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rietario\Desktop\"/>
    </mc:Choice>
  </mc:AlternateContent>
  <xr:revisionPtr revIDLastSave="0" documentId="8_{17BEC34A-D7FB-4D3B-AE0B-FC5943EC32E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kc_house_data" sheetId="1" r:id="rId1"/>
    <sheet name="Arvore" sheetId="2" r:id="rId2"/>
  </sheets>
  <definedNames>
    <definedName name="_xlnm._FilterDatabase" localSheetId="0" hidden="1">kc_house_data!$BY$11:$BZ$19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66" i="1" l="1"/>
  <c r="AA365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2" i="1"/>
  <c r="AC8" i="1"/>
  <c r="W363" i="1"/>
  <c r="W2" i="1"/>
  <c r="DH16" i="1"/>
  <c r="DF16" i="1"/>
  <c r="CZ16" i="1"/>
  <c r="CX16" i="1"/>
  <c r="CP16" i="1"/>
  <c r="CS16" i="1"/>
  <c r="CR16" i="1"/>
  <c r="CJ16" i="1"/>
  <c r="CH16" i="1"/>
  <c r="CV1" i="1"/>
  <c r="CF1" i="1"/>
  <c r="CB16" i="1"/>
  <c r="BZ16" i="1"/>
  <c r="CB11" i="1"/>
  <c r="BZ11" i="1"/>
  <c r="BT16" i="1"/>
  <c r="BR16" i="1"/>
  <c r="BT11" i="1"/>
  <c r="BR11" i="1"/>
  <c r="BP1" i="1"/>
  <c r="BL21" i="1"/>
  <c r="BJ21" i="1"/>
  <c r="BL16" i="1"/>
  <c r="BJ16" i="1"/>
  <c r="BL11" i="1"/>
  <c r="BJ11" i="1"/>
  <c r="BD21" i="1"/>
  <c r="BB21" i="1"/>
  <c r="BD16" i="1"/>
  <c r="BB16" i="1"/>
  <c r="BD11" i="1"/>
  <c r="BB11" i="1"/>
  <c r="AZ1" i="1"/>
  <c r="AV26" i="1"/>
  <c r="AT26" i="1"/>
  <c r="AV21" i="1"/>
  <c r="AT21" i="1"/>
  <c r="AW21" i="1" s="1"/>
  <c r="AV16" i="1"/>
  <c r="AT16" i="1"/>
  <c r="AW16" i="1" s="1"/>
  <c r="AV11" i="1"/>
  <c r="AT11" i="1"/>
  <c r="AW11" i="1" s="1"/>
  <c r="AJ1" i="1"/>
  <c r="AN26" i="1"/>
  <c r="AL26" i="1"/>
  <c r="AN21" i="1"/>
  <c r="AL21" i="1"/>
  <c r="AO21" i="1" s="1"/>
  <c r="AN16" i="1"/>
  <c r="AL16" i="1"/>
  <c r="AO16" i="1" s="1"/>
  <c r="AN11" i="1"/>
  <c r="AL11" i="1"/>
  <c r="AD26" i="1"/>
  <c r="AG26" i="1" s="1"/>
  <c r="AD21" i="1"/>
  <c r="AD16" i="1"/>
  <c r="AG16" i="1" s="1"/>
  <c r="AD11" i="1"/>
  <c r="AG11" i="1" s="1"/>
  <c r="AD6" i="1"/>
  <c r="AF26" i="1"/>
  <c r="AF21" i="1"/>
  <c r="AF16" i="1"/>
  <c r="AF11" i="1"/>
  <c r="AF6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" i="1"/>
  <c r="AG6" i="1" l="1"/>
  <c r="AR1" i="1"/>
  <c r="BH1" i="1"/>
  <c r="AW26" i="1"/>
  <c r="BE11" i="1"/>
  <c r="BE16" i="1"/>
  <c r="BX1" i="1"/>
  <c r="BE21" i="1"/>
  <c r="BM11" i="1"/>
  <c r="BM16" i="1"/>
  <c r="CN1" i="1"/>
  <c r="BU11" i="1"/>
  <c r="BU16" i="1"/>
  <c r="DD1" i="1"/>
  <c r="CC16" i="1"/>
  <c r="DI16" i="1"/>
  <c r="DA16" i="1"/>
  <c r="CK16" i="1"/>
  <c r="CC11" i="1"/>
  <c r="BM21" i="1"/>
  <c r="AO11" i="1"/>
  <c r="AO26" i="1"/>
  <c r="AG21" i="1"/>
  <c r="W365" i="1"/>
  <c r="Y358" i="1" l="1"/>
  <c r="Y107" i="1"/>
  <c r="Y75" i="1"/>
  <c r="Y43" i="1"/>
  <c r="Y11" i="1"/>
  <c r="Y86" i="1"/>
  <c r="Y70" i="1"/>
  <c r="Y54" i="1"/>
  <c r="Y38" i="1"/>
  <c r="Y22" i="1"/>
  <c r="Y6" i="1"/>
  <c r="Y73" i="1"/>
  <c r="Y57" i="1"/>
  <c r="Y41" i="1"/>
  <c r="Y25" i="1"/>
  <c r="Y9" i="1"/>
  <c r="Y171" i="1"/>
  <c r="Y304" i="1"/>
  <c r="Y104" i="1"/>
  <c r="Y312" i="1"/>
  <c r="Y113" i="1"/>
  <c r="Y281" i="1"/>
  <c r="Y174" i="1"/>
  <c r="Y334" i="1"/>
  <c r="Y211" i="1"/>
  <c r="Y243" i="1"/>
  <c r="Y275" i="1"/>
  <c r="Y176" i="1"/>
  <c r="Y224" i="1"/>
  <c r="Y280" i="1"/>
  <c r="Y316" i="1"/>
  <c r="Y344" i="1"/>
  <c r="Y109" i="1"/>
  <c r="Y137" i="1"/>
  <c r="Y169" i="1"/>
  <c r="Y197" i="1"/>
  <c r="Y229" i="1"/>
  <c r="Y261" i="1"/>
  <c r="Y293" i="1"/>
  <c r="Y329" i="1"/>
  <c r="Y361" i="1"/>
  <c r="Y130" i="1"/>
  <c r="Y162" i="1"/>
  <c r="Y202" i="1"/>
  <c r="Y230" i="1"/>
  <c r="Y16" i="1"/>
  <c r="Y48" i="1"/>
  <c r="Y80" i="1"/>
  <c r="Y112" i="1"/>
  <c r="Y144" i="1"/>
  <c r="Y208" i="1"/>
  <c r="Y292" i="1"/>
  <c r="Y320" i="1"/>
  <c r="Y352" i="1"/>
  <c r="Y93" i="1"/>
  <c r="Y121" i="1"/>
  <c r="Y157" i="1"/>
  <c r="Y193" i="1"/>
  <c r="Y225" i="1"/>
  <c r="Y257" i="1"/>
  <c r="Y289" i="1"/>
  <c r="Y317" i="1"/>
  <c r="Y349" i="1"/>
  <c r="Y94" i="1"/>
  <c r="Y118" i="1"/>
  <c r="Y146" i="1"/>
  <c r="Y178" i="1"/>
  <c r="Y206" i="1"/>
  <c r="Y242" i="1"/>
  <c r="Y183" i="1"/>
  <c r="Y247" i="1"/>
  <c r="Y299" i="1"/>
  <c r="Y331" i="1"/>
  <c r="Y363" i="1"/>
  <c r="Y52" i="1"/>
  <c r="Y116" i="1"/>
  <c r="Y180" i="1"/>
  <c r="Y244" i="1"/>
  <c r="Y258" i="1"/>
  <c r="Y274" i="1"/>
  <c r="Y290" i="1"/>
  <c r="Y306" i="1"/>
  <c r="Y322" i="1"/>
  <c r="Y338" i="1"/>
  <c r="Y354" i="1"/>
  <c r="Y139" i="1"/>
  <c r="Y203" i="1"/>
  <c r="Y235" i="1"/>
  <c r="Y267" i="1"/>
  <c r="Y152" i="1"/>
  <c r="Y216" i="1"/>
  <c r="Y264" i="1"/>
  <c r="Y336" i="1"/>
  <c r="Y97" i="1"/>
  <c r="Y133" i="1"/>
  <c r="Y161" i="1"/>
  <c r="Y189" i="1"/>
  <c r="Y221" i="1"/>
  <c r="Y253" i="1"/>
  <c r="Y285" i="1"/>
  <c r="Y321" i="1"/>
  <c r="Y353" i="1"/>
  <c r="Y122" i="1"/>
  <c r="Y158" i="1"/>
  <c r="Y194" i="1"/>
  <c r="Y222" i="1"/>
  <c r="Y8" i="1"/>
  <c r="Y40" i="1"/>
  <c r="Y72" i="1"/>
  <c r="Y136" i="1"/>
  <c r="Y192" i="1"/>
  <c r="Y272" i="1"/>
  <c r="Y348" i="1"/>
  <c r="Y89" i="1"/>
  <c r="Y149" i="1"/>
  <c r="Y185" i="1"/>
  <c r="Y217" i="1"/>
  <c r="Y249" i="1"/>
  <c r="Y309" i="1"/>
  <c r="Y341" i="1"/>
  <c r="Y90" i="1"/>
  <c r="Y110" i="1"/>
  <c r="Y142" i="1"/>
  <c r="Y198" i="1"/>
  <c r="Y234" i="1"/>
  <c r="Y167" i="1"/>
  <c r="Y231" i="1"/>
  <c r="Y291" i="1"/>
  <c r="Y323" i="1"/>
  <c r="Y355" i="1"/>
  <c r="Y36" i="1"/>
  <c r="Y100" i="1"/>
  <c r="Y164" i="1"/>
  <c r="Y228" i="1"/>
  <c r="Y254" i="1"/>
  <c r="Y270" i="1"/>
  <c r="Y286" i="1"/>
  <c r="Y302" i="1"/>
  <c r="Y318" i="1"/>
  <c r="Y350" i="1"/>
  <c r="Y13" i="1"/>
  <c r="Y29" i="1"/>
  <c r="Y45" i="1"/>
  <c r="Y61" i="1"/>
  <c r="Y77" i="1"/>
  <c r="Y10" i="1"/>
  <c r="Y26" i="1"/>
  <c r="Y42" i="1"/>
  <c r="Y58" i="1"/>
  <c r="Y74" i="1"/>
  <c r="Y19" i="1"/>
  <c r="Y51" i="1"/>
  <c r="Y83" i="1"/>
  <c r="Y115" i="1"/>
  <c r="Y147" i="1"/>
  <c r="Y179" i="1"/>
  <c r="Y17" i="1"/>
  <c r="Y33" i="1"/>
  <c r="Y49" i="1"/>
  <c r="Y65" i="1"/>
  <c r="Y81" i="1"/>
  <c r="Y14" i="1"/>
  <c r="Y30" i="1"/>
  <c r="Y46" i="1"/>
  <c r="Y62" i="1"/>
  <c r="Y78" i="1"/>
  <c r="Y27" i="1"/>
  <c r="Y59" i="1"/>
  <c r="Y91" i="1"/>
  <c r="Y123" i="1"/>
  <c r="Y155" i="1"/>
  <c r="Y187" i="1"/>
  <c r="Y219" i="1"/>
  <c r="Y251" i="1"/>
  <c r="Y283" i="1"/>
  <c r="Y184" i="1"/>
  <c r="Y240" i="1"/>
  <c r="Y288" i="1"/>
  <c r="Y324" i="1"/>
  <c r="Y356" i="1"/>
  <c r="Y117" i="1"/>
  <c r="Y145" i="1"/>
  <c r="Y173" i="1"/>
  <c r="Y205" i="1"/>
  <c r="Y237" i="1"/>
  <c r="Y269" i="1"/>
  <c r="Y301" i="1"/>
  <c r="Y337" i="1"/>
  <c r="Y102" i="1"/>
  <c r="Y138" i="1"/>
  <c r="Y170" i="1"/>
  <c r="Y210" i="1"/>
  <c r="Y238" i="1"/>
  <c r="Y24" i="1"/>
  <c r="Y56" i="1"/>
  <c r="Y88" i="1"/>
  <c r="Y120" i="1"/>
  <c r="Y160" i="1"/>
  <c r="Y232" i="1"/>
  <c r="Y300" i="1"/>
  <c r="Y328" i="1"/>
  <c r="Y360" i="1"/>
  <c r="Y101" i="1"/>
  <c r="Y129" i="1"/>
  <c r="Y165" i="1"/>
  <c r="Y201" i="1"/>
  <c r="Y233" i="1"/>
  <c r="Y265" i="1"/>
  <c r="Y297" i="1"/>
  <c r="Y325" i="1"/>
  <c r="Y357" i="1"/>
  <c r="Y98" i="1"/>
  <c r="Y126" i="1"/>
  <c r="Y154" i="1"/>
  <c r="Y186" i="1"/>
  <c r="Y218" i="1"/>
  <c r="Y250" i="1"/>
  <c r="Y199" i="1"/>
  <c r="Y263" i="1"/>
  <c r="Y307" i="1"/>
  <c r="Y339" i="1"/>
  <c r="Y4" i="1"/>
  <c r="Y68" i="1"/>
  <c r="Y132" i="1"/>
  <c r="Y196" i="1"/>
  <c r="Y260" i="1"/>
  <c r="Y262" i="1"/>
  <c r="Y278" i="1"/>
  <c r="Y294" i="1"/>
  <c r="Y310" i="1"/>
  <c r="Y326" i="1"/>
  <c r="Y342" i="1"/>
  <c r="Y28" i="1"/>
  <c r="Y76" i="1"/>
  <c r="Y108" i="1"/>
  <c r="Y140" i="1"/>
  <c r="Y172" i="1"/>
  <c r="Y188" i="1"/>
  <c r="Y220" i="1"/>
  <c r="Y252" i="1"/>
  <c r="Y284" i="1"/>
  <c r="Y79" i="1"/>
  <c r="Y127" i="1"/>
  <c r="Y159" i="1"/>
  <c r="Y191" i="1"/>
  <c r="Y223" i="1"/>
  <c r="Y255" i="1"/>
  <c r="Y303" i="1"/>
  <c r="Y319" i="1"/>
  <c r="Y335" i="1"/>
  <c r="Y351" i="1"/>
  <c r="Y7" i="1"/>
  <c r="Y23" i="1"/>
  <c r="Y39" i="1"/>
  <c r="Y55" i="1"/>
  <c r="Y71" i="1"/>
  <c r="Y87" i="1"/>
  <c r="Y103" i="1"/>
  <c r="Y119" i="1"/>
  <c r="Y135" i="1"/>
  <c r="Y12" i="1"/>
  <c r="Y44" i="1"/>
  <c r="Y60" i="1"/>
  <c r="Y92" i="1"/>
  <c r="Y124" i="1"/>
  <c r="Y156" i="1"/>
  <c r="Y204" i="1"/>
  <c r="Y236" i="1"/>
  <c r="Y268" i="1"/>
  <c r="Y15" i="1"/>
  <c r="Y31" i="1"/>
  <c r="Y47" i="1"/>
  <c r="Y63" i="1"/>
  <c r="Y95" i="1"/>
  <c r="Y111" i="1"/>
  <c r="Y143" i="1"/>
  <c r="Y175" i="1"/>
  <c r="Y207" i="1"/>
  <c r="Y239" i="1"/>
  <c r="Y271" i="1"/>
  <c r="Y295" i="1"/>
  <c r="Y311" i="1"/>
  <c r="Y327" i="1"/>
  <c r="Y343" i="1"/>
  <c r="Y359" i="1"/>
  <c r="Y5" i="1"/>
  <c r="Y21" i="1"/>
  <c r="Y37" i="1"/>
  <c r="Y53" i="1"/>
  <c r="Y69" i="1"/>
  <c r="Y18" i="1"/>
  <c r="Y34" i="1"/>
  <c r="Y50" i="1"/>
  <c r="Y66" i="1"/>
  <c r="Y82" i="1"/>
  <c r="Y2" i="1"/>
  <c r="Y35" i="1"/>
  <c r="Y67" i="1"/>
  <c r="Y99" i="1"/>
  <c r="Y131" i="1"/>
  <c r="Y163" i="1"/>
  <c r="Y195" i="1"/>
  <c r="Y227" i="1"/>
  <c r="Y259" i="1"/>
  <c r="Y287" i="1"/>
  <c r="Y200" i="1"/>
  <c r="Y256" i="1"/>
  <c r="Y296" i="1"/>
  <c r="Y332" i="1"/>
  <c r="Y3" i="1"/>
  <c r="Y125" i="1"/>
  <c r="Y153" i="1"/>
  <c r="Y181" i="1"/>
  <c r="Y213" i="1"/>
  <c r="Y245" i="1"/>
  <c r="Y277" i="1"/>
  <c r="Y313" i="1"/>
  <c r="Y345" i="1"/>
  <c r="Y114" i="1"/>
  <c r="Y150" i="1"/>
  <c r="Y182" i="1"/>
  <c r="Y214" i="1"/>
  <c r="Y246" i="1"/>
  <c r="Y32" i="1"/>
  <c r="Y64" i="1"/>
  <c r="Y96" i="1"/>
  <c r="Y128" i="1"/>
  <c r="Y168" i="1"/>
  <c r="Y248" i="1"/>
  <c r="Y308" i="1"/>
  <c r="Y340" i="1"/>
  <c r="Y85" i="1"/>
  <c r="Y105" i="1"/>
  <c r="Y141" i="1"/>
  <c r="Y177" i="1"/>
  <c r="Y209" i="1"/>
  <c r="Y241" i="1"/>
  <c r="Y273" i="1"/>
  <c r="Y305" i="1"/>
  <c r="Y333" i="1"/>
  <c r="Y106" i="1"/>
  <c r="Y134" i="1"/>
  <c r="Y166" i="1"/>
  <c r="Y190" i="1"/>
  <c r="Y226" i="1"/>
  <c r="Y151" i="1"/>
  <c r="Y215" i="1"/>
  <c r="Y279" i="1"/>
  <c r="Y315" i="1"/>
  <c r="Y347" i="1"/>
  <c r="Y20" i="1"/>
  <c r="Y84" i="1"/>
  <c r="Y148" i="1"/>
  <c r="Y212" i="1"/>
  <c r="Y276" i="1"/>
  <c r="Y266" i="1"/>
  <c r="Y282" i="1"/>
  <c r="Y298" i="1"/>
  <c r="Y314" i="1"/>
  <c r="Y330" i="1"/>
  <c r="Y346" i="1"/>
  <c r="Y362" i="1"/>
  <c r="AC14" i="1"/>
  <c r="AC2" i="1"/>
  <c r="AC12" i="1" l="1"/>
  <c r="DE18" i="1"/>
  <c r="DE19" i="1"/>
  <c r="DE17" i="1"/>
  <c r="DH17" i="1" s="1"/>
  <c r="CW18" i="1"/>
  <c r="CW19" i="1"/>
  <c r="CW17" i="1"/>
  <c r="CZ17" i="1" s="1"/>
  <c r="BY12" i="1"/>
  <c r="CO18" i="1"/>
  <c r="CO19" i="1"/>
  <c r="CO17" i="1"/>
  <c r="CR17" i="1" s="1"/>
  <c r="CG18" i="1"/>
  <c r="CG19" i="1"/>
  <c r="CG17" i="1"/>
  <c r="CJ17" i="1" s="1"/>
  <c r="BY19" i="1"/>
  <c r="BY18" i="1"/>
  <c r="BY17" i="1"/>
  <c r="CB17" i="1" s="1"/>
  <c r="BY14" i="1"/>
  <c r="CB12" i="1" s="1"/>
  <c r="BY13" i="1"/>
  <c r="BQ12" i="1"/>
  <c r="BQ18" i="1"/>
  <c r="BQ19" i="1"/>
  <c r="BQ17" i="1"/>
  <c r="BT17" i="1" s="1"/>
  <c r="BQ13" i="1"/>
  <c r="BQ14" i="1"/>
  <c r="BI24" i="1"/>
  <c r="BI23" i="1"/>
  <c r="BI22" i="1"/>
  <c r="BL22" i="1" s="1"/>
  <c r="BI19" i="1"/>
  <c r="BI18" i="1"/>
  <c r="BI17" i="1"/>
  <c r="BL17" i="1" s="1"/>
  <c r="BI14" i="1"/>
  <c r="BI13" i="1"/>
  <c r="BI12" i="1"/>
  <c r="BA23" i="1"/>
  <c r="BA24" i="1"/>
  <c r="BA18" i="1"/>
  <c r="BA19" i="1"/>
  <c r="BA13" i="1"/>
  <c r="BA14" i="1"/>
  <c r="BA22" i="1"/>
  <c r="BD22" i="1" s="1"/>
  <c r="BA17" i="1"/>
  <c r="BD17" i="1" s="1"/>
  <c r="BA12" i="1"/>
  <c r="BD12" i="1" s="1"/>
  <c r="AS27" i="1"/>
  <c r="BB12" i="1"/>
  <c r="BB13" i="1"/>
  <c r="BB14" i="1"/>
  <c r="BB18" i="1"/>
  <c r="BB19" i="1"/>
  <c r="BB17" i="1"/>
  <c r="BB23" i="1"/>
  <c r="BB24" i="1"/>
  <c r="BB22" i="1"/>
  <c r="BJ14" i="1"/>
  <c r="BJ13" i="1"/>
  <c r="BJ12" i="1"/>
  <c r="BM12" i="1" s="1"/>
  <c r="BJ19" i="1"/>
  <c r="BJ18" i="1"/>
  <c r="BJ17" i="1"/>
  <c r="BM17" i="1" s="1"/>
  <c r="BJ24" i="1"/>
  <c r="BR13" i="1"/>
  <c r="BR14" i="1"/>
  <c r="BR12" i="1"/>
  <c r="BR18" i="1"/>
  <c r="BR19" i="1"/>
  <c r="BR17" i="1"/>
  <c r="BZ13" i="1"/>
  <c r="BZ19" i="1"/>
  <c r="BZ18" i="1"/>
  <c r="BZ17" i="1"/>
  <c r="CH18" i="1"/>
  <c r="CP19" i="1"/>
  <c r="CX19" i="1"/>
  <c r="DF18" i="1"/>
  <c r="CP18" i="1"/>
  <c r="CP17" i="1"/>
  <c r="DF17" i="1"/>
  <c r="DF19" i="1"/>
  <c r="CX18" i="1"/>
  <c r="CX17" i="1"/>
  <c r="CH17" i="1"/>
  <c r="CH19" i="1"/>
  <c r="BZ12" i="1"/>
  <c r="BZ14" i="1"/>
  <c r="BJ23" i="1"/>
  <c r="BJ22" i="1"/>
  <c r="BM22" i="1" s="1"/>
  <c r="AC4" i="1"/>
  <c r="AC13" i="1"/>
  <c r="AC3" i="1"/>
  <c r="AD12" i="1"/>
  <c r="AD13" i="1"/>
  <c r="AD14" i="1"/>
  <c r="AK22" i="1"/>
  <c r="AK12" i="1"/>
  <c r="AK28" i="1"/>
  <c r="AK24" i="1"/>
  <c r="AK18" i="1"/>
  <c r="AK14" i="1"/>
  <c r="AC7" i="1"/>
  <c r="AS24" i="1"/>
  <c r="AS18" i="1"/>
  <c r="AS12" i="1"/>
  <c r="AK29" i="1"/>
  <c r="AL22" i="1"/>
  <c r="AK13" i="1"/>
  <c r="AC17" i="1"/>
  <c r="AT23" i="1"/>
  <c r="AT17" i="1"/>
  <c r="AK27" i="1"/>
  <c r="AN27" i="1" s="1"/>
  <c r="AL18" i="1"/>
  <c r="AC28" i="1"/>
  <c r="AS22" i="1"/>
  <c r="AV22" i="1" s="1"/>
  <c r="AK17" i="1"/>
  <c r="AS14" i="1"/>
  <c r="AC23" i="1"/>
  <c r="AS28" i="1"/>
  <c r="AK19" i="1"/>
  <c r="AC18" i="1"/>
  <c r="AT19" i="1"/>
  <c r="AK23" i="1"/>
  <c r="AS29" i="1"/>
  <c r="AL24" i="1"/>
  <c r="AT13" i="1"/>
  <c r="AT14" i="1"/>
  <c r="AL13" i="1"/>
  <c r="AL23" i="1"/>
  <c r="AT29" i="1"/>
  <c r="AS17" i="1"/>
  <c r="AT28" i="1"/>
  <c r="AD7" i="1"/>
  <c r="AC24" i="1"/>
  <c r="AD28" i="1"/>
  <c r="AL27" i="1"/>
  <c r="AL28" i="1"/>
  <c r="AL19" i="1"/>
  <c r="AT12" i="1"/>
  <c r="AW12" i="1" s="1"/>
  <c r="AS19" i="1"/>
  <c r="AT27" i="1"/>
  <c r="AD29" i="1"/>
  <c r="AD27" i="1"/>
  <c r="AD19" i="1"/>
  <c r="AD17" i="1"/>
  <c r="AT18" i="1"/>
  <c r="AD22" i="1"/>
  <c r="AT22" i="1"/>
  <c r="AC22" i="1"/>
  <c r="AF22" i="1" s="1"/>
  <c r="AC9" i="1"/>
  <c r="AD23" i="1"/>
  <c r="AT24" i="1"/>
  <c r="AL14" i="1"/>
  <c r="AL12" i="1"/>
  <c r="AS23" i="1"/>
  <c r="AD9" i="1"/>
  <c r="AL29" i="1"/>
  <c r="AC27" i="1"/>
  <c r="AD24" i="1"/>
  <c r="AG22" i="1" s="1"/>
  <c r="AV27" i="1"/>
  <c r="AL17" i="1"/>
  <c r="AC19" i="1"/>
  <c r="AF17" i="1" s="1"/>
  <c r="AS13" i="1"/>
  <c r="AD18" i="1"/>
  <c r="AD8" i="1"/>
  <c r="AC29" i="1"/>
  <c r="AF12" i="1"/>
  <c r="AG12" i="1"/>
  <c r="BL12" i="1" l="1"/>
  <c r="AH12" i="1"/>
  <c r="AW27" i="1"/>
  <c r="AX27" i="1" s="1"/>
  <c r="AO12" i="1"/>
  <c r="CC12" i="1"/>
  <c r="CD12" i="1" s="1"/>
  <c r="AO17" i="1"/>
  <c r="BE22" i="1"/>
  <c r="BE17" i="1"/>
  <c r="BF17" i="1" s="1"/>
  <c r="AN12" i="1"/>
  <c r="CS17" i="1"/>
  <c r="CT17" i="1" s="1"/>
  <c r="CC17" i="1"/>
  <c r="CD17" i="1" s="1"/>
  <c r="AF27" i="1"/>
  <c r="AH22" i="1"/>
  <c r="AG27" i="1"/>
  <c r="AV17" i="1"/>
  <c r="AN17" i="1"/>
  <c r="AW17" i="1"/>
  <c r="AV12" i="1"/>
  <c r="AX12" i="1" s="1"/>
  <c r="AF7" i="1"/>
  <c r="AN22" i="1"/>
  <c r="CK17" i="1"/>
  <c r="CL17" i="1" s="1"/>
  <c r="BU17" i="1"/>
  <c r="BU12" i="1"/>
  <c r="BE12" i="1"/>
  <c r="BF12" i="1" s="1"/>
  <c r="AW22" i="1"/>
  <c r="AX22" i="1" s="1"/>
  <c r="AG17" i="1"/>
  <c r="AH17" i="1" s="1"/>
  <c r="AO27" i="1"/>
  <c r="AP27" i="1" s="1"/>
  <c r="AG7" i="1"/>
  <c r="AO22" i="1"/>
  <c r="DA17" i="1"/>
  <c r="DB17" i="1" s="1"/>
  <c r="DI17" i="1"/>
  <c r="DJ17" i="1" s="1"/>
  <c r="BF22" i="1"/>
  <c r="BN12" i="1"/>
  <c r="BN17" i="1"/>
  <c r="BN22" i="1"/>
  <c r="BV17" i="1"/>
  <c r="BT12" i="1"/>
  <c r="AP12" i="1" l="1"/>
  <c r="AH7" i="1"/>
  <c r="AP17" i="1"/>
  <c r="AX17" i="1"/>
  <c r="BV12" i="1"/>
  <c r="AP22" i="1"/>
  <c r="AH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Proprietario</author>
  </authors>
  <commentList>
    <comment ref="CL1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Proprietario:</t>
        </r>
        <r>
          <rPr>
            <sz val="9"/>
            <color indexed="81"/>
            <rFont val="Segoe UI"/>
            <family val="2"/>
          </rPr>
          <t xml:space="preserve">
maior que o gini do nó de cima, portanto considerar nó folha</t>
        </r>
      </text>
    </comment>
    <comment ref="DB1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Proprietario:</t>
        </r>
        <r>
          <rPr>
            <sz val="9"/>
            <color indexed="81"/>
            <rFont val="Segoe UI"/>
            <family val="2"/>
          </rPr>
          <t xml:space="preserve">
maior que o gini do nó de cima, portanto considerar nó folha</t>
        </r>
      </text>
    </comment>
    <comment ref="BN22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Proprietario:</t>
        </r>
        <r>
          <rPr>
            <sz val="9"/>
            <color indexed="81"/>
            <rFont val="Segoe UI"/>
            <family val="2"/>
          </rPr>
          <t xml:space="preserve">
maior que o gini do nó de cima, portanto considerar nó folha</t>
        </r>
      </text>
    </comment>
    <comment ref="AP27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Proprietario:</t>
        </r>
        <r>
          <rPr>
            <sz val="9"/>
            <color indexed="81"/>
            <rFont val="Segoe UI"/>
            <family val="2"/>
          </rPr>
          <t xml:space="preserve">
maior que o gini do nó de cima, portanto considerar nó folha
</t>
        </r>
      </text>
    </comment>
  </commentList>
</comments>
</file>

<file path=xl/sharedStrings.xml><?xml version="1.0" encoding="utf-8"?>
<sst xmlns="http://schemas.openxmlformats.org/spreadsheetml/2006/main" count="602" uniqueCount="251">
  <si>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</si>
  <si>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</si>
  <si>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</si>
  <si>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</si>
  <si>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</si>
  <si>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</si>
  <si>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</si>
  <si>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</si>
  <si>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</si>
  <si>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</si>
  <si>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</si>
  <si>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</si>
  <si>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</si>
  <si>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</si>
  <si>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</si>
  <si>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yr_renovated</t>
  </si>
  <si>
    <t>zipcode</t>
  </si>
  <si>
    <t>lat</t>
  </si>
  <si>
    <t>long</t>
  </si>
  <si>
    <t>sqft_living15</t>
  </si>
  <si>
    <t>sqft_lot15</t>
  </si>
  <si>
    <t>preço por m2</t>
  </si>
  <si>
    <t>m</t>
  </si>
  <si>
    <t>20150213T000000</t>
  </si>
  <si>
    <t>Barato</t>
  </si>
  <si>
    <t>20141009T000000</t>
  </si>
  <si>
    <t>Razoavel</t>
  </si>
  <si>
    <t>20141028T000000</t>
  </si>
  <si>
    <t>Caro</t>
  </si>
  <si>
    <t>20150114T000000</t>
  </si>
  <si>
    <t>20141022T000000</t>
  </si>
  <si>
    <t>quant quartos</t>
  </si>
  <si>
    <t>&lt;=3</t>
  </si>
  <si>
    <t>Gini total</t>
  </si>
  <si>
    <t>20140721T000000</t>
  </si>
  <si>
    <t>20150324T000000</t>
  </si>
  <si>
    <t>-122.27</t>
  </si>
  <si>
    <t>20140923T000000</t>
  </si>
  <si>
    <t>20140722T000000</t>
  </si>
  <si>
    <t>20140728T000000</t>
  </si>
  <si>
    <t>quant banheiros</t>
  </si>
  <si>
    <t>&lt;=2</t>
  </si>
  <si>
    <t>20140908T000000</t>
  </si>
  <si>
    <t>-122.28</t>
  </si>
  <si>
    <t>20141119T000000</t>
  </si>
  <si>
    <t>20141120T000000</t>
  </si>
  <si>
    <t>20140910T000000</t>
  </si>
  <si>
    <t>20140625T000000</t>
  </si>
  <si>
    <t>quant pisos</t>
  </si>
  <si>
    <t>&lt;=1</t>
  </si>
  <si>
    <t>20140917T000000</t>
  </si>
  <si>
    <t>-122.25</t>
  </si>
  <si>
    <t>20140924T000000</t>
  </si>
  <si>
    <t>20140717T000000</t>
  </si>
  <si>
    <t>20140623T000000</t>
  </si>
  <si>
    <t>condição</t>
  </si>
  <si>
    <t>20140528T000000</t>
  </si>
  <si>
    <t>20141204T000000</t>
  </si>
  <si>
    <t>20140925T000000</t>
  </si>
  <si>
    <t>20150414T000000</t>
  </si>
  <si>
    <t>20141208T000000</t>
  </si>
  <si>
    <t>Grade</t>
  </si>
  <si>
    <t>&lt;=7</t>
  </si>
  <si>
    <t>20141205T000000</t>
  </si>
  <si>
    <t>20150105T000000</t>
  </si>
  <si>
    <t>20140530T000000</t>
  </si>
  <si>
    <t>20141212T000000</t>
  </si>
  <si>
    <t>20150311T000000</t>
  </si>
  <si>
    <t>20140627T000000</t>
  </si>
  <si>
    <t>20141202T000000</t>
  </si>
  <si>
    <t>20150424T000000</t>
  </si>
  <si>
    <t>20140617T000000</t>
  </si>
  <si>
    <t>20141117T000000</t>
  </si>
  <si>
    <t>20140708T000000</t>
  </si>
  <si>
    <t>20150501T000000</t>
  </si>
  <si>
    <t>20141021T000000</t>
  </si>
  <si>
    <t>20150305T000000</t>
  </si>
  <si>
    <t>20140508T000000</t>
  </si>
  <si>
    <t>20140523T000000</t>
  </si>
  <si>
    <t>20140902T000000</t>
  </si>
  <si>
    <t>20141023T000000</t>
  </si>
  <si>
    <t>20141210T000000</t>
  </si>
  <si>
    <t>20150410T000000</t>
  </si>
  <si>
    <t>20141203T000000</t>
  </si>
  <si>
    <t>20150228T000000</t>
  </si>
  <si>
    <t>20150304T000000</t>
  </si>
  <si>
    <t>20150128T000000</t>
  </si>
  <si>
    <t>20150224T000000</t>
  </si>
  <si>
    <t>20150428T000000</t>
  </si>
  <si>
    <t>20150306T000000</t>
  </si>
  <si>
    <t>20140811T000000</t>
  </si>
  <si>
    <t>47.28</t>
  </si>
  <si>
    <t>20141215T000000</t>
  </si>
  <si>
    <t>20140711T000000</t>
  </si>
  <si>
    <t>20140813T000000</t>
  </si>
  <si>
    <t>20150326T000000</t>
  </si>
  <si>
    <t>20141121T000000</t>
  </si>
  <si>
    <t>20140604T000000</t>
  </si>
  <si>
    <t>20140716T000000</t>
  </si>
  <si>
    <t>20150203T000000</t>
  </si>
  <si>
    <t>20150115T000000</t>
  </si>
  <si>
    <t>20140630T000000</t>
  </si>
  <si>
    <t>20140807T000000</t>
  </si>
  <si>
    <t>20140915T000000</t>
  </si>
  <si>
    <t>20150127T000000</t>
  </si>
  <si>
    <t>20140605T000000</t>
  </si>
  <si>
    <t>20140714T000000</t>
  </si>
  <si>
    <t>20140620T000000</t>
  </si>
  <si>
    <t>20141029T000000</t>
  </si>
  <si>
    <t>-122.29</t>
  </si>
  <si>
    <t>20140703T000000</t>
  </si>
  <si>
    <t>20140926T000000</t>
  </si>
  <si>
    <t>20150408T000000</t>
  </si>
  <si>
    <t>20140521T000000</t>
  </si>
  <si>
    <t>20140922T000000</t>
  </si>
  <si>
    <t>20140718T000000</t>
  </si>
  <si>
    <t>20150210T000000</t>
  </si>
  <si>
    <t>20150321T000000</t>
  </si>
  <si>
    <t>20140502T000000</t>
  </si>
  <si>
    <t>20140527T000000</t>
  </si>
  <si>
    <t>20150402T000000</t>
  </si>
  <si>
    <t>20140826T000000</t>
  </si>
  <si>
    <t>20140822T000000</t>
  </si>
  <si>
    <t>20141105T000000</t>
  </si>
  <si>
    <t>20140513T000000</t>
  </si>
  <si>
    <t>20150129T000000</t>
  </si>
  <si>
    <t>20140819T000000</t>
  </si>
  <si>
    <t>20140626T000000</t>
  </si>
  <si>
    <t>20140930T000000</t>
  </si>
  <si>
    <t>20150330T000000</t>
  </si>
  <si>
    <t>20141209T000000</t>
  </si>
  <si>
    <t>20150430T000000</t>
  </si>
  <si>
    <t>20140520T000000</t>
  </si>
  <si>
    <t>20140701T000000</t>
  </si>
  <si>
    <t>20140618T000000</t>
  </si>
  <si>
    <t>20141211T000000</t>
  </si>
  <si>
    <t>20140505T000000</t>
  </si>
  <si>
    <t>20150327T000000</t>
  </si>
  <si>
    <t>20140801T000000</t>
  </si>
  <si>
    <t>20150421T000000</t>
  </si>
  <si>
    <t>20140820T000000</t>
  </si>
  <si>
    <t>20150204T000000</t>
  </si>
  <si>
    <t>-122.26</t>
  </si>
  <si>
    <t>20141107T000000</t>
  </si>
  <si>
    <t>20150422T000000</t>
  </si>
  <si>
    <t>20140514T000000</t>
  </si>
  <si>
    <t>20140929T000000</t>
  </si>
  <si>
    <t>20141016T000000</t>
  </si>
  <si>
    <t>20140509T000000</t>
  </si>
  <si>
    <t>20140725T000000</t>
  </si>
  <si>
    <t>20150225T000000</t>
  </si>
  <si>
    <t>20140515T000000</t>
  </si>
  <si>
    <t>20140814T000000</t>
  </si>
  <si>
    <t>20150506T000000</t>
  </si>
  <si>
    <t>20141006T000000</t>
  </si>
  <si>
    <t>20150427T000000</t>
  </si>
  <si>
    <t>20140613T000000</t>
  </si>
  <si>
    <t>47.34</t>
  </si>
  <si>
    <t>20140606T000000</t>
  </si>
  <si>
    <t>20140812T000000</t>
  </si>
  <si>
    <t>20141224T000000</t>
  </si>
  <si>
    <t>20150107T000000</t>
  </si>
  <si>
    <t>20150318T000000</t>
  </si>
  <si>
    <t>47.33</t>
  </si>
  <si>
    <t>20141230T000000</t>
  </si>
  <si>
    <t>20141229T000000</t>
  </si>
  <si>
    <t>20140702T000000</t>
  </si>
  <si>
    <t>20141007T000000</t>
  </si>
  <si>
    <t>20140804T000000</t>
  </si>
  <si>
    <t>20140916T000000</t>
  </si>
  <si>
    <t>20150102T000000</t>
  </si>
  <si>
    <t>20150211T000000</t>
  </si>
  <si>
    <t>20150126T000000</t>
  </si>
  <si>
    <t>20141124T000000</t>
  </si>
  <si>
    <t>20150212T000000</t>
  </si>
  <si>
    <t>20141118T000000</t>
  </si>
  <si>
    <t>20150416T000000</t>
  </si>
  <si>
    <t>20141125T000000</t>
  </si>
  <si>
    <t>20150130T000000</t>
  </si>
  <si>
    <t>20150319T000000</t>
  </si>
  <si>
    <t>20150423T000000</t>
  </si>
  <si>
    <t>20140715T000000</t>
  </si>
  <si>
    <t>47.32</t>
  </si>
  <si>
    <t>20150109T000000</t>
  </si>
  <si>
    <t>20140904T000000</t>
  </si>
  <si>
    <t>20150513T000000</t>
  </si>
  <si>
    <t>20141008T000000</t>
  </si>
  <si>
    <t>20140624T000000</t>
  </si>
  <si>
    <t>20150310T000000</t>
  </si>
  <si>
    <t>20141027T000000</t>
  </si>
  <si>
    <t>20140828T000000</t>
  </si>
  <si>
    <t>20140616T000000</t>
  </si>
  <si>
    <t>20150413T000000</t>
  </si>
  <si>
    <t>20140827T000000</t>
  </si>
  <si>
    <t>20141111T000000</t>
  </si>
  <si>
    <t>20140609T000000</t>
  </si>
  <si>
    <t>20140723T000000</t>
  </si>
  <si>
    <t>20141106T000000</t>
  </si>
  <si>
    <t>20150409T000000</t>
  </si>
  <si>
    <t>20150218T000000</t>
  </si>
  <si>
    <t>20140821T000000</t>
  </si>
  <si>
    <t>20140729T000000</t>
  </si>
  <si>
    <t>20140506T000000</t>
  </si>
  <si>
    <t>20140507T000000</t>
  </si>
  <si>
    <t>20150123T000000</t>
  </si>
  <si>
    <t>20150320T000000</t>
  </si>
  <si>
    <t>20140526T000000</t>
  </si>
  <si>
    <t>20140905T000000</t>
  </si>
  <si>
    <t>20141110T000000</t>
  </si>
  <si>
    <t>20141010T000000</t>
  </si>
  <si>
    <t>20141017T000000</t>
  </si>
  <si>
    <t>20140611T000000</t>
  </si>
  <si>
    <t>20150507T000000</t>
  </si>
  <si>
    <t>20150415T000000</t>
  </si>
  <si>
    <t>20141226T000000</t>
  </si>
  <si>
    <t>20140808T000000</t>
  </si>
  <si>
    <t>20140825T000000</t>
  </si>
  <si>
    <t>20140909T000000</t>
  </si>
  <si>
    <t>20150406T000000</t>
  </si>
  <si>
    <t>20141201T000000</t>
  </si>
  <si>
    <t>20140610T000000</t>
  </si>
  <si>
    <t>20150316T000000</t>
  </si>
  <si>
    <t>20150205T000000</t>
  </si>
  <si>
    <t>20141220T000000</t>
  </si>
  <si>
    <t>20140919T000000</t>
  </si>
  <si>
    <t>20140829T000000</t>
  </si>
  <si>
    <t>20141030T000000</t>
  </si>
  <si>
    <t>20140603T000000</t>
  </si>
  <si>
    <t>20150323T000000</t>
  </si>
  <si>
    <t>20140709T000000</t>
  </si>
  <si>
    <t>20141231T000000</t>
  </si>
  <si>
    <t>20150325T000000</t>
  </si>
  <si>
    <t>20140724T000000</t>
  </si>
  <si>
    <t>20150216T000000</t>
  </si>
  <si>
    <t>20140707T000000</t>
  </si>
  <si>
    <t>20150403T000000</t>
  </si>
  <si>
    <t>-122.24</t>
  </si>
  <si>
    <t>20150429T000000</t>
  </si>
  <si>
    <t>20150401T000000</t>
  </si>
  <si>
    <t>20150317T000000</t>
  </si>
  <si>
    <t>20150120T000000</t>
  </si>
  <si>
    <t>20150312T000000</t>
  </si>
  <si>
    <t>20150426T000000</t>
  </si>
  <si>
    <t>20141223T000000</t>
  </si>
  <si>
    <t>20140805T000000</t>
  </si>
  <si>
    <t>20150508T000000</t>
  </si>
  <si>
    <t>20140710T000000</t>
  </si>
  <si>
    <t>caro</t>
  </si>
  <si>
    <t>barato</t>
  </si>
  <si>
    <t>20141013T000000</t>
  </si>
  <si>
    <t>20150226T000000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</si>
</sst>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3" fontId="0" fillId="0" borderId="0" xfId="0" applyNumberFormat="1"/>
    <xf numFmtId="0" fontId="0" fillId="33" borderId="0" xfId="0" applyFill="1"/>
    <xf numFmtId="0" fontId="0" fillId="0" borderId="10" xfId="0" applyBorder="1"/>
    <xf numFmtId="0" fontId="0" fillId="34" borderId="0" xfId="0" applyFill="1"/>
    <xf numFmtId="0" fontId="0" fillId="35" borderId="0" xfId="0" applyFill="1"/>
    <xf numFmtId="0" fontId="0" fillId="35" borderId="10" xfId="0" applyFill="1" applyBorder="1"/>
    <xf numFmtId="0" fontId="0" fillId="0" borderId="11" xfId="0" applyBorder="1"/>
    <xf numFmtId="0" fontId="0" fillId="36" borderId="0" xfId="0" applyFill="1"/>
    <xf numFmtId="0" fontId="0" fillId="37" borderId="0" xfId="0" applyFill="1"/>
    <xf numFmtId="0" fontId="0" fillId="37" borderId="10" xfId="0" applyFill="1" applyBorder="1"/>
    <xf numFmtId="0" fontId="0" fillId="33" borderId="11" xfId="0" applyFill="1" applyBorder="1"/>
    <xf numFmtId="0" fontId="0" fillId="39" borderId="10" xfId="0" applyFill="1" applyBorder="1"/>
    <xf numFmtId="0" fontId="0" fillId="39" borderId="0" xfId="0" applyFill="1"/>
    <xf numFmtId="0" fontId="0" fillId="40" borderId="10" xfId="0" applyFill="1" applyBorder="1"/>
    <xf numFmtId="0" fontId="0" fillId="40" borderId="0" xfId="0" applyFill="1"/>
    <xf numFmtId="0" fontId="0" fillId="41" borderId="10" xfId="0" applyFill="1" applyBorder="1"/>
    <xf numFmtId="0" fontId="0" fillId="41" borderId="0" xfId="0" applyFill="1"/>
    <xf numFmtId="9" fontId="0" fillId="0" borderId="0" xfId="1" applyFont="1"/>
    <xf numFmtId="0" fontId="0" fillId="0" borderId="0" xfId="0" applyAlignment="1">
      <alignment horizontal="center"/>
    </xf>
    <xf numFmtId="9" fontId="0" fillId="0" borderId="0" xfId="0" applyNumberFormat="1" applyFont="1"/>
    <xf numFmtId="0" fontId="19" fillId="40" borderId="0" xfId="0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8" borderId="0" xfId="0" applyFont="1" applyFill="1" applyAlignment="1">
      <alignment horizontal="center"/>
    </xf>
    <xf numFmtId="0" fontId="19" fillId="39" borderId="0" xfId="0" applyFont="1" applyFill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47625</xdr:rowOff>
    </xdr:from>
    <xdr:to>
      <xdr:col>6</xdr:col>
      <xdr:colOff>390525</xdr:colOff>
      <xdr:row>5</xdr:row>
      <xdr:rowOff>9524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7AA299F-4E3E-4D39-86FC-E90E54A57188}"/>
            </a:ext>
          </a:extLst>
        </xdr:cNvPr>
        <xdr:cNvSpPr/>
      </xdr:nvSpPr>
      <xdr:spPr>
        <a:xfrm>
          <a:off x="5753100" y="238125"/>
          <a:ext cx="1343025" cy="72389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Quantidade de Quartos</a:t>
          </a:r>
        </a:p>
      </xdr:txBody>
    </xdr:sp>
    <xdr:clientData/>
  </xdr:twoCellAnchor>
  <xdr:twoCellAnchor>
    <xdr:from>
      <xdr:col>4</xdr:col>
      <xdr:colOff>200025</xdr:colOff>
      <xdr:row>5</xdr:row>
      <xdr:rowOff>9524</xdr:rowOff>
    </xdr:from>
    <xdr:to>
      <xdr:col>5</xdr:col>
      <xdr:colOff>328613</xdr:colOff>
      <xdr:row>6</xdr:row>
      <xdr:rowOff>171450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DCF10809-5F66-4BD8-89EA-12664C8E8F85}"/>
            </a:ext>
          </a:extLst>
        </xdr:cNvPr>
        <xdr:cNvCxnSpPr>
          <a:stCxn id="2" idx="2"/>
        </xdr:cNvCxnSpPr>
      </xdr:nvCxnSpPr>
      <xdr:spPr>
        <a:xfrm flipH="1">
          <a:off x="5686425" y="962024"/>
          <a:ext cx="738188" cy="3524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338139</xdr:colOff>
      <xdr:row>5</xdr:row>
      <xdr:rowOff>9525</xdr:rowOff>
    </xdr:from>
    <xdr:to>
      <xdr:col>6</xdr:col>
      <xdr:colOff>400050</xdr:colOff>
      <xdr:row>6</xdr:row>
      <xdr:rowOff>171450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672D6D0B-AE64-46D1-ADCC-0002535A11F7}"/>
            </a:ext>
          </a:extLst>
        </xdr:cNvPr>
        <xdr:cNvCxnSpPr/>
      </xdr:nvCxnSpPr>
      <xdr:spPr>
        <a:xfrm>
          <a:off x="6434139" y="962025"/>
          <a:ext cx="671511" cy="3524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304801</xdr:colOff>
      <xdr:row>5</xdr:row>
      <xdr:rowOff>57151</xdr:rowOff>
    </xdr:from>
    <xdr:to>
      <xdr:col>5</xdr:col>
      <xdr:colOff>219075</xdr:colOff>
      <xdr:row>6</xdr:row>
      <xdr:rowOff>66675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3CCF0C71-F0A2-4062-8480-6BEC4CFBBE19}"/>
            </a:ext>
          </a:extLst>
        </xdr:cNvPr>
        <xdr:cNvSpPr/>
      </xdr:nvSpPr>
      <xdr:spPr>
        <a:xfrm>
          <a:off x="5791201" y="1009651"/>
          <a:ext cx="523874" cy="2000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&lt;=3</a:t>
          </a:r>
        </a:p>
      </xdr:txBody>
    </xdr:sp>
    <xdr:clientData/>
  </xdr:twoCellAnchor>
  <xdr:twoCellAnchor>
    <xdr:from>
      <xdr:col>5</xdr:col>
      <xdr:colOff>447676</xdr:colOff>
      <xdr:row>5</xdr:row>
      <xdr:rowOff>57151</xdr:rowOff>
    </xdr:from>
    <xdr:to>
      <xdr:col>6</xdr:col>
      <xdr:colOff>361950</xdr:colOff>
      <xdr:row>6</xdr:row>
      <xdr:rowOff>66675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37202EDE-6847-455B-AF25-7493077EB0D7}"/>
            </a:ext>
          </a:extLst>
        </xdr:cNvPr>
        <xdr:cNvSpPr/>
      </xdr:nvSpPr>
      <xdr:spPr>
        <a:xfrm>
          <a:off x="6543676" y="1009651"/>
          <a:ext cx="523874" cy="2000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&gt;3</a:t>
          </a:r>
        </a:p>
      </xdr:txBody>
    </xdr:sp>
    <xdr:clientData/>
  </xdr:twoCellAnchor>
  <xdr:twoCellAnchor>
    <xdr:from>
      <xdr:col>2</xdr:col>
      <xdr:colOff>400050</xdr:colOff>
      <xdr:row>6</xdr:row>
      <xdr:rowOff>180975</xdr:rowOff>
    </xdr:from>
    <xdr:to>
      <xdr:col>4</xdr:col>
      <xdr:colOff>219075</xdr:colOff>
      <xdr:row>8</xdr:row>
      <xdr:rowOff>180975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F1BE11F6-D5D9-4D04-8244-68D2A6FCACA7}"/>
            </a:ext>
          </a:extLst>
        </xdr:cNvPr>
        <xdr:cNvSpPr/>
      </xdr:nvSpPr>
      <xdr:spPr>
        <a:xfrm>
          <a:off x="4667250" y="1323975"/>
          <a:ext cx="1038225" cy="381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101/111</a:t>
          </a:r>
        </a:p>
      </xdr:txBody>
    </xdr:sp>
    <xdr:clientData/>
  </xdr:twoCellAnchor>
  <xdr:twoCellAnchor>
    <xdr:from>
      <xdr:col>1</xdr:col>
      <xdr:colOff>604216</xdr:colOff>
      <xdr:row>4</xdr:row>
      <xdr:rowOff>53009</xdr:rowOff>
    </xdr:from>
    <xdr:to>
      <xdr:col>4</xdr:col>
      <xdr:colOff>127966</xdr:colOff>
      <xdr:row>6</xdr:row>
      <xdr:rowOff>53009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6B55476E-F5CD-4827-B47F-249830DB25E4}"/>
            </a:ext>
          </a:extLst>
        </xdr:cNvPr>
        <xdr:cNvSpPr/>
      </xdr:nvSpPr>
      <xdr:spPr>
        <a:xfrm>
          <a:off x="1213816" y="815009"/>
          <a:ext cx="1352550" cy="381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Barato/Caro</a:t>
          </a:r>
        </a:p>
      </xdr:txBody>
    </xdr:sp>
    <xdr:clientData/>
  </xdr:twoCellAnchor>
  <xdr:twoCellAnchor>
    <xdr:from>
      <xdr:col>6</xdr:col>
      <xdr:colOff>323850</xdr:colOff>
      <xdr:row>7</xdr:row>
      <xdr:rowOff>19050</xdr:rowOff>
    </xdr:from>
    <xdr:to>
      <xdr:col>8</xdr:col>
      <xdr:colOff>447675</xdr:colOff>
      <xdr:row>10</xdr:row>
      <xdr:rowOff>171449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4F4F17E0-5662-40E9-91A7-7DE1BE961252}"/>
            </a:ext>
          </a:extLst>
        </xdr:cNvPr>
        <xdr:cNvSpPr/>
      </xdr:nvSpPr>
      <xdr:spPr>
        <a:xfrm>
          <a:off x="7029450" y="1352550"/>
          <a:ext cx="1343025" cy="72389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Grade</a:t>
          </a:r>
        </a:p>
      </xdr:txBody>
    </xdr:sp>
    <xdr:clientData/>
  </xdr:twoCellAnchor>
  <xdr:twoCellAnchor>
    <xdr:from>
      <xdr:col>6</xdr:col>
      <xdr:colOff>257175</xdr:colOff>
      <xdr:row>10</xdr:row>
      <xdr:rowOff>171449</xdr:rowOff>
    </xdr:from>
    <xdr:to>
      <xdr:col>7</xdr:col>
      <xdr:colOff>385763</xdr:colOff>
      <xdr:row>12</xdr:row>
      <xdr:rowOff>142875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C8A75207-B9C7-471C-9F71-82551CADB436}"/>
            </a:ext>
          </a:extLst>
        </xdr:cNvPr>
        <xdr:cNvCxnSpPr>
          <a:stCxn id="19" idx="2"/>
        </xdr:cNvCxnSpPr>
      </xdr:nvCxnSpPr>
      <xdr:spPr>
        <a:xfrm flipH="1">
          <a:off x="6962775" y="2076449"/>
          <a:ext cx="738188" cy="3524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395289</xdr:colOff>
      <xdr:row>10</xdr:row>
      <xdr:rowOff>171450</xdr:rowOff>
    </xdr:from>
    <xdr:to>
      <xdr:col>8</xdr:col>
      <xdr:colOff>457200</xdr:colOff>
      <xdr:row>12</xdr:row>
      <xdr:rowOff>142875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787F7961-FA67-445F-A8E1-292D0C827105}"/>
            </a:ext>
          </a:extLst>
        </xdr:cNvPr>
        <xdr:cNvCxnSpPr/>
      </xdr:nvCxnSpPr>
      <xdr:spPr>
        <a:xfrm>
          <a:off x="7710489" y="2076450"/>
          <a:ext cx="671511" cy="3524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361951</xdr:colOff>
      <xdr:row>11</xdr:row>
      <xdr:rowOff>28576</xdr:rowOff>
    </xdr:from>
    <xdr:to>
      <xdr:col>7</xdr:col>
      <xdr:colOff>276225</xdr:colOff>
      <xdr:row>12</xdr:row>
      <xdr:rowOff>38100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8C8634E2-5EEC-451E-A79D-8DE41340D22B}"/>
            </a:ext>
          </a:extLst>
        </xdr:cNvPr>
        <xdr:cNvSpPr/>
      </xdr:nvSpPr>
      <xdr:spPr>
        <a:xfrm>
          <a:off x="7067551" y="2124076"/>
          <a:ext cx="523874" cy="2000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&lt;=7</a:t>
          </a:r>
        </a:p>
      </xdr:txBody>
    </xdr:sp>
    <xdr:clientData/>
  </xdr:twoCellAnchor>
  <xdr:twoCellAnchor>
    <xdr:from>
      <xdr:col>7</xdr:col>
      <xdr:colOff>504826</xdr:colOff>
      <xdr:row>11</xdr:row>
      <xdr:rowOff>28576</xdr:rowOff>
    </xdr:from>
    <xdr:to>
      <xdr:col>8</xdr:col>
      <xdr:colOff>419100</xdr:colOff>
      <xdr:row>12</xdr:row>
      <xdr:rowOff>38100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5B67B572-BB2D-40C4-8878-B055F688695C}"/>
            </a:ext>
          </a:extLst>
        </xdr:cNvPr>
        <xdr:cNvSpPr/>
      </xdr:nvSpPr>
      <xdr:spPr>
        <a:xfrm>
          <a:off x="7820026" y="2124076"/>
          <a:ext cx="523874" cy="2000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&gt;7</a:t>
          </a:r>
        </a:p>
      </xdr:txBody>
    </xdr:sp>
    <xdr:clientData/>
  </xdr:twoCellAnchor>
  <xdr:twoCellAnchor>
    <xdr:from>
      <xdr:col>8</xdr:col>
      <xdr:colOff>419100</xdr:colOff>
      <xdr:row>12</xdr:row>
      <xdr:rowOff>171450</xdr:rowOff>
    </xdr:from>
    <xdr:to>
      <xdr:col>10</xdr:col>
      <xdr:colOff>238125</xdr:colOff>
      <xdr:row>14</xdr:row>
      <xdr:rowOff>171450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47ACDDD6-CC1C-49A2-A016-482302CCD2FD}"/>
            </a:ext>
          </a:extLst>
        </xdr:cNvPr>
        <xdr:cNvSpPr/>
      </xdr:nvSpPr>
      <xdr:spPr>
        <a:xfrm>
          <a:off x="8343900" y="2457450"/>
          <a:ext cx="1038225" cy="381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44/29</a:t>
          </a:r>
        </a:p>
      </xdr:txBody>
    </xdr:sp>
    <xdr:clientData/>
  </xdr:twoCellAnchor>
  <xdr:twoCellAnchor>
    <xdr:from>
      <xdr:col>4</xdr:col>
      <xdr:colOff>180975</xdr:colOff>
      <xdr:row>12</xdr:row>
      <xdr:rowOff>152400</xdr:rowOff>
    </xdr:from>
    <xdr:to>
      <xdr:col>6</xdr:col>
      <xdr:colOff>304800</xdr:colOff>
      <xdr:row>16</xdr:row>
      <xdr:rowOff>114299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2EC7354D-545D-4B30-9FB1-EE4FF812F91D}"/>
            </a:ext>
          </a:extLst>
        </xdr:cNvPr>
        <xdr:cNvSpPr/>
      </xdr:nvSpPr>
      <xdr:spPr>
        <a:xfrm>
          <a:off x="5667375" y="2438400"/>
          <a:ext cx="1343025" cy="72389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Condição</a:t>
          </a:r>
        </a:p>
      </xdr:txBody>
    </xdr:sp>
    <xdr:clientData/>
  </xdr:twoCellAnchor>
  <xdr:twoCellAnchor>
    <xdr:from>
      <xdr:col>4</xdr:col>
      <xdr:colOff>114300</xdr:colOff>
      <xdr:row>16</xdr:row>
      <xdr:rowOff>114299</xdr:rowOff>
    </xdr:from>
    <xdr:to>
      <xdr:col>5</xdr:col>
      <xdr:colOff>242888</xdr:colOff>
      <xdr:row>18</xdr:row>
      <xdr:rowOff>85725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74AAFDB5-A6C4-4DED-9ABB-932C30795A8F}"/>
            </a:ext>
          </a:extLst>
        </xdr:cNvPr>
        <xdr:cNvCxnSpPr>
          <a:stCxn id="25" idx="2"/>
        </xdr:cNvCxnSpPr>
      </xdr:nvCxnSpPr>
      <xdr:spPr>
        <a:xfrm flipH="1">
          <a:off x="5600700" y="3162299"/>
          <a:ext cx="738188" cy="3524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252414</xdr:colOff>
      <xdr:row>16</xdr:row>
      <xdr:rowOff>114300</xdr:rowOff>
    </xdr:from>
    <xdr:to>
      <xdr:col>6</xdr:col>
      <xdr:colOff>314325</xdr:colOff>
      <xdr:row>18</xdr:row>
      <xdr:rowOff>85725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2F4280ED-D1DA-4FCF-B8EE-130A91CF942C}"/>
            </a:ext>
          </a:extLst>
        </xdr:cNvPr>
        <xdr:cNvCxnSpPr/>
      </xdr:nvCxnSpPr>
      <xdr:spPr>
        <a:xfrm>
          <a:off x="6348414" y="3162300"/>
          <a:ext cx="671511" cy="3524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219076</xdr:colOff>
      <xdr:row>16</xdr:row>
      <xdr:rowOff>161926</xdr:rowOff>
    </xdr:from>
    <xdr:to>
      <xdr:col>5</xdr:col>
      <xdr:colOff>133350</xdr:colOff>
      <xdr:row>17</xdr:row>
      <xdr:rowOff>171450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C561929F-C0F5-4A0F-A05C-CCCABAB393B9}"/>
            </a:ext>
          </a:extLst>
        </xdr:cNvPr>
        <xdr:cNvSpPr/>
      </xdr:nvSpPr>
      <xdr:spPr>
        <a:xfrm>
          <a:off x="5705476" y="3209926"/>
          <a:ext cx="523874" cy="2000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&lt;=3</a:t>
          </a:r>
        </a:p>
      </xdr:txBody>
    </xdr:sp>
    <xdr:clientData/>
  </xdr:twoCellAnchor>
  <xdr:twoCellAnchor>
    <xdr:from>
      <xdr:col>5</xdr:col>
      <xdr:colOff>361951</xdr:colOff>
      <xdr:row>16</xdr:row>
      <xdr:rowOff>161926</xdr:rowOff>
    </xdr:from>
    <xdr:to>
      <xdr:col>6</xdr:col>
      <xdr:colOff>276225</xdr:colOff>
      <xdr:row>17</xdr:row>
      <xdr:rowOff>171450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0B19388D-4BCD-46A1-B688-79CDE42DE241}"/>
            </a:ext>
          </a:extLst>
        </xdr:cNvPr>
        <xdr:cNvSpPr/>
      </xdr:nvSpPr>
      <xdr:spPr>
        <a:xfrm>
          <a:off x="6457951" y="3209926"/>
          <a:ext cx="523874" cy="2000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&gt;3</a:t>
          </a:r>
        </a:p>
      </xdr:txBody>
    </xdr:sp>
    <xdr:clientData/>
  </xdr:twoCellAnchor>
  <xdr:twoCellAnchor>
    <xdr:from>
      <xdr:col>2</xdr:col>
      <xdr:colOff>57150</xdr:colOff>
      <xdr:row>18</xdr:row>
      <xdr:rowOff>133350</xdr:rowOff>
    </xdr:from>
    <xdr:to>
      <xdr:col>4</xdr:col>
      <xdr:colOff>180975</xdr:colOff>
      <xdr:row>22</xdr:row>
      <xdr:rowOff>95249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B610929C-D756-4A44-A7AA-A69447997CBF}"/>
            </a:ext>
          </a:extLst>
        </xdr:cNvPr>
        <xdr:cNvSpPr/>
      </xdr:nvSpPr>
      <xdr:spPr>
        <a:xfrm>
          <a:off x="4324350" y="3562350"/>
          <a:ext cx="1343025" cy="72389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ysClr val="windowText" lastClr="000000"/>
              </a:solidFill>
            </a:rPr>
            <a:t>Quantidade</a:t>
          </a:r>
          <a:r>
            <a:rPr lang="pt-BR" sz="1600" baseline="0">
              <a:solidFill>
                <a:sysClr val="windowText" lastClr="000000"/>
              </a:solidFill>
            </a:rPr>
            <a:t> de Banheiros</a:t>
          </a:r>
          <a:endParaRPr lang="pt-BR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600075</xdr:colOff>
      <xdr:row>22</xdr:row>
      <xdr:rowOff>95249</xdr:rowOff>
    </xdr:from>
    <xdr:to>
      <xdr:col>3</xdr:col>
      <xdr:colOff>119063</xdr:colOff>
      <xdr:row>24</xdr:row>
      <xdr:rowOff>66675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086F3600-0904-48F2-8E57-A6497409C5F6}"/>
            </a:ext>
          </a:extLst>
        </xdr:cNvPr>
        <xdr:cNvCxnSpPr>
          <a:stCxn id="30" idx="2"/>
        </xdr:cNvCxnSpPr>
      </xdr:nvCxnSpPr>
      <xdr:spPr>
        <a:xfrm flipH="1">
          <a:off x="4257675" y="4286249"/>
          <a:ext cx="738188" cy="3524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128589</xdr:colOff>
      <xdr:row>22</xdr:row>
      <xdr:rowOff>95250</xdr:rowOff>
    </xdr:from>
    <xdr:to>
      <xdr:col>4</xdr:col>
      <xdr:colOff>190500</xdr:colOff>
      <xdr:row>24</xdr:row>
      <xdr:rowOff>66675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91B51541-BBA4-4E9D-A192-6FA7E1ECB7D2}"/>
            </a:ext>
          </a:extLst>
        </xdr:cNvPr>
        <xdr:cNvCxnSpPr/>
      </xdr:nvCxnSpPr>
      <xdr:spPr>
        <a:xfrm>
          <a:off x="5005389" y="4286250"/>
          <a:ext cx="671511" cy="3524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95251</xdr:colOff>
      <xdr:row>22</xdr:row>
      <xdr:rowOff>142876</xdr:rowOff>
    </xdr:from>
    <xdr:to>
      <xdr:col>3</xdr:col>
      <xdr:colOff>9525</xdr:colOff>
      <xdr:row>23</xdr:row>
      <xdr:rowOff>152400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CF57FC45-9533-46B1-86EC-1E8BAACBCF64}"/>
            </a:ext>
          </a:extLst>
        </xdr:cNvPr>
        <xdr:cNvSpPr/>
      </xdr:nvSpPr>
      <xdr:spPr>
        <a:xfrm>
          <a:off x="4362451" y="4333876"/>
          <a:ext cx="523874" cy="2000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&lt;=2</a:t>
          </a:r>
        </a:p>
      </xdr:txBody>
    </xdr:sp>
    <xdr:clientData/>
  </xdr:twoCellAnchor>
  <xdr:twoCellAnchor>
    <xdr:from>
      <xdr:col>3</xdr:col>
      <xdr:colOff>238126</xdr:colOff>
      <xdr:row>22</xdr:row>
      <xdr:rowOff>142876</xdr:rowOff>
    </xdr:from>
    <xdr:to>
      <xdr:col>4</xdr:col>
      <xdr:colOff>152400</xdr:colOff>
      <xdr:row>23</xdr:row>
      <xdr:rowOff>152400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06373102-A8CB-4EF0-9FD9-EE07CBEDE7D6}"/>
            </a:ext>
          </a:extLst>
        </xdr:cNvPr>
        <xdr:cNvSpPr/>
      </xdr:nvSpPr>
      <xdr:spPr>
        <a:xfrm>
          <a:off x="5114926" y="4333876"/>
          <a:ext cx="523874" cy="2000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&gt;2</a:t>
          </a:r>
        </a:p>
      </xdr:txBody>
    </xdr:sp>
    <xdr:clientData/>
  </xdr:twoCellAnchor>
  <xdr:twoCellAnchor>
    <xdr:from>
      <xdr:col>6</xdr:col>
      <xdr:colOff>266700</xdr:colOff>
      <xdr:row>18</xdr:row>
      <xdr:rowOff>123825</xdr:rowOff>
    </xdr:from>
    <xdr:to>
      <xdr:col>8</xdr:col>
      <xdr:colOff>390525</xdr:colOff>
      <xdr:row>22</xdr:row>
      <xdr:rowOff>85724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4E74E116-0D7C-46BB-8DCC-7E290BCBC9D5}"/>
            </a:ext>
          </a:extLst>
        </xdr:cNvPr>
        <xdr:cNvSpPr/>
      </xdr:nvSpPr>
      <xdr:spPr>
        <a:xfrm>
          <a:off x="6972300" y="3552825"/>
          <a:ext cx="1343025" cy="72389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ysClr val="windowText" lastClr="000000"/>
              </a:solidFill>
            </a:rPr>
            <a:t>Quantidade de Banheiros</a:t>
          </a:r>
        </a:p>
      </xdr:txBody>
    </xdr:sp>
    <xdr:clientData/>
  </xdr:twoCellAnchor>
  <xdr:twoCellAnchor>
    <xdr:from>
      <xdr:col>6</xdr:col>
      <xdr:colOff>200025</xdr:colOff>
      <xdr:row>22</xdr:row>
      <xdr:rowOff>85724</xdr:rowOff>
    </xdr:from>
    <xdr:to>
      <xdr:col>7</xdr:col>
      <xdr:colOff>328613</xdr:colOff>
      <xdr:row>24</xdr:row>
      <xdr:rowOff>57150</xdr:rowOff>
    </xdr:to>
    <xdr:cxnSp macro="">
      <xdr:nvCxnSpPr>
        <xdr:cNvPr id="36" name="Conector de Seta Reta 35">
          <a:extLst>
            <a:ext uri="{FF2B5EF4-FFF2-40B4-BE49-F238E27FC236}">
              <a16:creationId xmlns:a16="http://schemas.microsoft.com/office/drawing/2014/main" id="{AEE4D2AA-BF8C-4AE7-8DA9-101380C93E4B}"/>
            </a:ext>
          </a:extLst>
        </xdr:cNvPr>
        <xdr:cNvCxnSpPr>
          <a:stCxn id="35" idx="2"/>
        </xdr:cNvCxnSpPr>
      </xdr:nvCxnSpPr>
      <xdr:spPr>
        <a:xfrm flipH="1">
          <a:off x="6905625" y="4276724"/>
          <a:ext cx="738188" cy="3524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338139</xdr:colOff>
      <xdr:row>22</xdr:row>
      <xdr:rowOff>85725</xdr:rowOff>
    </xdr:from>
    <xdr:to>
      <xdr:col>8</xdr:col>
      <xdr:colOff>400050</xdr:colOff>
      <xdr:row>24</xdr:row>
      <xdr:rowOff>57150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0A384C08-6AA9-4E7B-8093-4673FD670923}"/>
            </a:ext>
          </a:extLst>
        </xdr:cNvPr>
        <xdr:cNvCxnSpPr/>
      </xdr:nvCxnSpPr>
      <xdr:spPr>
        <a:xfrm>
          <a:off x="7653339" y="4276725"/>
          <a:ext cx="671511" cy="3524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22</xdr:row>
      <xdr:rowOff>133351</xdr:rowOff>
    </xdr:from>
    <xdr:to>
      <xdr:col>7</xdr:col>
      <xdr:colOff>219075</xdr:colOff>
      <xdr:row>23</xdr:row>
      <xdr:rowOff>142875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2F123A1F-F32F-45AD-8808-A093101A6BFF}"/>
            </a:ext>
          </a:extLst>
        </xdr:cNvPr>
        <xdr:cNvSpPr/>
      </xdr:nvSpPr>
      <xdr:spPr>
        <a:xfrm>
          <a:off x="7010401" y="4324351"/>
          <a:ext cx="523874" cy="2000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&lt;=2</a:t>
          </a:r>
        </a:p>
      </xdr:txBody>
    </xdr:sp>
    <xdr:clientData/>
  </xdr:twoCellAnchor>
  <xdr:twoCellAnchor>
    <xdr:from>
      <xdr:col>7</xdr:col>
      <xdr:colOff>447676</xdr:colOff>
      <xdr:row>22</xdr:row>
      <xdr:rowOff>133351</xdr:rowOff>
    </xdr:from>
    <xdr:to>
      <xdr:col>8</xdr:col>
      <xdr:colOff>361950</xdr:colOff>
      <xdr:row>23</xdr:row>
      <xdr:rowOff>142875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3136170F-0284-485D-BB43-B5ECC82808EF}"/>
            </a:ext>
          </a:extLst>
        </xdr:cNvPr>
        <xdr:cNvSpPr/>
      </xdr:nvSpPr>
      <xdr:spPr>
        <a:xfrm>
          <a:off x="7762876" y="4324351"/>
          <a:ext cx="523874" cy="2000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&gt;2</a:t>
          </a:r>
        </a:p>
      </xdr:txBody>
    </xdr:sp>
    <xdr:clientData/>
  </xdr:twoCellAnchor>
  <xdr:twoCellAnchor>
    <xdr:from>
      <xdr:col>0</xdr:col>
      <xdr:colOff>209550</xdr:colOff>
      <xdr:row>24</xdr:row>
      <xdr:rowOff>114300</xdr:rowOff>
    </xdr:from>
    <xdr:to>
      <xdr:col>2</xdr:col>
      <xdr:colOff>28575</xdr:colOff>
      <xdr:row>26</xdr:row>
      <xdr:rowOff>114300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D4D538F1-BBFE-4877-A8BD-99E4E9B0FACB}"/>
            </a:ext>
          </a:extLst>
        </xdr:cNvPr>
        <xdr:cNvSpPr/>
      </xdr:nvSpPr>
      <xdr:spPr>
        <a:xfrm>
          <a:off x="3257550" y="4686300"/>
          <a:ext cx="1038225" cy="381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9/7</a:t>
          </a:r>
        </a:p>
      </xdr:txBody>
    </xdr:sp>
    <xdr:clientData/>
  </xdr:twoCellAnchor>
  <xdr:twoCellAnchor>
    <xdr:from>
      <xdr:col>5</xdr:col>
      <xdr:colOff>428625</xdr:colOff>
      <xdr:row>24</xdr:row>
      <xdr:rowOff>76200</xdr:rowOff>
    </xdr:from>
    <xdr:to>
      <xdr:col>7</xdr:col>
      <xdr:colOff>247650</xdr:colOff>
      <xdr:row>26</xdr:row>
      <xdr:rowOff>76200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58306863-B860-4EE2-9C01-897CA60801C9}"/>
            </a:ext>
          </a:extLst>
        </xdr:cNvPr>
        <xdr:cNvSpPr/>
      </xdr:nvSpPr>
      <xdr:spPr>
        <a:xfrm>
          <a:off x="6524625" y="4648200"/>
          <a:ext cx="1038225" cy="381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9/8</a:t>
          </a:r>
        </a:p>
      </xdr:txBody>
    </xdr:sp>
    <xdr:clientData/>
  </xdr:twoCellAnchor>
  <xdr:twoCellAnchor>
    <xdr:from>
      <xdr:col>8</xdr:col>
      <xdr:colOff>333375</xdr:colOff>
      <xdr:row>24</xdr:row>
      <xdr:rowOff>95250</xdr:rowOff>
    </xdr:from>
    <xdr:to>
      <xdr:col>10</xdr:col>
      <xdr:colOff>152400</xdr:colOff>
      <xdr:row>26</xdr:row>
      <xdr:rowOff>95250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AB8D0CDD-84CD-4AA3-8145-5A34DD11D9DC}"/>
            </a:ext>
          </a:extLst>
        </xdr:cNvPr>
        <xdr:cNvSpPr/>
      </xdr:nvSpPr>
      <xdr:spPr>
        <a:xfrm>
          <a:off x="8258175" y="4667250"/>
          <a:ext cx="1038225" cy="381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6/0</a:t>
          </a:r>
        </a:p>
      </xdr:txBody>
    </xdr:sp>
    <xdr:clientData/>
  </xdr:twoCellAnchor>
  <xdr:twoCellAnchor>
    <xdr:from>
      <xdr:col>3</xdr:col>
      <xdr:colOff>76200</xdr:colOff>
      <xdr:row>24</xdr:row>
      <xdr:rowOff>104775</xdr:rowOff>
    </xdr:from>
    <xdr:to>
      <xdr:col>5</xdr:col>
      <xdr:colOff>200025</xdr:colOff>
      <xdr:row>28</xdr:row>
      <xdr:rowOff>66674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BA465633-B717-449C-B430-FFD1C4D1E383}"/>
            </a:ext>
          </a:extLst>
        </xdr:cNvPr>
        <xdr:cNvSpPr/>
      </xdr:nvSpPr>
      <xdr:spPr>
        <a:xfrm>
          <a:off x="4953000" y="4676775"/>
          <a:ext cx="1343025" cy="72389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ysClr val="windowText" lastClr="000000"/>
              </a:solidFill>
            </a:rPr>
            <a:t>Quantidade</a:t>
          </a:r>
          <a:r>
            <a:rPr lang="pt-BR" sz="1600" baseline="0">
              <a:solidFill>
                <a:sysClr val="windowText" lastClr="000000"/>
              </a:solidFill>
            </a:rPr>
            <a:t> de Pisos</a:t>
          </a:r>
          <a:endParaRPr lang="pt-BR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</xdr:colOff>
      <xdr:row>28</xdr:row>
      <xdr:rowOff>66674</xdr:rowOff>
    </xdr:from>
    <xdr:to>
      <xdr:col>4</xdr:col>
      <xdr:colOff>138113</xdr:colOff>
      <xdr:row>30</xdr:row>
      <xdr:rowOff>38100</xdr:rowOff>
    </xdr:to>
    <xdr:cxnSp macro="">
      <xdr:nvCxnSpPr>
        <xdr:cNvPr id="49" name="Conector de Seta Reta 48">
          <a:extLst>
            <a:ext uri="{FF2B5EF4-FFF2-40B4-BE49-F238E27FC236}">
              <a16:creationId xmlns:a16="http://schemas.microsoft.com/office/drawing/2014/main" id="{D67A9C77-3099-4F6A-B11B-D81CF00DAA8C}"/>
            </a:ext>
          </a:extLst>
        </xdr:cNvPr>
        <xdr:cNvCxnSpPr>
          <a:stCxn id="48" idx="2"/>
        </xdr:cNvCxnSpPr>
      </xdr:nvCxnSpPr>
      <xdr:spPr>
        <a:xfrm flipH="1">
          <a:off x="4886325" y="5400674"/>
          <a:ext cx="738188" cy="3524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147639</xdr:colOff>
      <xdr:row>28</xdr:row>
      <xdr:rowOff>66675</xdr:rowOff>
    </xdr:from>
    <xdr:to>
      <xdr:col>5</xdr:col>
      <xdr:colOff>209550</xdr:colOff>
      <xdr:row>30</xdr:row>
      <xdr:rowOff>38100</xdr:rowOff>
    </xdr:to>
    <xdr:cxnSp macro="">
      <xdr:nvCxnSpPr>
        <xdr:cNvPr id="50" name="Conector de Seta Reta 49">
          <a:extLst>
            <a:ext uri="{FF2B5EF4-FFF2-40B4-BE49-F238E27FC236}">
              <a16:creationId xmlns:a16="http://schemas.microsoft.com/office/drawing/2014/main" id="{A0BB8A72-5EF0-440B-922A-9DA078CE618A}"/>
            </a:ext>
          </a:extLst>
        </xdr:cNvPr>
        <xdr:cNvCxnSpPr/>
      </xdr:nvCxnSpPr>
      <xdr:spPr>
        <a:xfrm>
          <a:off x="5634039" y="5400675"/>
          <a:ext cx="671511" cy="3524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114301</xdr:colOff>
      <xdr:row>28</xdr:row>
      <xdr:rowOff>114301</xdr:rowOff>
    </xdr:from>
    <xdr:to>
      <xdr:col>4</xdr:col>
      <xdr:colOff>28575</xdr:colOff>
      <xdr:row>29</xdr:row>
      <xdr:rowOff>123825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CDF6A7D9-4982-4026-874E-630ECA2A6E3C}"/>
            </a:ext>
          </a:extLst>
        </xdr:cNvPr>
        <xdr:cNvSpPr/>
      </xdr:nvSpPr>
      <xdr:spPr>
        <a:xfrm>
          <a:off x="4991101" y="5448301"/>
          <a:ext cx="523874" cy="2000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&lt;=1</a:t>
          </a:r>
        </a:p>
      </xdr:txBody>
    </xdr:sp>
    <xdr:clientData/>
  </xdr:twoCellAnchor>
  <xdr:twoCellAnchor>
    <xdr:from>
      <xdr:col>4</xdr:col>
      <xdr:colOff>257176</xdr:colOff>
      <xdr:row>28</xdr:row>
      <xdr:rowOff>114301</xdr:rowOff>
    </xdr:from>
    <xdr:to>
      <xdr:col>5</xdr:col>
      <xdr:colOff>171450</xdr:colOff>
      <xdr:row>29</xdr:row>
      <xdr:rowOff>123825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6B01021B-A301-4084-BC15-5827A47F3F03}"/>
            </a:ext>
          </a:extLst>
        </xdr:cNvPr>
        <xdr:cNvSpPr/>
      </xdr:nvSpPr>
      <xdr:spPr>
        <a:xfrm>
          <a:off x="5743576" y="5448301"/>
          <a:ext cx="523874" cy="2000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&gt;1</a:t>
          </a:r>
        </a:p>
      </xdr:txBody>
    </xdr:sp>
    <xdr:clientData/>
  </xdr:twoCellAnchor>
  <xdr:twoCellAnchor>
    <xdr:from>
      <xdr:col>1</xdr:col>
      <xdr:colOff>361950</xdr:colOff>
      <xdr:row>30</xdr:row>
      <xdr:rowOff>76200</xdr:rowOff>
    </xdr:from>
    <xdr:to>
      <xdr:col>3</xdr:col>
      <xdr:colOff>180975</xdr:colOff>
      <xdr:row>32</xdr:row>
      <xdr:rowOff>76200</xdr:rowOff>
    </xdr:to>
    <xdr:sp macro="" textlink="">
      <xdr:nvSpPr>
        <xdr:cNvPr id="53" name="Retângulo 52">
          <a:extLst>
            <a:ext uri="{FF2B5EF4-FFF2-40B4-BE49-F238E27FC236}">
              <a16:creationId xmlns:a16="http://schemas.microsoft.com/office/drawing/2014/main" id="{BABB5B6C-29A7-4677-B257-FCE667DA97BC}"/>
            </a:ext>
          </a:extLst>
        </xdr:cNvPr>
        <xdr:cNvSpPr/>
      </xdr:nvSpPr>
      <xdr:spPr>
        <a:xfrm>
          <a:off x="4019550" y="5791200"/>
          <a:ext cx="1038225" cy="381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10/1</a:t>
          </a:r>
        </a:p>
      </xdr:txBody>
    </xdr:sp>
    <xdr:clientData/>
  </xdr:twoCellAnchor>
  <xdr:twoCellAnchor>
    <xdr:from>
      <xdr:col>4</xdr:col>
      <xdr:colOff>561975</xdr:colOff>
      <xdr:row>30</xdr:row>
      <xdr:rowOff>66675</xdr:rowOff>
    </xdr:from>
    <xdr:to>
      <xdr:col>6</xdr:col>
      <xdr:colOff>381000</xdr:colOff>
      <xdr:row>32</xdr:row>
      <xdr:rowOff>66675</xdr:rowOff>
    </xdr:to>
    <xdr:sp macro="" textlink="">
      <xdr:nvSpPr>
        <xdr:cNvPr id="54" name="Retângulo 53">
          <a:extLst>
            <a:ext uri="{FF2B5EF4-FFF2-40B4-BE49-F238E27FC236}">
              <a16:creationId xmlns:a16="http://schemas.microsoft.com/office/drawing/2014/main" id="{006DEB1A-57A3-4327-AED3-E24831AA7B2D}"/>
            </a:ext>
          </a:extLst>
        </xdr:cNvPr>
        <xdr:cNvSpPr/>
      </xdr:nvSpPr>
      <xdr:spPr>
        <a:xfrm>
          <a:off x="6048375" y="5781675"/>
          <a:ext cx="1038225" cy="381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23/4</a:t>
          </a:r>
        </a:p>
      </xdr:txBody>
    </xdr:sp>
    <xdr:clientData/>
  </xdr:twoCellAnchor>
  <xdr:twoCellAnchor>
    <xdr:from>
      <xdr:col>18</xdr:col>
      <xdr:colOff>266700</xdr:colOff>
      <xdr:row>1</xdr:row>
      <xdr:rowOff>47625</xdr:rowOff>
    </xdr:from>
    <xdr:to>
      <xdr:col>20</xdr:col>
      <xdr:colOff>390525</xdr:colOff>
      <xdr:row>5</xdr:row>
      <xdr:rowOff>9524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B5A0164D-CB39-457E-939C-DEBD5F955C80}"/>
            </a:ext>
          </a:extLst>
        </xdr:cNvPr>
        <xdr:cNvSpPr/>
      </xdr:nvSpPr>
      <xdr:spPr>
        <a:xfrm>
          <a:off x="5753100" y="238125"/>
          <a:ext cx="1343025" cy="72389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Quantidade de Quartos</a:t>
          </a:r>
        </a:p>
      </xdr:txBody>
    </xdr:sp>
    <xdr:clientData/>
  </xdr:twoCellAnchor>
  <xdr:twoCellAnchor>
    <xdr:from>
      <xdr:col>18</xdr:col>
      <xdr:colOff>200025</xdr:colOff>
      <xdr:row>5</xdr:row>
      <xdr:rowOff>9524</xdr:rowOff>
    </xdr:from>
    <xdr:to>
      <xdr:col>19</xdr:col>
      <xdr:colOff>328613</xdr:colOff>
      <xdr:row>6</xdr:row>
      <xdr:rowOff>171450</xdr:rowOff>
    </xdr:to>
    <xdr:cxnSp macro="">
      <xdr:nvCxnSpPr>
        <xdr:cNvPr id="56" name="Conector de Seta Reta 55">
          <a:extLst>
            <a:ext uri="{FF2B5EF4-FFF2-40B4-BE49-F238E27FC236}">
              <a16:creationId xmlns:a16="http://schemas.microsoft.com/office/drawing/2014/main" id="{7B581792-88A5-4D49-8A7B-EF4C7DCA8DB0}"/>
            </a:ext>
          </a:extLst>
        </xdr:cNvPr>
        <xdr:cNvCxnSpPr>
          <a:stCxn id="55" idx="2"/>
        </xdr:cNvCxnSpPr>
      </xdr:nvCxnSpPr>
      <xdr:spPr>
        <a:xfrm flipH="1">
          <a:off x="5686425" y="962024"/>
          <a:ext cx="738188" cy="3524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338139</xdr:colOff>
      <xdr:row>5</xdr:row>
      <xdr:rowOff>9525</xdr:rowOff>
    </xdr:from>
    <xdr:to>
      <xdr:col>20</xdr:col>
      <xdr:colOff>400050</xdr:colOff>
      <xdr:row>6</xdr:row>
      <xdr:rowOff>171450</xdr:rowOff>
    </xdr:to>
    <xdr:cxnSp macro="">
      <xdr:nvCxnSpPr>
        <xdr:cNvPr id="57" name="Conector de Seta Reta 56">
          <a:extLst>
            <a:ext uri="{FF2B5EF4-FFF2-40B4-BE49-F238E27FC236}">
              <a16:creationId xmlns:a16="http://schemas.microsoft.com/office/drawing/2014/main" id="{ADC784D8-D47A-48E1-81C8-0A2EEC157775}"/>
            </a:ext>
          </a:extLst>
        </xdr:cNvPr>
        <xdr:cNvCxnSpPr/>
      </xdr:nvCxnSpPr>
      <xdr:spPr>
        <a:xfrm>
          <a:off x="6434139" y="962025"/>
          <a:ext cx="671511" cy="3524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304801</xdr:colOff>
      <xdr:row>5</xdr:row>
      <xdr:rowOff>57151</xdr:rowOff>
    </xdr:from>
    <xdr:to>
      <xdr:col>19</xdr:col>
      <xdr:colOff>219075</xdr:colOff>
      <xdr:row>6</xdr:row>
      <xdr:rowOff>66675</xdr:rowOff>
    </xdr:to>
    <xdr:sp macro="" textlink="">
      <xdr:nvSpPr>
        <xdr:cNvPr id="58" name="Retângulo 57">
          <a:extLst>
            <a:ext uri="{FF2B5EF4-FFF2-40B4-BE49-F238E27FC236}">
              <a16:creationId xmlns:a16="http://schemas.microsoft.com/office/drawing/2014/main" id="{C26E02C7-36B4-4FA5-832A-FF89FAF13109}"/>
            </a:ext>
          </a:extLst>
        </xdr:cNvPr>
        <xdr:cNvSpPr/>
      </xdr:nvSpPr>
      <xdr:spPr>
        <a:xfrm>
          <a:off x="5791201" y="1009651"/>
          <a:ext cx="523874" cy="2000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&lt;=3</a:t>
          </a:r>
        </a:p>
      </xdr:txBody>
    </xdr:sp>
    <xdr:clientData/>
  </xdr:twoCellAnchor>
  <xdr:twoCellAnchor>
    <xdr:from>
      <xdr:col>19</xdr:col>
      <xdr:colOff>447676</xdr:colOff>
      <xdr:row>5</xdr:row>
      <xdr:rowOff>57151</xdr:rowOff>
    </xdr:from>
    <xdr:to>
      <xdr:col>20</xdr:col>
      <xdr:colOff>361950</xdr:colOff>
      <xdr:row>6</xdr:row>
      <xdr:rowOff>66675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13B67FD3-3FD4-4FBF-9496-B8F4B8956AA1}"/>
            </a:ext>
          </a:extLst>
        </xdr:cNvPr>
        <xdr:cNvSpPr/>
      </xdr:nvSpPr>
      <xdr:spPr>
        <a:xfrm>
          <a:off x="6543676" y="1009651"/>
          <a:ext cx="523874" cy="2000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&gt;3</a:t>
          </a:r>
        </a:p>
      </xdr:txBody>
    </xdr:sp>
    <xdr:clientData/>
  </xdr:twoCellAnchor>
  <xdr:twoCellAnchor>
    <xdr:from>
      <xdr:col>17</xdr:col>
      <xdr:colOff>95250</xdr:colOff>
      <xdr:row>7</xdr:row>
      <xdr:rowOff>9525</xdr:rowOff>
    </xdr:from>
    <xdr:to>
      <xdr:col>18</xdr:col>
      <xdr:colOff>523875</xdr:colOff>
      <xdr:row>9</xdr:row>
      <xdr:rowOff>9525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4F6B5BA0-2474-4A39-9A5E-BA5EF5CDB3ED}"/>
            </a:ext>
          </a:extLst>
        </xdr:cNvPr>
        <xdr:cNvSpPr/>
      </xdr:nvSpPr>
      <xdr:spPr>
        <a:xfrm>
          <a:off x="13506450" y="1343025"/>
          <a:ext cx="1038225" cy="381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Caro</a:t>
          </a:r>
        </a:p>
      </xdr:txBody>
    </xdr:sp>
    <xdr:clientData/>
  </xdr:twoCellAnchor>
  <xdr:twoCellAnchor>
    <xdr:from>
      <xdr:col>20</xdr:col>
      <xdr:colOff>323850</xdr:colOff>
      <xdr:row>7</xdr:row>
      <xdr:rowOff>19050</xdr:rowOff>
    </xdr:from>
    <xdr:to>
      <xdr:col>22</xdr:col>
      <xdr:colOff>447675</xdr:colOff>
      <xdr:row>10</xdr:row>
      <xdr:rowOff>171449</xdr:rowOff>
    </xdr:to>
    <xdr:sp macro="" textlink="">
      <xdr:nvSpPr>
        <xdr:cNvPr id="62" name="Retângulo 61">
          <a:extLst>
            <a:ext uri="{FF2B5EF4-FFF2-40B4-BE49-F238E27FC236}">
              <a16:creationId xmlns:a16="http://schemas.microsoft.com/office/drawing/2014/main" id="{B04BB537-3A21-438E-B731-6EA07A599DC5}"/>
            </a:ext>
          </a:extLst>
        </xdr:cNvPr>
        <xdr:cNvSpPr/>
      </xdr:nvSpPr>
      <xdr:spPr>
        <a:xfrm>
          <a:off x="12515850" y="1352550"/>
          <a:ext cx="1343025" cy="72389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Grade</a:t>
          </a:r>
        </a:p>
      </xdr:txBody>
    </xdr:sp>
    <xdr:clientData/>
  </xdr:twoCellAnchor>
  <xdr:twoCellAnchor>
    <xdr:from>
      <xdr:col>20</xdr:col>
      <xdr:colOff>257175</xdr:colOff>
      <xdr:row>10</xdr:row>
      <xdr:rowOff>171449</xdr:rowOff>
    </xdr:from>
    <xdr:to>
      <xdr:col>21</xdr:col>
      <xdr:colOff>385763</xdr:colOff>
      <xdr:row>12</xdr:row>
      <xdr:rowOff>142875</xdr:rowOff>
    </xdr:to>
    <xdr:cxnSp macro="">
      <xdr:nvCxnSpPr>
        <xdr:cNvPr id="63" name="Conector de Seta Reta 62">
          <a:extLst>
            <a:ext uri="{FF2B5EF4-FFF2-40B4-BE49-F238E27FC236}">
              <a16:creationId xmlns:a16="http://schemas.microsoft.com/office/drawing/2014/main" id="{E120CD20-220F-454E-ABB3-693740C6EEF4}"/>
            </a:ext>
          </a:extLst>
        </xdr:cNvPr>
        <xdr:cNvCxnSpPr>
          <a:stCxn id="62" idx="2"/>
        </xdr:cNvCxnSpPr>
      </xdr:nvCxnSpPr>
      <xdr:spPr>
        <a:xfrm flipH="1">
          <a:off x="12449175" y="2076449"/>
          <a:ext cx="738188" cy="3524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395289</xdr:colOff>
      <xdr:row>10</xdr:row>
      <xdr:rowOff>171450</xdr:rowOff>
    </xdr:from>
    <xdr:to>
      <xdr:col>22</xdr:col>
      <xdr:colOff>457200</xdr:colOff>
      <xdr:row>12</xdr:row>
      <xdr:rowOff>142875</xdr:rowOff>
    </xdr:to>
    <xdr:cxnSp macro="">
      <xdr:nvCxnSpPr>
        <xdr:cNvPr id="64" name="Conector de Seta Reta 63">
          <a:extLst>
            <a:ext uri="{FF2B5EF4-FFF2-40B4-BE49-F238E27FC236}">
              <a16:creationId xmlns:a16="http://schemas.microsoft.com/office/drawing/2014/main" id="{1E2D6186-62C2-4FA2-943A-3B2B7CE2C728}"/>
            </a:ext>
          </a:extLst>
        </xdr:cNvPr>
        <xdr:cNvCxnSpPr/>
      </xdr:nvCxnSpPr>
      <xdr:spPr>
        <a:xfrm>
          <a:off x="13196889" y="2076450"/>
          <a:ext cx="671511" cy="3524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361951</xdr:colOff>
      <xdr:row>11</xdr:row>
      <xdr:rowOff>28576</xdr:rowOff>
    </xdr:from>
    <xdr:to>
      <xdr:col>21</xdr:col>
      <xdr:colOff>276225</xdr:colOff>
      <xdr:row>12</xdr:row>
      <xdr:rowOff>38100</xdr:rowOff>
    </xdr:to>
    <xdr:sp macro="" textlink="">
      <xdr:nvSpPr>
        <xdr:cNvPr id="65" name="Retângulo 64">
          <a:extLst>
            <a:ext uri="{FF2B5EF4-FFF2-40B4-BE49-F238E27FC236}">
              <a16:creationId xmlns:a16="http://schemas.microsoft.com/office/drawing/2014/main" id="{F09CEBAD-9A50-4FC2-B61B-747E9570CC92}"/>
            </a:ext>
          </a:extLst>
        </xdr:cNvPr>
        <xdr:cNvSpPr/>
      </xdr:nvSpPr>
      <xdr:spPr>
        <a:xfrm>
          <a:off x="12553951" y="2124076"/>
          <a:ext cx="523874" cy="2000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&lt;=7</a:t>
          </a:r>
        </a:p>
      </xdr:txBody>
    </xdr:sp>
    <xdr:clientData/>
  </xdr:twoCellAnchor>
  <xdr:twoCellAnchor>
    <xdr:from>
      <xdr:col>21</xdr:col>
      <xdr:colOff>504826</xdr:colOff>
      <xdr:row>11</xdr:row>
      <xdr:rowOff>28576</xdr:rowOff>
    </xdr:from>
    <xdr:to>
      <xdr:col>22</xdr:col>
      <xdr:colOff>419100</xdr:colOff>
      <xdr:row>12</xdr:row>
      <xdr:rowOff>38100</xdr:rowOff>
    </xdr:to>
    <xdr:sp macro="" textlink="">
      <xdr:nvSpPr>
        <xdr:cNvPr id="66" name="Retângulo 65">
          <a:extLst>
            <a:ext uri="{FF2B5EF4-FFF2-40B4-BE49-F238E27FC236}">
              <a16:creationId xmlns:a16="http://schemas.microsoft.com/office/drawing/2014/main" id="{176AA14E-CC85-49D3-876F-F1811C83C9D0}"/>
            </a:ext>
          </a:extLst>
        </xdr:cNvPr>
        <xdr:cNvSpPr/>
      </xdr:nvSpPr>
      <xdr:spPr>
        <a:xfrm>
          <a:off x="13306426" y="2124076"/>
          <a:ext cx="523874" cy="2000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&gt;7</a:t>
          </a:r>
        </a:p>
      </xdr:txBody>
    </xdr:sp>
    <xdr:clientData/>
  </xdr:twoCellAnchor>
  <xdr:twoCellAnchor>
    <xdr:from>
      <xdr:col>18</xdr:col>
      <xdr:colOff>180975</xdr:colOff>
      <xdr:row>12</xdr:row>
      <xdr:rowOff>152400</xdr:rowOff>
    </xdr:from>
    <xdr:to>
      <xdr:col>20</xdr:col>
      <xdr:colOff>304800</xdr:colOff>
      <xdr:row>16</xdr:row>
      <xdr:rowOff>114299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EC108346-3161-474E-9A02-00F48D9416FB}"/>
            </a:ext>
            <a:ext uri="{147F2762-F138-4A5C-976F-8EAC2B608ADB}">
              <a16:predDERef xmlns:a16="http://schemas.microsoft.com/office/drawing/2014/main" pred="{176AA14E-CC85-49D3-876F-F1811C83C9D0}"/>
            </a:ext>
          </a:extLst>
        </xdr:cNvPr>
        <xdr:cNvSpPr/>
      </xdr:nvSpPr>
      <xdr:spPr>
        <a:xfrm>
          <a:off x="5667375" y="2438400"/>
          <a:ext cx="1343025" cy="72389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Condição</a:t>
          </a:r>
        </a:p>
      </xdr:txBody>
    </xdr:sp>
    <xdr:clientData/>
  </xdr:twoCellAnchor>
  <xdr:twoCellAnchor>
    <xdr:from>
      <xdr:col>18</xdr:col>
      <xdr:colOff>114300</xdr:colOff>
      <xdr:row>16</xdr:row>
      <xdr:rowOff>114299</xdr:rowOff>
    </xdr:from>
    <xdr:to>
      <xdr:col>19</xdr:col>
      <xdr:colOff>242888</xdr:colOff>
      <xdr:row>18</xdr:row>
      <xdr:rowOff>85725</xdr:rowOff>
    </xdr:to>
    <xdr:cxnSp macro="">
      <xdr:nvCxnSpPr>
        <xdr:cNvPr id="69" name="Conector de Seta Reta 68">
          <a:extLst>
            <a:ext uri="{FF2B5EF4-FFF2-40B4-BE49-F238E27FC236}">
              <a16:creationId xmlns:a16="http://schemas.microsoft.com/office/drawing/2014/main" id="{BD10C905-0332-41C0-96D4-FE9C6E49F01F}"/>
            </a:ext>
            <a:ext uri="{147F2762-F138-4A5C-976F-8EAC2B608ADB}">
              <a16:predDERef xmlns:a16="http://schemas.microsoft.com/office/drawing/2014/main" pred="{176AA14E-CC85-49D3-876F-F1811C83C9D0}"/>
            </a:ext>
          </a:extLst>
        </xdr:cNvPr>
        <xdr:cNvCxnSpPr>
          <a:cxnSpLocks/>
          <a:stCxn id="68" idx="2"/>
          <a:extLst>
            <a:ext uri="{5F17804C-33F3-41E3-A699-7DCFA2EF7971}">
              <a16:cxnDERefs xmlns:a16="http://schemas.microsoft.com/office/drawing/2014/main" st="{EC108346-3161-474E-9A02-00F48D9416FB}" end="{00000000-0000-0000-0000-000000000000}"/>
            </a:ext>
          </a:extLst>
        </xdr:cNvCxnSpPr>
      </xdr:nvCxnSpPr>
      <xdr:spPr>
        <a:xfrm flipH="1">
          <a:off x="5600700" y="3162299"/>
          <a:ext cx="738188" cy="3524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252414</xdr:colOff>
      <xdr:row>16</xdr:row>
      <xdr:rowOff>114300</xdr:rowOff>
    </xdr:from>
    <xdr:to>
      <xdr:col>20</xdr:col>
      <xdr:colOff>314325</xdr:colOff>
      <xdr:row>18</xdr:row>
      <xdr:rowOff>85725</xdr:rowOff>
    </xdr:to>
    <xdr:cxnSp macro="">
      <xdr:nvCxnSpPr>
        <xdr:cNvPr id="70" name="Conector de Seta Reta 69">
          <a:extLst>
            <a:ext uri="{FF2B5EF4-FFF2-40B4-BE49-F238E27FC236}">
              <a16:creationId xmlns:a16="http://schemas.microsoft.com/office/drawing/2014/main" id="{EEF04C24-45B2-4278-A8C1-355025C6BB33}"/>
            </a:ext>
            <a:ext uri="{147F2762-F138-4A5C-976F-8EAC2B608ADB}">
              <a16:predDERef xmlns:a16="http://schemas.microsoft.com/office/drawing/2014/main" pred="{BD10C905-0332-41C0-96D4-FE9C6E49F01F}"/>
            </a:ext>
          </a:extLst>
        </xdr:cNvPr>
        <xdr:cNvCxnSpPr/>
      </xdr:nvCxnSpPr>
      <xdr:spPr>
        <a:xfrm>
          <a:off x="6348414" y="3162300"/>
          <a:ext cx="671511" cy="3524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219076</xdr:colOff>
      <xdr:row>16</xdr:row>
      <xdr:rowOff>161926</xdr:rowOff>
    </xdr:from>
    <xdr:to>
      <xdr:col>19</xdr:col>
      <xdr:colOff>133350</xdr:colOff>
      <xdr:row>17</xdr:row>
      <xdr:rowOff>171450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59A56E69-ABF9-4242-B688-10B598AC2FA9}"/>
            </a:ext>
            <a:ext uri="{147F2762-F138-4A5C-976F-8EAC2B608ADB}">
              <a16:predDERef xmlns:a16="http://schemas.microsoft.com/office/drawing/2014/main" pred="{EEF04C24-45B2-4278-A8C1-355025C6BB33}"/>
            </a:ext>
          </a:extLst>
        </xdr:cNvPr>
        <xdr:cNvSpPr/>
      </xdr:nvSpPr>
      <xdr:spPr>
        <a:xfrm>
          <a:off x="5705476" y="3209926"/>
          <a:ext cx="523874" cy="2000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&lt;=3</a:t>
          </a:r>
        </a:p>
      </xdr:txBody>
    </xdr:sp>
    <xdr:clientData/>
  </xdr:twoCellAnchor>
  <xdr:twoCellAnchor>
    <xdr:from>
      <xdr:col>19</xdr:col>
      <xdr:colOff>361951</xdr:colOff>
      <xdr:row>16</xdr:row>
      <xdr:rowOff>161926</xdr:rowOff>
    </xdr:from>
    <xdr:to>
      <xdr:col>20</xdr:col>
      <xdr:colOff>276225</xdr:colOff>
      <xdr:row>17</xdr:row>
      <xdr:rowOff>171450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E4D1B6BE-8ADE-4E76-9862-802E3CC370F1}"/>
            </a:ext>
            <a:ext uri="{147F2762-F138-4A5C-976F-8EAC2B608ADB}">
              <a16:predDERef xmlns:a16="http://schemas.microsoft.com/office/drawing/2014/main" pred="{EEF04C24-45B2-4278-A8C1-355025C6BB33}"/>
            </a:ext>
          </a:extLst>
        </xdr:cNvPr>
        <xdr:cNvSpPr/>
      </xdr:nvSpPr>
      <xdr:spPr>
        <a:xfrm>
          <a:off x="6457951" y="3209926"/>
          <a:ext cx="523874" cy="2000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&gt;3</a:t>
          </a:r>
        </a:p>
      </xdr:txBody>
    </xdr:sp>
    <xdr:clientData/>
  </xdr:twoCellAnchor>
  <xdr:twoCellAnchor>
    <xdr:from>
      <xdr:col>16</xdr:col>
      <xdr:colOff>57150</xdr:colOff>
      <xdr:row>18</xdr:row>
      <xdr:rowOff>133350</xdr:rowOff>
    </xdr:from>
    <xdr:to>
      <xdr:col>18</xdr:col>
      <xdr:colOff>180975</xdr:colOff>
      <xdr:row>22</xdr:row>
      <xdr:rowOff>95249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B50670D3-6F3E-4434-9C1C-3E2E8754DA52}"/>
            </a:ext>
          </a:extLst>
        </xdr:cNvPr>
        <xdr:cNvSpPr/>
      </xdr:nvSpPr>
      <xdr:spPr>
        <a:xfrm>
          <a:off x="4324350" y="3562350"/>
          <a:ext cx="1343025" cy="72389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ysClr val="windowText" lastClr="000000"/>
              </a:solidFill>
            </a:rPr>
            <a:t>Quantidade</a:t>
          </a:r>
          <a:r>
            <a:rPr lang="pt-BR" sz="1600" baseline="0">
              <a:solidFill>
                <a:sysClr val="windowText" lastClr="000000"/>
              </a:solidFill>
            </a:rPr>
            <a:t> de Banheiros</a:t>
          </a:r>
          <a:endParaRPr lang="pt-BR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600075</xdr:colOff>
      <xdr:row>22</xdr:row>
      <xdr:rowOff>95249</xdr:rowOff>
    </xdr:from>
    <xdr:to>
      <xdr:col>17</xdr:col>
      <xdr:colOff>119063</xdr:colOff>
      <xdr:row>24</xdr:row>
      <xdr:rowOff>66675</xdr:rowOff>
    </xdr:to>
    <xdr:cxnSp macro="">
      <xdr:nvCxnSpPr>
        <xdr:cNvPr id="74" name="Conector de Seta Reta 73">
          <a:extLst>
            <a:ext uri="{FF2B5EF4-FFF2-40B4-BE49-F238E27FC236}">
              <a16:creationId xmlns:a16="http://schemas.microsoft.com/office/drawing/2014/main" id="{76585B84-E130-4260-B8F5-7EBB6F28ED0B}"/>
            </a:ext>
          </a:extLst>
        </xdr:cNvPr>
        <xdr:cNvCxnSpPr>
          <a:stCxn id="73" idx="2"/>
        </xdr:cNvCxnSpPr>
      </xdr:nvCxnSpPr>
      <xdr:spPr>
        <a:xfrm flipH="1">
          <a:off x="4257675" y="4286249"/>
          <a:ext cx="738188" cy="3524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128589</xdr:colOff>
      <xdr:row>22</xdr:row>
      <xdr:rowOff>95250</xdr:rowOff>
    </xdr:from>
    <xdr:to>
      <xdr:col>18</xdr:col>
      <xdr:colOff>190500</xdr:colOff>
      <xdr:row>24</xdr:row>
      <xdr:rowOff>66675</xdr:rowOff>
    </xdr:to>
    <xdr:cxnSp macro="">
      <xdr:nvCxnSpPr>
        <xdr:cNvPr id="75" name="Conector de Seta Reta 74">
          <a:extLst>
            <a:ext uri="{FF2B5EF4-FFF2-40B4-BE49-F238E27FC236}">
              <a16:creationId xmlns:a16="http://schemas.microsoft.com/office/drawing/2014/main" id="{E138EA01-F072-49DA-A51C-D888E298764D}"/>
            </a:ext>
          </a:extLst>
        </xdr:cNvPr>
        <xdr:cNvCxnSpPr/>
      </xdr:nvCxnSpPr>
      <xdr:spPr>
        <a:xfrm>
          <a:off x="5005389" y="4286250"/>
          <a:ext cx="671511" cy="3524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95251</xdr:colOff>
      <xdr:row>22</xdr:row>
      <xdr:rowOff>142876</xdr:rowOff>
    </xdr:from>
    <xdr:to>
      <xdr:col>17</xdr:col>
      <xdr:colOff>9525</xdr:colOff>
      <xdr:row>23</xdr:row>
      <xdr:rowOff>152400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79B69A91-CD4E-4D93-B116-173452F02E74}"/>
            </a:ext>
          </a:extLst>
        </xdr:cNvPr>
        <xdr:cNvSpPr/>
      </xdr:nvSpPr>
      <xdr:spPr>
        <a:xfrm>
          <a:off x="4362451" y="4333876"/>
          <a:ext cx="523874" cy="2000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&lt;=2</a:t>
          </a:r>
        </a:p>
      </xdr:txBody>
    </xdr:sp>
    <xdr:clientData/>
  </xdr:twoCellAnchor>
  <xdr:twoCellAnchor>
    <xdr:from>
      <xdr:col>17</xdr:col>
      <xdr:colOff>238126</xdr:colOff>
      <xdr:row>22</xdr:row>
      <xdr:rowOff>142876</xdr:rowOff>
    </xdr:from>
    <xdr:to>
      <xdr:col>18</xdr:col>
      <xdr:colOff>152400</xdr:colOff>
      <xdr:row>23</xdr:row>
      <xdr:rowOff>152400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AB9AFD51-A2E4-47E5-8A43-7FFB25955252}"/>
            </a:ext>
          </a:extLst>
        </xdr:cNvPr>
        <xdr:cNvSpPr/>
      </xdr:nvSpPr>
      <xdr:spPr>
        <a:xfrm>
          <a:off x="5114926" y="4333876"/>
          <a:ext cx="523874" cy="2000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&gt;2</a:t>
          </a:r>
        </a:p>
      </xdr:txBody>
    </xdr:sp>
    <xdr:clientData/>
  </xdr:twoCellAnchor>
  <xdr:twoCellAnchor>
    <xdr:from>
      <xdr:col>20</xdr:col>
      <xdr:colOff>266700</xdr:colOff>
      <xdr:row>18</xdr:row>
      <xdr:rowOff>123825</xdr:rowOff>
    </xdr:from>
    <xdr:to>
      <xdr:col>22</xdr:col>
      <xdr:colOff>390525</xdr:colOff>
      <xdr:row>22</xdr:row>
      <xdr:rowOff>85724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B826747B-4DA3-47F5-9E5D-A24F3E49D5D6}"/>
            </a:ext>
            <a:ext uri="{147F2762-F138-4A5C-976F-8EAC2B608ADB}">
              <a16:predDERef xmlns:a16="http://schemas.microsoft.com/office/drawing/2014/main" pred="{AB9AFD51-A2E4-47E5-8A43-7FFB25955252}"/>
            </a:ext>
          </a:extLst>
        </xdr:cNvPr>
        <xdr:cNvSpPr/>
      </xdr:nvSpPr>
      <xdr:spPr>
        <a:xfrm>
          <a:off x="12458700" y="3552825"/>
          <a:ext cx="1343025" cy="72389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ysClr val="windowText" lastClr="000000"/>
              </a:solidFill>
            </a:rPr>
            <a:t>Quantidade de Banheiros</a:t>
          </a:r>
        </a:p>
      </xdr:txBody>
    </xdr:sp>
    <xdr:clientData/>
  </xdr:twoCellAnchor>
  <xdr:twoCellAnchor>
    <xdr:from>
      <xdr:col>20</xdr:col>
      <xdr:colOff>200025</xdr:colOff>
      <xdr:row>22</xdr:row>
      <xdr:rowOff>85724</xdr:rowOff>
    </xdr:from>
    <xdr:to>
      <xdr:col>21</xdr:col>
      <xdr:colOff>328613</xdr:colOff>
      <xdr:row>24</xdr:row>
      <xdr:rowOff>57150</xdr:rowOff>
    </xdr:to>
    <xdr:cxnSp macro="">
      <xdr:nvCxnSpPr>
        <xdr:cNvPr id="79" name="Conector de Seta Reta 78">
          <a:extLst>
            <a:ext uri="{FF2B5EF4-FFF2-40B4-BE49-F238E27FC236}">
              <a16:creationId xmlns:a16="http://schemas.microsoft.com/office/drawing/2014/main" id="{A2A9997F-6F93-465D-8B02-9A7595BD121E}"/>
            </a:ext>
            <a:ext uri="{147F2762-F138-4A5C-976F-8EAC2B608ADB}">
              <a16:predDERef xmlns:a16="http://schemas.microsoft.com/office/drawing/2014/main" pred="{B826747B-4DA3-47F5-9E5D-A24F3E49D5D6}"/>
            </a:ext>
          </a:extLst>
        </xdr:cNvPr>
        <xdr:cNvCxnSpPr>
          <a:stCxn id="78" idx="2"/>
          <a:extLst>
            <a:ext uri="{5F17804C-33F3-41E3-A699-7DCFA2EF7971}">
              <a16:cxnDERefs xmlns:a16="http://schemas.microsoft.com/office/drawing/2014/main" st="{B826747B-4DA3-47F5-9E5D-A24F3E49D5D6}" end="{00000000-0000-0000-0000-000000000000}"/>
            </a:ext>
          </a:extLst>
        </xdr:cNvCxnSpPr>
      </xdr:nvCxnSpPr>
      <xdr:spPr>
        <a:xfrm flipH="1">
          <a:off x="12392025" y="4276724"/>
          <a:ext cx="738188" cy="3524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338139</xdr:colOff>
      <xdr:row>22</xdr:row>
      <xdr:rowOff>85725</xdr:rowOff>
    </xdr:from>
    <xdr:to>
      <xdr:col>22</xdr:col>
      <xdr:colOff>400050</xdr:colOff>
      <xdr:row>24</xdr:row>
      <xdr:rowOff>57150</xdr:rowOff>
    </xdr:to>
    <xdr:cxnSp macro="">
      <xdr:nvCxnSpPr>
        <xdr:cNvPr id="80" name="Conector de Seta Reta 79">
          <a:extLst>
            <a:ext uri="{FF2B5EF4-FFF2-40B4-BE49-F238E27FC236}">
              <a16:creationId xmlns:a16="http://schemas.microsoft.com/office/drawing/2014/main" id="{7855DDD5-CE10-4392-B90C-AB98C976353E}"/>
            </a:ext>
          </a:extLst>
        </xdr:cNvPr>
        <xdr:cNvCxnSpPr/>
      </xdr:nvCxnSpPr>
      <xdr:spPr>
        <a:xfrm>
          <a:off x="7653339" y="4276725"/>
          <a:ext cx="671511" cy="3524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304801</xdr:colOff>
      <xdr:row>22</xdr:row>
      <xdr:rowOff>133351</xdr:rowOff>
    </xdr:from>
    <xdr:to>
      <xdr:col>21</xdr:col>
      <xdr:colOff>219075</xdr:colOff>
      <xdr:row>23</xdr:row>
      <xdr:rowOff>142875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4414E9A8-F84D-4C4D-898F-4BBED09EED5F}"/>
            </a:ext>
            <a:ext uri="{147F2762-F138-4A5C-976F-8EAC2B608ADB}">
              <a16:predDERef xmlns:a16="http://schemas.microsoft.com/office/drawing/2014/main" pred="{7855DDD5-CE10-4392-B90C-AB98C976353E}"/>
            </a:ext>
          </a:extLst>
        </xdr:cNvPr>
        <xdr:cNvSpPr/>
      </xdr:nvSpPr>
      <xdr:spPr>
        <a:xfrm>
          <a:off x="12496801" y="4324351"/>
          <a:ext cx="523874" cy="2000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&lt;=2</a:t>
          </a:r>
        </a:p>
      </xdr:txBody>
    </xdr:sp>
    <xdr:clientData/>
  </xdr:twoCellAnchor>
  <xdr:twoCellAnchor>
    <xdr:from>
      <xdr:col>21</xdr:col>
      <xdr:colOff>447676</xdr:colOff>
      <xdr:row>22</xdr:row>
      <xdr:rowOff>133351</xdr:rowOff>
    </xdr:from>
    <xdr:to>
      <xdr:col>22</xdr:col>
      <xdr:colOff>361950</xdr:colOff>
      <xdr:row>23</xdr:row>
      <xdr:rowOff>142875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6BE1A98A-15A2-4277-ADFB-F1B8DA1C71F3}"/>
            </a:ext>
          </a:extLst>
        </xdr:cNvPr>
        <xdr:cNvSpPr/>
      </xdr:nvSpPr>
      <xdr:spPr>
        <a:xfrm>
          <a:off x="7762876" y="4324351"/>
          <a:ext cx="523874" cy="2000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ysClr val="windowText" lastClr="000000"/>
              </a:solidFill>
            </a:rPr>
            <a:t>&gt;2</a:t>
          </a:r>
        </a:p>
      </xdr:txBody>
    </xdr:sp>
    <xdr:clientData/>
  </xdr:twoCellAnchor>
  <xdr:twoCellAnchor>
    <xdr:from>
      <xdr:col>19</xdr:col>
      <xdr:colOff>333375</xdr:colOff>
      <xdr:row>24</xdr:row>
      <xdr:rowOff>104775</xdr:rowOff>
    </xdr:from>
    <xdr:to>
      <xdr:col>21</xdr:col>
      <xdr:colOff>152400</xdr:colOff>
      <xdr:row>26</xdr:row>
      <xdr:rowOff>104775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054D5584-15F0-402E-BDEC-D29E2E757F61}"/>
            </a:ext>
          </a:extLst>
        </xdr:cNvPr>
        <xdr:cNvSpPr/>
      </xdr:nvSpPr>
      <xdr:spPr>
        <a:xfrm>
          <a:off x="14963775" y="4676775"/>
          <a:ext cx="1038225" cy="381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Caro</a:t>
          </a:r>
        </a:p>
      </xdr:txBody>
    </xdr:sp>
    <xdr:clientData/>
  </xdr:twoCellAnchor>
  <xdr:twoCellAnchor>
    <xdr:from>
      <xdr:col>21</xdr:col>
      <xdr:colOff>514350</xdr:colOff>
      <xdr:row>24</xdr:row>
      <xdr:rowOff>95250</xdr:rowOff>
    </xdr:from>
    <xdr:to>
      <xdr:col>23</xdr:col>
      <xdr:colOff>333375</xdr:colOff>
      <xdr:row>26</xdr:row>
      <xdr:rowOff>95250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CBF6BCB-74A6-4962-A3B8-8A18A38017B4}"/>
            </a:ext>
          </a:extLst>
        </xdr:cNvPr>
        <xdr:cNvSpPr/>
      </xdr:nvSpPr>
      <xdr:spPr>
        <a:xfrm>
          <a:off x="16363950" y="4667250"/>
          <a:ext cx="1038225" cy="38100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Barato</a:t>
          </a:r>
        </a:p>
      </xdr:txBody>
    </xdr:sp>
    <xdr:clientData/>
  </xdr:twoCellAnchor>
  <xdr:twoCellAnchor>
    <xdr:from>
      <xdr:col>17</xdr:col>
      <xdr:colOff>209550</xdr:colOff>
      <xdr:row>24</xdr:row>
      <xdr:rowOff>133350</xdr:rowOff>
    </xdr:from>
    <xdr:to>
      <xdr:col>19</xdr:col>
      <xdr:colOff>28575</xdr:colOff>
      <xdr:row>26</xdr:row>
      <xdr:rowOff>133350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7CC2A7C1-528D-442D-9034-86248D7EB51F}"/>
            </a:ext>
          </a:extLst>
        </xdr:cNvPr>
        <xdr:cNvSpPr/>
      </xdr:nvSpPr>
      <xdr:spPr>
        <a:xfrm>
          <a:off x="13620750" y="4705350"/>
          <a:ext cx="1038225" cy="38100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Barato</a:t>
          </a:r>
        </a:p>
      </xdr:txBody>
    </xdr:sp>
    <xdr:clientData/>
  </xdr:twoCellAnchor>
  <xdr:twoCellAnchor>
    <xdr:from>
      <xdr:col>15</xdr:col>
      <xdr:colOff>85725</xdr:colOff>
      <xdr:row>24</xdr:row>
      <xdr:rowOff>152400</xdr:rowOff>
    </xdr:from>
    <xdr:to>
      <xdr:col>16</xdr:col>
      <xdr:colOff>514350</xdr:colOff>
      <xdr:row>26</xdr:row>
      <xdr:rowOff>152400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6EED3773-C0B4-4263-8BED-62FB85972B93}"/>
            </a:ext>
            <a:ext uri="{147F2762-F138-4A5C-976F-8EAC2B608ADB}">
              <a16:predDERef xmlns:a16="http://schemas.microsoft.com/office/drawing/2014/main" pred="{7CC2A7C1-528D-442D-9034-86248D7EB51F}"/>
            </a:ext>
          </a:extLst>
        </xdr:cNvPr>
        <xdr:cNvSpPr/>
      </xdr:nvSpPr>
      <xdr:spPr>
        <a:xfrm>
          <a:off x="9229725" y="4724400"/>
          <a:ext cx="1038225" cy="381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>
              <a:solidFill>
                <a:sysClr val="windowText" lastClr="000000"/>
              </a:solidFill>
            </a:rPr>
            <a:t>Caro</a:t>
          </a:r>
        </a:p>
      </xdr:txBody>
    </xdr:sp>
    <xdr:clientData/>
  </xdr:twoCellAnchor>
  <xdr:twoCellAnchor>
    <xdr:from>
      <xdr:col>22</xdr:col>
      <xdr:colOff>400050</xdr:colOff>
      <xdr:row>13</xdr:row>
      <xdr:rowOff>9525</xdr:rowOff>
    </xdr:from>
    <xdr:to>
      <xdr:col>24</xdr:col>
      <xdr:colOff>219075</xdr:colOff>
      <xdr:row>15</xdr:row>
      <xdr:rowOff>9525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269FF3E-8AF7-48C4-83EA-2DEE20F6BA1A}"/>
            </a:ext>
            <a:ext uri="{147F2762-F138-4A5C-976F-8EAC2B608ADB}">
              <a16:predDERef xmlns:a16="http://schemas.microsoft.com/office/drawing/2014/main" pred="{6EED3773-C0B4-4263-8BED-62FB85972B93}"/>
            </a:ext>
          </a:extLst>
        </xdr:cNvPr>
        <xdr:cNvSpPr/>
      </xdr:nvSpPr>
      <xdr:spPr>
        <a:xfrm>
          <a:off x="13811250" y="2486025"/>
          <a:ext cx="1038225" cy="38100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>
              <a:solidFill>
                <a:sysClr val="windowText" lastClr="000000"/>
              </a:solidFill>
            </a:rPr>
            <a:t>Barato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366"/>
  <sheetViews>
    <sheetView tabSelected="1" zoomScale="115" zoomScaleNormal="115" workbookViewId="0">
      <pane ySplit="1" topLeftCell="A2" activePane="bottomLeft" state="frozen"/>
      <selection pane="bottomLeft" activeCell="AA362" sqref="AA362"/>
    </sheetView>
  </sheetViews>
  <sheetFormatPr defaultRowHeight="15"/>
  <cols>
    <col min="1" max="1" width="11.140625" bestFit="1" customWidth="1"/>
    <col min="2" max="2" width="16.28515625" bestFit="1" customWidth="1"/>
    <col min="3" max="3" width="7.140625" bestFit="1" customWidth="1"/>
    <col min="4" max="4" width="10.140625" bestFit="1" customWidth="1"/>
    <col min="5" max="5" width="10.7109375" bestFit="1" customWidth="1"/>
    <col min="6" max="6" width="10.42578125" hidden="1" customWidth="1"/>
    <col min="7" max="7" width="7.85546875" hidden="1" customWidth="1"/>
    <col min="8" max="8" width="6.140625" hidden="1" customWidth="1"/>
    <col min="9" max="9" width="10.5703125" hidden="1" customWidth="1"/>
    <col min="10" max="10" width="5.28515625" hidden="1" customWidth="1"/>
    <col min="11" max="11" width="9.42578125" bestFit="1" customWidth="1"/>
    <col min="12" max="12" width="6" bestFit="1" customWidth="1"/>
    <col min="13" max="13" width="10.85546875" hidden="1" customWidth="1"/>
    <col min="14" max="14" width="14.42578125" hidden="1" customWidth="1"/>
    <col min="15" max="15" width="7.85546875" hidden="1" customWidth="1"/>
    <col min="16" max="16" width="12.85546875" hidden="1" customWidth="1"/>
    <col min="17" max="17" width="7.85546875" hidden="1" customWidth="1"/>
    <col min="18" max="18" width="8.28515625" hidden="1" customWidth="1"/>
    <col min="19" max="19" width="9" hidden="1" customWidth="1"/>
    <col min="20" max="20" width="12.28515625" hidden="1" customWidth="1"/>
    <col min="21" max="21" width="10.140625" hidden="1" customWidth="1"/>
    <col min="22" max="22" width="3.140625" hidden="1" customWidth="1"/>
    <col min="23" max="23" width="13.42578125" hidden="1" customWidth="1"/>
    <col min="24" max="24" width="2.5703125" customWidth="1"/>
    <col min="25" max="25" width="12.5703125" customWidth="1"/>
    <col min="26" max="26" width="13.7109375" customWidth="1"/>
    <col min="27" max="27" width="15.140625" customWidth="1"/>
    <col min="28" max="28" width="15.5703125" bestFit="1" customWidth="1"/>
    <col min="31" max="31" width="2.28515625" customWidth="1"/>
    <col min="34" max="34" width="9.42578125" customWidth="1"/>
    <col min="35" max="35" width="2.140625" style="8" customWidth="1"/>
    <col min="36" max="36" width="15.5703125" bestFit="1" customWidth="1"/>
    <col min="39" max="39" width="1" customWidth="1"/>
    <col min="43" max="43" width="2.42578125" style="7" customWidth="1"/>
    <col min="44" max="44" width="15.5703125" bestFit="1" customWidth="1"/>
    <col min="51" max="51" width="2.42578125" style="8" customWidth="1"/>
    <col min="52" max="52" width="15.5703125" bestFit="1" customWidth="1"/>
    <col min="59" max="59" width="1.28515625" style="7" customWidth="1"/>
    <col min="60" max="60" width="15.5703125" bestFit="1" customWidth="1"/>
    <col min="67" max="67" width="2.28515625" customWidth="1"/>
    <col min="68" max="68" width="15.5703125" bestFit="1" customWidth="1"/>
    <col min="75" max="75" width="2.140625" style="7" customWidth="1"/>
    <col min="83" max="83" width="2" customWidth="1"/>
    <col min="84" max="84" width="11.140625" bestFit="1" customWidth="1"/>
    <col min="91" max="91" width="2" style="7" customWidth="1"/>
    <col min="92" max="92" width="11.140625" bestFit="1" customWidth="1"/>
    <col min="99" max="99" width="2" customWidth="1"/>
    <col min="107" max="107" width="1.7109375" style="7" customWidth="1"/>
  </cols>
  <sheetData>
    <row r="1" spans="1:114" s="2" customFormat="1" ht="18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W1" s="4" t="s">
        <v>21</v>
      </c>
      <c r="X1" s="4"/>
      <c r="Y1" s="4" t="s">
        <v>22</v>
      </c>
      <c r="Z1" s="4"/>
      <c r="AA1" s="4"/>
      <c r="AB1" s="4"/>
      <c r="AC1" s="4"/>
      <c r="AD1" s="4"/>
      <c r="AE1" s="4"/>
      <c r="AF1" s="4"/>
      <c r="AG1" s="4"/>
      <c r="AH1" s="4"/>
      <c r="AI1" s="8"/>
      <c r="AJ1" s="22" t="str">
        <f>CONCATENATE(AB6,AC6)</f>
        <v>quant quartos&lt;=3</v>
      </c>
      <c r="AK1" s="22"/>
      <c r="AL1" s="22"/>
      <c r="AM1" s="22"/>
      <c r="AN1" s="22"/>
      <c r="AO1" s="22"/>
      <c r="AP1" s="22"/>
      <c r="AR1" s="22" t="str">
        <f>CONCATENATE(AB6,AD6)</f>
        <v>quant quartos&gt;3</v>
      </c>
      <c r="AS1" s="22"/>
      <c r="AT1" s="22"/>
      <c r="AU1" s="22"/>
      <c r="AV1" s="22"/>
      <c r="AW1" s="22"/>
      <c r="AX1" s="22"/>
      <c r="AY1" s="8"/>
      <c r="AZ1" s="23" t="str">
        <f>CONCATENATE(AR26,AS26)</f>
        <v>Grade&lt;=7</v>
      </c>
      <c r="BA1" s="23"/>
      <c r="BB1" s="23"/>
      <c r="BC1" s="23"/>
      <c r="BD1" s="23"/>
      <c r="BE1" s="23"/>
      <c r="BF1" s="23"/>
      <c r="BG1" s="11"/>
      <c r="BH1" s="23" t="str">
        <f>CONCATENATE(AR26,AT26)</f>
        <v>Grade&gt;7</v>
      </c>
      <c r="BI1" s="23"/>
      <c r="BJ1" s="23"/>
      <c r="BK1" s="23"/>
      <c r="BL1" s="23"/>
      <c r="BM1" s="23"/>
      <c r="BN1" s="23"/>
      <c r="BO1" s="8"/>
      <c r="BP1" s="24" t="str">
        <f>CONCATENATE(AZ21,BA21)</f>
        <v>condição&lt;=3</v>
      </c>
      <c r="BQ1" s="24"/>
      <c r="BR1" s="24"/>
      <c r="BS1" s="24"/>
      <c r="BT1" s="24"/>
      <c r="BU1" s="24"/>
      <c r="BV1" s="24"/>
      <c r="BW1" s="11"/>
      <c r="BX1" s="24" t="str">
        <f>CONCATENATE(AZ21,BB21)</f>
        <v>condição&gt;3</v>
      </c>
      <c r="BY1" s="24"/>
      <c r="BZ1" s="24"/>
      <c r="CA1" s="24"/>
      <c r="CB1" s="24"/>
      <c r="CC1" s="24"/>
      <c r="CD1" s="24"/>
      <c r="CE1" s="8"/>
      <c r="CF1" s="21" t="str">
        <f>CONCATENATE(BP11,BQ11)</f>
        <v>quant banheiros&lt;=2</v>
      </c>
      <c r="CG1" s="21"/>
      <c r="CH1" s="21"/>
      <c r="CI1" s="21"/>
      <c r="CJ1" s="21"/>
      <c r="CK1" s="21"/>
      <c r="CL1" s="21"/>
      <c r="CM1" s="11"/>
      <c r="CN1" s="21" t="str">
        <f>CONCATENATE(BP11,BR11)</f>
        <v>quant banheiros&gt;2</v>
      </c>
      <c r="CO1" s="21"/>
      <c r="CP1" s="21"/>
      <c r="CQ1" s="21"/>
      <c r="CR1" s="21"/>
      <c r="CS1" s="21"/>
      <c r="CT1" s="21"/>
      <c r="CU1" s="8"/>
      <c r="CV1" s="21" t="str">
        <f>CONCATENATE(BX11,BY11)</f>
        <v>quant banheiros&lt;=2</v>
      </c>
      <c r="CW1" s="21"/>
      <c r="CX1" s="21"/>
      <c r="CY1" s="21"/>
      <c r="CZ1" s="21"/>
      <c r="DA1" s="21"/>
      <c r="DB1" s="21"/>
      <c r="DC1" s="11"/>
      <c r="DD1" s="21" t="str">
        <f>CONCATENATE(BX11,BZ11)</f>
        <v>quant banheiros&gt;2</v>
      </c>
      <c r="DE1" s="21"/>
      <c r="DF1" s="21"/>
      <c r="DG1" s="21"/>
      <c r="DH1" s="21"/>
      <c r="DI1" s="21"/>
      <c r="DJ1" s="21"/>
    </row>
    <row r="2" spans="1:114">
      <c r="A2">
        <v>7895500070</v>
      </c>
      <c r="B2" t="s">
        <v>23</v>
      </c>
      <c r="C2">
        <v>240000</v>
      </c>
      <c r="D2">
        <v>4</v>
      </c>
      <c r="E2">
        <v>1</v>
      </c>
      <c r="F2">
        <v>1220</v>
      </c>
      <c r="G2">
        <v>8075</v>
      </c>
      <c r="H2">
        <v>1</v>
      </c>
      <c r="I2">
        <v>0</v>
      </c>
      <c r="J2">
        <v>0</v>
      </c>
      <c r="K2">
        <v>2</v>
      </c>
      <c r="L2">
        <v>7</v>
      </c>
      <c r="M2">
        <v>890</v>
      </c>
      <c r="N2">
        <v>330</v>
      </c>
      <c r="O2">
        <v>1969</v>
      </c>
      <c r="P2">
        <v>0</v>
      </c>
      <c r="Q2">
        <v>98001</v>
      </c>
      <c r="R2" s="1">
        <v>473341</v>
      </c>
      <c r="S2" s="1">
        <v>-122282</v>
      </c>
      <c r="T2">
        <v>1290</v>
      </c>
      <c r="U2">
        <v>7800</v>
      </c>
      <c r="W2">
        <f>C2/F2</f>
        <v>196.72131147540983</v>
      </c>
      <c r="Y2" t="str">
        <f>IF(W2&gt;$W$365*1,"Caro",IF(W2&lt;$W$365*1,"Barato","Razoavel"))</f>
        <v>Caro</v>
      </c>
      <c r="Z2" t="str">
        <f>IF(D2&lt;=3,"caro",IF(L2&gt;7,"barato",IF(K2&lt;=3,IF(E2&lt;=2,"caro","barato"),IF(E2&lt;=2,"caro","barato"))))</f>
        <v>caro</v>
      </c>
      <c r="AA2" s="19">
        <f>IF(Y2=Z2,1,0)</f>
        <v>1</v>
      </c>
      <c r="AB2" s="3" t="s">
        <v>24</v>
      </c>
      <c r="AC2" s="3">
        <f>COUNTIF(Y:Y,AB2)</f>
        <v>202</v>
      </c>
      <c r="BO2" s="8"/>
      <c r="CE2" s="8"/>
      <c r="CU2" s="8"/>
    </row>
    <row r="3" spans="1:114">
      <c r="A3">
        <v>3717000160</v>
      </c>
      <c r="B3" t="s">
        <v>25</v>
      </c>
      <c r="C3">
        <v>287000</v>
      </c>
      <c r="D3">
        <v>4</v>
      </c>
      <c r="E3">
        <v>2.5</v>
      </c>
      <c r="F3">
        <v>2240</v>
      </c>
      <c r="G3">
        <v>4648</v>
      </c>
      <c r="H3">
        <v>2</v>
      </c>
      <c r="I3">
        <v>0</v>
      </c>
      <c r="J3">
        <v>0</v>
      </c>
      <c r="K3">
        <v>3</v>
      </c>
      <c r="L3">
        <v>7</v>
      </c>
      <c r="M3">
        <v>2240</v>
      </c>
      <c r="N3">
        <v>0</v>
      </c>
      <c r="O3">
        <v>2005</v>
      </c>
      <c r="P3">
        <v>0</v>
      </c>
      <c r="Q3">
        <v>98001</v>
      </c>
      <c r="R3" s="1">
        <v>473378</v>
      </c>
      <c r="S3" s="1">
        <v>-122257</v>
      </c>
      <c r="T3">
        <v>2221</v>
      </c>
      <c r="U3">
        <v>4557</v>
      </c>
      <c r="W3">
        <f>C3/F3</f>
        <v>128.125</v>
      </c>
      <c r="Y3" t="str">
        <f t="shared" ref="Y3:Y66" si="0">IF(W3&gt;$W$365*1,"Caro",IF(W3&lt;$W$365*1,"Barato","Razoavel"))</f>
        <v>Barato</v>
      </c>
      <c r="Z3" t="str">
        <f t="shared" ref="Z3:Z66" si="1">IF(D3&lt;=3,"caro",IF(L3&gt;7,"barato",IF(K3&lt;=3,IF(E3&lt;=2,"caro","barato"),IF(E3&lt;=2,"caro","barato"))))</f>
        <v>barato</v>
      </c>
      <c r="AA3" s="19">
        <f t="shared" ref="AA3:AA66" si="2">IF(Y3=Z3,1,0)</f>
        <v>1</v>
      </c>
      <c r="AB3" s="3" t="s">
        <v>26</v>
      </c>
      <c r="AC3" s="3">
        <f t="shared" ref="AC3:AC4" si="3">COUNTIF(Y:Y,AB3)</f>
        <v>0</v>
      </c>
      <c r="BO3" s="8"/>
      <c r="CE3" s="8"/>
      <c r="CU3" s="8"/>
    </row>
    <row r="4" spans="1:114">
      <c r="A4">
        <v>8961960160</v>
      </c>
      <c r="B4" t="s">
        <v>27</v>
      </c>
      <c r="C4">
        <v>480000</v>
      </c>
      <c r="D4">
        <v>4</v>
      </c>
      <c r="E4">
        <v>2.5</v>
      </c>
      <c r="F4">
        <v>3230</v>
      </c>
      <c r="G4">
        <v>16171</v>
      </c>
      <c r="H4">
        <v>2</v>
      </c>
      <c r="I4">
        <v>0</v>
      </c>
      <c r="J4">
        <v>3</v>
      </c>
      <c r="K4">
        <v>3</v>
      </c>
      <c r="L4">
        <v>9</v>
      </c>
      <c r="M4">
        <v>2520</v>
      </c>
      <c r="N4">
        <v>710</v>
      </c>
      <c r="O4">
        <v>2001</v>
      </c>
      <c r="P4">
        <v>0</v>
      </c>
      <c r="Q4">
        <v>98001</v>
      </c>
      <c r="R4" s="1">
        <v>473183</v>
      </c>
      <c r="S4" s="1">
        <v>-122253</v>
      </c>
      <c r="T4">
        <v>2640</v>
      </c>
      <c r="U4">
        <v>8517</v>
      </c>
      <c r="W4">
        <f t="shared" ref="W4:W67" si="4">C4/F4</f>
        <v>148.60681114551085</v>
      </c>
      <c r="Y4" t="str">
        <f t="shared" si="0"/>
        <v>Barato</v>
      </c>
      <c r="Z4" t="str">
        <f t="shared" si="1"/>
        <v>barato</v>
      </c>
      <c r="AA4" s="19">
        <f t="shared" si="2"/>
        <v>1</v>
      </c>
      <c r="AB4" s="3" t="s">
        <v>28</v>
      </c>
      <c r="AC4" s="3">
        <f t="shared" si="3"/>
        <v>160</v>
      </c>
      <c r="BO4" s="8"/>
      <c r="CE4" s="8"/>
      <c r="CU4" s="8"/>
    </row>
    <row r="5" spans="1:114">
      <c r="A5">
        <v>4014400292</v>
      </c>
      <c r="B5" t="s">
        <v>29</v>
      </c>
      <c r="C5">
        <v>465000</v>
      </c>
      <c r="D5">
        <v>3</v>
      </c>
      <c r="E5">
        <v>2.5</v>
      </c>
      <c r="F5">
        <v>2714</v>
      </c>
      <c r="G5">
        <v>17936</v>
      </c>
      <c r="H5">
        <v>2</v>
      </c>
      <c r="I5">
        <v>0</v>
      </c>
      <c r="J5">
        <v>0</v>
      </c>
      <c r="K5">
        <v>3</v>
      </c>
      <c r="L5">
        <v>9</v>
      </c>
      <c r="M5">
        <v>2714</v>
      </c>
      <c r="N5">
        <v>0</v>
      </c>
      <c r="O5">
        <v>2005</v>
      </c>
      <c r="P5">
        <v>0</v>
      </c>
      <c r="Q5">
        <v>98001</v>
      </c>
      <c r="R5" s="1">
        <v>473185</v>
      </c>
      <c r="S5" s="1">
        <v>-122275</v>
      </c>
      <c r="T5">
        <v>2590</v>
      </c>
      <c r="U5">
        <v>18386</v>
      </c>
      <c r="W5">
        <f t="shared" si="4"/>
        <v>171.33382461311717</v>
      </c>
      <c r="Y5" t="str">
        <f t="shared" si="0"/>
        <v>Caro</v>
      </c>
      <c r="Z5" t="str">
        <f t="shared" si="1"/>
        <v>caro</v>
      </c>
      <c r="AA5" s="19">
        <f t="shared" si="2"/>
        <v>1</v>
      </c>
      <c r="BO5" s="8"/>
      <c r="CE5" s="8"/>
      <c r="CU5" s="8"/>
    </row>
    <row r="6" spans="1:114">
      <c r="A6">
        <v>1115450240</v>
      </c>
      <c r="B6" t="s">
        <v>30</v>
      </c>
      <c r="C6">
        <v>360000</v>
      </c>
      <c r="D6">
        <v>4</v>
      </c>
      <c r="E6">
        <v>2.5</v>
      </c>
      <c r="F6">
        <v>2160</v>
      </c>
      <c r="G6">
        <v>9528</v>
      </c>
      <c r="H6">
        <v>2</v>
      </c>
      <c r="I6">
        <v>0</v>
      </c>
      <c r="J6">
        <v>0</v>
      </c>
      <c r="K6">
        <v>3</v>
      </c>
      <c r="L6">
        <v>9</v>
      </c>
      <c r="M6">
        <v>2160</v>
      </c>
      <c r="N6">
        <v>0</v>
      </c>
      <c r="O6">
        <v>1992</v>
      </c>
      <c r="P6">
        <v>0</v>
      </c>
      <c r="Q6">
        <v>98001</v>
      </c>
      <c r="R6" s="1">
        <v>473341</v>
      </c>
      <c r="S6" s="1">
        <v>-122255</v>
      </c>
      <c r="T6">
        <v>2280</v>
      </c>
      <c r="U6">
        <v>9937</v>
      </c>
      <c r="W6">
        <f t="shared" si="4"/>
        <v>166.66666666666666</v>
      </c>
      <c r="Y6" t="str">
        <f t="shared" si="0"/>
        <v>Caro</v>
      </c>
      <c r="Z6" t="str">
        <f t="shared" si="1"/>
        <v>barato</v>
      </c>
      <c r="AA6" s="19">
        <f t="shared" si="2"/>
        <v>0</v>
      </c>
      <c r="AB6" s="6" t="s">
        <v>31</v>
      </c>
      <c r="AC6" s="6" t="s">
        <v>32</v>
      </c>
      <c r="AD6" s="6" t="str">
        <f>CONCATENATE("&gt;",RIGHT(AC6,LEN(AC6)-2))</f>
        <v>&gt;3</v>
      </c>
      <c r="AF6" t="str">
        <f>CONCATENATE("Gini ",AC6)</f>
        <v>Gini &lt;=3</v>
      </c>
      <c r="AG6" t="str">
        <f>CONCATENATE("Gini ",AD6)</f>
        <v>Gini &gt;3</v>
      </c>
      <c r="AH6" t="s">
        <v>33</v>
      </c>
      <c r="BO6" s="8"/>
      <c r="CE6" s="8"/>
      <c r="CU6" s="8"/>
    </row>
    <row r="7" spans="1:114">
      <c r="A7">
        <v>3353400435</v>
      </c>
      <c r="B7" t="s">
        <v>34</v>
      </c>
      <c r="C7">
        <v>230000</v>
      </c>
      <c r="D7">
        <v>3</v>
      </c>
      <c r="E7">
        <v>2</v>
      </c>
      <c r="F7">
        <v>1450</v>
      </c>
      <c r="G7">
        <v>11204</v>
      </c>
      <c r="H7">
        <v>1</v>
      </c>
      <c r="I7">
        <v>0</v>
      </c>
      <c r="J7">
        <v>0</v>
      </c>
      <c r="K7">
        <v>3</v>
      </c>
      <c r="L7">
        <v>7</v>
      </c>
      <c r="M7">
        <v>1450</v>
      </c>
      <c r="N7">
        <v>0</v>
      </c>
      <c r="O7">
        <v>2003</v>
      </c>
      <c r="P7">
        <v>0</v>
      </c>
      <c r="Q7">
        <v>98001</v>
      </c>
      <c r="R7" s="1">
        <v>472639</v>
      </c>
      <c r="S7" s="1">
        <v>-122252</v>
      </c>
      <c r="T7">
        <v>1520</v>
      </c>
      <c r="U7">
        <v>9518</v>
      </c>
      <c r="W7">
        <f t="shared" si="4"/>
        <v>158.62068965517241</v>
      </c>
      <c r="Y7" t="str">
        <f t="shared" si="0"/>
        <v>Caro</v>
      </c>
      <c r="Z7" t="str">
        <f t="shared" si="1"/>
        <v>caro</v>
      </c>
      <c r="AA7" s="19">
        <f t="shared" si="2"/>
        <v>1</v>
      </c>
      <c r="AB7" s="3" t="s">
        <v>24</v>
      </c>
      <c r="AC7" s="3">
        <f>COUNTIFS($Y:$Y,$AB7,$D:$D,AC$6)</f>
        <v>101</v>
      </c>
      <c r="AD7" s="3">
        <f>COUNTIFS($Y:$Y,$AB7,$D:$D,AD$6)</f>
        <v>101</v>
      </c>
      <c r="AF7">
        <f>1-(AC7/(AC7+AC9))^2-(AC9/(AC7+AC9))^2</f>
        <v>0.49888750444998214</v>
      </c>
      <c r="AG7">
        <f>1-(AD7/(AD7+AD9))^2-(AD9/(AD7+AD9))^2</f>
        <v>0.43991111111111114</v>
      </c>
      <c r="AH7" s="5">
        <f>AF7*(AC7+AC9)/(AC7+AC9+AD7+AD9)+AG7*(AD7+AD9)/(AC7+AC9+AD7+AD9)</f>
        <v>0.47444977240348862</v>
      </c>
      <c r="BO7" s="8"/>
      <c r="CE7" s="8"/>
      <c r="CU7" s="8"/>
    </row>
    <row r="8" spans="1:114">
      <c r="A8">
        <v>9262800171</v>
      </c>
      <c r="B8" t="s">
        <v>35</v>
      </c>
      <c r="C8">
        <v>252000</v>
      </c>
      <c r="D8">
        <v>4</v>
      </c>
      <c r="E8">
        <v>1.5</v>
      </c>
      <c r="F8">
        <v>1550</v>
      </c>
      <c r="G8">
        <v>19800</v>
      </c>
      <c r="H8">
        <v>1</v>
      </c>
      <c r="I8">
        <v>0</v>
      </c>
      <c r="J8">
        <v>0</v>
      </c>
      <c r="K8">
        <v>4</v>
      </c>
      <c r="L8">
        <v>7</v>
      </c>
      <c r="M8">
        <v>1050</v>
      </c>
      <c r="N8">
        <v>500</v>
      </c>
      <c r="O8">
        <v>1969</v>
      </c>
      <c r="P8">
        <v>0</v>
      </c>
      <c r="Q8">
        <v>98001</v>
      </c>
      <c r="R8" s="1">
        <v>473117</v>
      </c>
      <c r="S8" t="s">
        <v>36</v>
      </c>
      <c r="T8">
        <v>1640</v>
      </c>
      <c r="U8">
        <v>22654</v>
      </c>
      <c r="W8">
        <f t="shared" si="4"/>
        <v>162.58064516129033</v>
      </c>
      <c r="Y8" t="str">
        <f t="shared" si="0"/>
        <v>Caro</v>
      </c>
      <c r="Z8" t="str">
        <f t="shared" si="1"/>
        <v>caro</v>
      </c>
      <c r="AA8" s="19">
        <f t="shared" si="2"/>
        <v>1</v>
      </c>
      <c r="AB8" s="3" t="s">
        <v>26</v>
      </c>
      <c r="AC8" s="3">
        <f>COUNTIFS($Y:$Y,$AB8,$D:$D,AC$6)</f>
        <v>0</v>
      </c>
      <c r="AD8" s="3">
        <f>COUNTIFS($Y:$Y,$AB8,$D:$D,AD$6)</f>
        <v>0</v>
      </c>
      <c r="BO8" s="8"/>
      <c r="CE8" s="8"/>
      <c r="CU8" s="8"/>
    </row>
    <row r="9" spans="1:114">
      <c r="A9">
        <v>3353401710</v>
      </c>
      <c r="B9" t="s">
        <v>37</v>
      </c>
      <c r="C9">
        <v>227950</v>
      </c>
      <c r="D9">
        <v>3</v>
      </c>
      <c r="E9">
        <v>1.5</v>
      </c>
      <c r="F9">
        <v>1670</v>
      </c>
      <c r="G9">
        <v>8230</v>
      </c>
      <c r="H9">
        <v>1</v>
      </c>
      <c r="I9">
        <v>0</v>
      </c>
      <c r="J9">
        <v>0</v>
      </c>
      <c r="K9">
        <v>5</v>
      </c>
      <c r="L9">
        <v>7</v>
      </c>
      <c r="M9">
        <v>1670</v>
      </c>
      <c r="N9">
        <v>0</v>
      </c>
      <c r="O9">
        <v>1954</v>
      </c>
      <c r="P9">
        <v>0</v>
      </c>
      <c r="Q9">
        <v>98001</v>
      </c>
      <c r="R9" s="1">
        <v>472613</v>
      </c>
      <c r="S9" s="1">
        <v>-122255</v>
      </c>
      <c r="T9">
        <v>2077</v>
      </c>
      <c r="U9">
        <v>4910</v>
      </c>
      <c r="W9">
        <f t="shared" si="4"/>
        <v>136.49700598802394</v>
      </c>
      <c r="Y9" t="str">
        <f t="shared" si="0"/>
        <v>Barato</v>
      </c>
      <c r="Z9" t="str">
        <f t="shared" si="1"/>
        <v>caro</v>
      </c>
      <c r="AA9" s="19">
        <f t="shared" si="2"/>
        <v>0</v>
      </c>
      <c r="AB9" s="3" t="s">
        <v>28</v>
      </c>
      <c r="AC9" s="3">
        <f>COUNTIFS($Y:$Y,$AB9,$D:$D,AC$6)</f>
        <v>111</v>
      </c>
      <c r="AD9" s="3">
        <f>COUNTIFS($Y:$Y,$AB9,$D:$D,AD$6)</f>
        <v>49</v>
      </c>
      <c r="BO9" s="8"/>
      <c r="CE9" s="8"/>
      <c r="CU9" s="8"/>
    </row>
    <row r="10" spans="1:114">
      <c r="A10">
        <v>8159610030</v>
      </c>
      <c r="B10" t="s">
        <v>38</v>
      </c>
      <c r="C10">
        <v>196000</v>
      </c>
      <c r="D10">
        <v>3</v>
      </c>
      <c r="E10">
        <v>2.25</v>
      </c>
      <c r="F10">
        <v>2070</v>
      </c>
      <c r="G10">
        <v>11576</v>
      </c>
      <c r="H10">
        <v>2</v>
      </c>
      <c r="I10">
        <v>0</v>
      </c>
      <c r="J10">
        <v>0</v>
      </c>
      <c r="K10">
        <v>3</v>
      </c>
      <c r="L10">
        <v>7</v>
      </c>
      <c r="M10">
        <v>2070</v>
      </c>
      <c r="N10">
        <v>0</v>
      </c>
      <c r="O10">
        <v>1974</v>
      </c>
      <c r="P10">
        <v>0</v>
      </c>
      <c r="Q10">
        <v>98001</v>
      </c>
      <c r="R10" s="1">
        <v>473417</v>
      </c>
      <c r="S10" s="1">
        <v>-122271</v>
      </c>
      <c r="T10">
        <v>1890</v>
      </c>
      <c r="U10">
        <v>7519</v>
      </c>
      <c r="W10">
        <f t="shared" si="4"/>
        <v>94.685990338164245</v>
      </c>
      <c r="Y10" t="str">
        <f t="shared" si="0"/>
        <v>Barato</v>
      </c>
      <c r="Z10" t="str">
        <f t="shared" si="1"/>
        <v>caro</v>
      </c>
      <c r="AA10" s="19">
        <f t="shared" si="2"/>
        <v>0</v>
      </c>
      <c r="BO10" s="8"/>
      <c r="CE10" s="8"/>
      <c r="CU10" s="8"/>
    </row>
    <row r="11" spans="1:114">
      <c r="A11">
        <v>3329500060</v>
      </c>
      <c r="B11" t="s">
        <v>39</v>
      </c>
      <c r="C11">
        <v>305000</v>
      </c>
      <c r="D11">
        <v>4</v>
      </c>
      <c r="E11">
        <v>2.5</v>
      </c>
      <c r="F11">
        <v>2250</v>
      </c>
      <c r="G11">
        <v>9091</v>
      </c>
      <c r="H11">
        <v>1</v>
      </c>
      <c r="I11">
        <v>0</v>
      </c>
      <c r="J11">
        <v>0</v>
      </c>
      <c r="K11">
        <v>3</v>
      </c>
      <c r="L11">
        <v>7</v>
      </c>
      <c r="M11">
        <v>1340</v>
      </c>
      <c r="N11">
        <v>910</v>
      </c>
      <c r="O11">
        <v>1982</v>
      </c>
      <c r="P11">
        <v>0</v>
      </c>
      <c r="Q11">
        <v>98001</v>
      </c>
      <c r="R11" s="1">
        <v>47336</v>
      </c>
      <c r="S11" s="1">
        <v>-122269</v>
      </c>
      <c r="T11">
        <v>1540</v>
      </c>
      <c r="U11">
        <v>7802</v>
      </c>
      <c r="W11">
        <f t="shared" si="4"/>
        <v>135.55555555555554</v>
      </c>
      <c r="Y11" t="str">
        <f t="shared" si="0"/>
        <v>Barato</v>
      </c>
      <c r="Z11" t="str">
        <f t="shared" si="1"/>
        <v>barato</v>
      </c>
      <c r="AA11" s="19">
        <f t="shared" si="2"/>
        <v>1</v>
      </c>
      <c r="AB11" s="3" t="s">
        <v>40</v>
      </c>
      <c r="AC11" s="3" t="s">
        <v>41</v>
      </c>
      <c r="AD11" s="3" t="str">
        <f>CONCATENATE("&gt;",RIGHT(AC11,LEN(AC11)-2))</f>
        <v>&gt;2</v>
      </c>
      <c r="AF11" t="str">
        <f>CONCATENATE("Gini ",AC11)</f>
        <v>Gini &lt;=2</v>
      </c>
      <c r="AG11" t="str">
        <f>CONCATENATE("Gini ",AD11)</f>
        <v>Gini &gt;2</v>
      </c>
      <c r="AH11" t="s">
        <v>33</v>
      </c>
      <c r="AJ11" s="3" t="s">
        <v>40</v>
      </c>
      <c r="AK11" s="3" t="s">
        <v>41</v>
      </c>
      <c r="AL11" s="3" t="str">
        <f>CONCATENATE("&gt;",RIGHT(AK11,LEN(AK11)-2))</f>
        <v>&gt;2</v>
      </c>
      <c r="AN11" t="str">
        <f>CONCATENATE("Gini ",AK11)</f>
        <v>Gini &lt;=2</v>
      </c>
      <c r="AO11" t="str">
        <f>CONCATENATE("Gini ",AL11)</f>
        <v>Gini &gt;2</v>
      </c>
      <c r="AP11" t="s">
        <v>33</v>
      </c>
      <c r="AR11" s="3" t="s">
        <v>40</v>
      </c>
      <c r="AS11" s="3" t="s">
        <v>41</v>
      </c>
      <c r="AT11" s="3" t="str">
        <f>CONCATENATE("&gt;",RIGHT(AS11,LEN(AS11)-2))</f>
        <v>&gt;2</v>
      </c>
      <c r="AV11" t="str">
        <f>CONCATENATE("Gini ",AS11)</f>
        <v>Gini &lt;=2</v>
      </c>
      <c r="AW11" t="str">
        <f>CONCATENATE("Gini ",AT11)</f>
        <v>Gini &gt;2</v>
      </c>
      <c r="AX11" t="s">
        <v>33</v>
      </c>
      <c r="AZ11" s="3" t="s">
        <v>40</v>
      </c>
      <c r="BA11" s="3" t="s">
        <v>41</v>
      </c>
      <c r="BB11" s="3" t="str">
        <f>CONCATENATE("&gt;",RIGHT(BA11,LEN(BA11)-2))</f>
        <v>&gt;2</v>
      </c>
      <c r="BD11" t="str">
        <f>CONCATENATE("Gini ",BA11)</f>
        <v>Gini &lt;=2</v>
      </c>
      <c r="BE11" t="str">
        <f>CONCATENATE("Gini ",BB11)</f>
        <v>Gini &gt;2</v>
      </c>
      <c r="BF11" t="s">
        <v>33</v>
      </c>
      <c r="BH11" s="3" t="s">
        <v>40</v>
      </c>
      <c r="BI11" s="3" t="s">
        <v>41</v>
      </c>
      <c r="BJ11" s="3" t="str">
        <f>CONCATENATE("&gt;",RIGHT(BI11,LEN(BI11)-2))</f>
        <v>&gt;2</v>
      </c>
      <c r="BL11" t="str">
        <f>CONCATENATE("Gini ",BI11)</f>
        <v>Gini &lt;=2</v>
      </c>
      <c r="BM11" t="str">
        <f>CONCATENATE("Gini ",BJ11)</f>
        <v>Gini &gt;2</v>
      </c>
      <c r="BN11" t="s">
        <v>33</v>
      </c>
      <c r="BO11" s="8"/>
      <c r="BP11" s="14" t="s">
        <v>40</v>
      </c>
      <c r="BQ11" s="14" t="s">
        <v>41</v>
      </c>
      <c r="BR11" s="14" t="str">
        <f>CONCATENATE("&gt;",RIGHT(BQ11,LEN(BQ11)-2))</f>
        <v>&gt;2</v>
      </c>
      <c r="BT11" t="str">
        <f>CONCATENATE("Gini ",BQ11)</f>
        <v>Gini &lt;=2</v>
      </c>
      <c r="BU11" t="str">
        <f>CONCATENATE("Gini ",BR11)</f>
        <v>Gini &gt;2</v>
      </c>
      <c r="BV11" s="15" t="s">
        <v>33</v>
      </c>
      <c r="BX11" s="14" t="s">
        <v>40</v>
      </c>
      <c r="BY11" s="14" t="s">
        <v>41</v>
      </c>
      <c r="BZ11" s="14" t="str">
        <f>CONCATENATE("&gt;",RIGHT(BY11,LEN(BY11)-2))</f>
        <v>&gt;2</v>
      </c>
      <c r="CB11" t="str">
        <f>CONCATENATE("Gini ",BY11)</f>
        <v>Gini &lt;=2</v>
      </c>
      <c r="CC11" t="str">
        <f>CONCATENATE("Gini ",BZ11)</f>
        <v>Gini &gt;2</v>
      </c>
      <c r="CD11" s="15" t="s">
        <v>33</v>
      </c>
      <c r="CE11" s="8"/>
      <c r="CU11" s="8"/>
    </row>
    <row r="12" spans="1:114">
      <c r="A12">
        <v>7967200060</v>
      </c>
      <c r="B12" t="s">
        <v>42</v>
      </c>
      <c r="C12">
        <v>243000</v>
      </c>
      <c r="D12">
        <v>3</v>
      </c>
      <c r="E12">
        <v>1.75</v>
      </c>
      <c r="F12">
        <v>1450</v>
      </c>
      <c r="G12">
        <v>12125</v>
      </c>
      <c r="H12">
        <v>1</v>
      </c>
      <c r="I12">
        <v>0</v>
      </c>
      <c r="J12">
        <v>0</v>
      </c>
      <c r="K12">
        <v>4</v>
      </c>
      <c r="L12">
        <v>7</v>
      </c>
      <c r="M12">
        <v>1450</v>
      </c>
      <c r="N12">
        <v>0</v>
      </c>
      <c r="O12">
        <v>1981</v>
      </c>
      <c r="P12">
        <v>0</v>
      </c>
      <c r="Q12">
        <v>98001</v>
      </c>
      <c r="R12" s="1">
        <v>473575</v>
      </c>
      <c r="S12" t="s">
        <v>43</v>
      </c>
      <c r="T12">
        <v>1210</v>
      </c>
      <c r="U12">
        <v>12125</v>
      </c>
      <c r="W12">
        <f t="shared" si="4"/>
        <v>167.58620689655172</v>
      </c>
      <c r="Y12" t="str">
        <f t="shared" si="0"/>
        <v>Caro</v>
      </c>
      <c r="Z12" t="str">
        <f t="shared" si="1"/>
        <v>caro</v>
      </c>
      <c r="AA12" s="19">
        <f t="shared" si="2"/>
        <v>1</v>
      </c>
      <c r="AB12" s="3" t="s">
        <v>24</v>
      </c>
      <c r="AC12" s="3">
        <f>COUNTIFS($Y:$Y,$AB12,$E:$E,AC$11)</f>
        <v>94</v>
      </c>
      <c r="AD12" s="3">
        <f>COUNTIFS($Y:$Y,$AB12,$E:$E,AD$11)</f>
        <v>108</v>
      </c>
      <c r="AF12">
        <f>1-(AC12/(AC12+AC14))^2-(AC14/(AC12+AC14))^2</f>
        <v>0.49998570162143618</v>
      </c>
      <c r="AG12">
        <f>1-(AD12/(AD12+AD14))^2-(AD14/(AD12+AD14))^2</f>
        <v>0.47255510204081635</v>
      </c>
      <c r="AH12">
        <f>AF12*(AC12+AC14)/(AC12+AC14+AD12+AD14)+AG12*(AD12+AD14)/(AC12+AC14+AD12+AD14)</f>
        <v>0.48672505265290456</v>
      </c>
      <c r="AJ12" s="3" t="s">
        <v>24</v>
      </c>
      <c r="AK12" s="3">
        <f>COUNTIFS($Y:$Y,$AJ12,$E:$E,AK$11,$D:$D,$AC$6)</f>
        <v>74</v>
      </c>
      <c r="AL12" s="3">
        <f>COUNTIFS($Y:$Y,$AJ12,$E:$E,AL$11,$D:$D,$AC$6)</f>
        <v>27</v>
      </c>
      <c r="AN12">
        <f>1-(AK12/(AK12+AK14))^2-(AK14/(AK12+AK14))^2</f>
        <v>0.49980264023507731</v>
      </c>
      <c r="AO12">
        <f>1-(AL12/(AL12+AL14))^2-(AL14/(AL12+AL14))^2</f>
        <v>0.49341574845471653</v>
      </c>
      <c r="AP12">
        <f>AN12*(AK12+AK14)/(AK12+AK14+AL12+AL14)+AO12*(AL12+AL14)/(AK12+AK14+AL12+AL14)</f>
        <v>0.49796490250582259</v>
      </c>
      <c r="AR12" s="3" t="s">
        <v>24</v>
      </c>
      <c r="AS12" s="3">
        <f>COUNTIFS($Y:$Y,$AJ12,$E:$E,AS$11,$D:$D,$AD$6)</f>
        <v>20</v>
      </c>
      <c r="AT12" s="3">
        <f>COUNTIFS($Y:$Y,$AJ12,$E:$E,AT$11,$D:$D,$AD$6)</f>
        <v>81</v>
      </c>
      <c r="AV12">
        <f>1-(AS12/(AS12+AS14))^2-(AS14/(AS12+AS14))^2</f>
        <v>0.49382716049382713</v>
      </c>
      <c r="AW12">
        <f>1-(AT12/(AT12+AT14))^2-(AT14/(AT12+AT14))^2</f>
        <v>0.41135734072022156</v>
      </c>
      <c r="AX12">
        <f>AV12*(AS12+AS14)/(AS12+AS14+AT12+AT14)+AW12*(AT12+AT14)/(AS12+AS14+AT12+AT14)</f>
        <v>0.43115009746588695</v>
      </c>
      <c r="AZ12" s="3" t="s">
        <v>24</v>
      </c>
      <c r="BA12" s="3">
        <f>COUNTIFS($Y:$Y,$AJ12,$E:$E,BA$11,$D:$D,$AD$6,$L:$L,$AS$26)</f>
        <v>18</v>
      </c>
      <c r="BB12" s="3">
        <f>COUNTIFS($Y:$Y,$AJ12,$E:$E,BB$11,$D:$D,$AD$6,$L:$L,$AS$26)</f>
        <v>39</v>
      </c>
      <c r="BD12">
        <f>1-(BA12/(BA12+BA14))^2-(BA14/(BA12+BA14))^2</f>
        <v>0.49586776859504145</v>
      </c>
      <c r="BE12">
        <f>1-(BB12/(BB12+BB14))^2-(BB14/(BB12+BB14))^2</f>
        <v>0.2014462809917355</v>
      </c>
      <c r="BF12">
        <f>BD12*(BA12+BA14)/(BA12+BA14+BB12+BB14)+BE12*(BB12+BB14)/(BA12+BA14+BB12+BB14)</f>
        <v>0.32762691853600945</v>
      </c>
      <c r="BH12" s="3" t="s">
        <v>24</v>
      </c>
      <c r="BI12" s="3">
        <f>COUNTIFS($Y:$Y,$AJ12,$E:$E,BI$11,$D:$D,$AD$6,$L:$L,$AT$26)</f>
        <v>2</v>
      </c>
      <c r="BJ12" s="3">
        <f>COUNTIFS($Y:$Y,$AJ12,$E:$E,BJ$11,$D:$D,$AD$6,$L:$L,$AT$26)</f>
        <v>42</v>
      </c>
      <c r="BL12">
        <f>1-(BI12/(BI12+BI14))^2-(BI14/(BI12+BI14))^2</f>
        <v>0.44444444444444448</v>
      </c>
      <c r="BM12">
        <f>1-(BJ12/(BJ12+BJ14))^2-(BJ14/(BJ12+BJ14))^2</f>
        <v>0.48</v>
      </c>
      <c r="BN12">
        <f>BL12*(BI12+BI14)/(BI12+BI14+BJ12+BJ14)+BM12*(BJ12+BJ14)/(BI12+BI14+BJ12+BJ14)</f>
        <v>0.47853881278538812</v>
      </c>
      <c r="BO12" s="8"/>
      <c r="BP12" s="3" t="s">
        <v>24</v>
      </c>
      <c r="BQ12" s="3">
        <f>COUNTIFS($Y:$Y,$AJ12,$E:$E,BQ$11,$D:$D,$AD$6,$L:$L,$AS$26,$K:$K,$BA$21)</f>
        <v>9</v>
      </c>
      <c r="BR12" s="3">
        <f>COUNTIFS($Y:$Y,$AJ12,$E:$E,BR$11,$D:$D,$AD$6,$L:$L,$AS$26,$K:$K,$BA$21)</f>
        <v>33</v>
      </c>
      <c r="BT12">
        <f>1-(BQ12/(BQ12+BQ14))^2-(BQ14/(BQ12+BQ14))^2</f>
        <v>0.4921875</v>
      </c>
      <c r="BU12">
        <f>1-(BR12/(BR12+BR14))^2-(BR14/(BR12+BR14))^2</f>
        <v>0.2285318559556786</v>
      </c>
      <c r="BV12">
        <f>BT12*(BQ12+BQ14)/(BQ12+BQ14+BR12+BR14)+BU12*(BR12+BR14)/(BQ12+BQ14+BR12+BR14)</f>
        <v>0.30665204678362568</v>
      </c>
      <c r="BX12" s="3" t="s">
        <v>24</v>
      </c>
      <c r="BY12" s="3">
        <f>COUNTIFS($Y:$Y,$AJ12,$E:$E,BY$11,$D:$D,$AD$6,$L:$L,$AS$26,$K:$K,$BB$21)</f>
        <v>9</v>
      </c>
      <c r="BZ12" s="3">
        <f>COUNTIFS($Y:$Y,$AJ12,$E:$E,BZ$11,$D:$D,$AD$6,$L:$L,$AS$26,$K:$K,$BB$21)</f>
        <v>6</v>
      </c>
      <c r="CB12">
        <f>1-(BY12/(BY12+BY14))^2-(BY14/(BY12+BY14))^2</f>
        <v>0.49826989619377154</v>
      </c>
      <c r="CC12">
        <f>1-(BZ12/(BZ12+BZ14))^2-(BZ14/(BZ12+BZ14))^2</f>
        <v>0</v>
      </c>
      <c r="CD12">
        <f>CB12*(BY12+BY14)/(BY12+BY14+BZ12+BZ14)+CC12*(BZ12+BZ14)/(BY12+BY14+BZ12+BZ14)</f>
        <v>0.36828644501278768</v>
      </c>
      <c r="CE12" s="8"/>
      <c r="CU12" s="8"/>
    </row>
    <row r="13" spans="1:114">
      <c r="A13">
        <v>8159610060</v>
      </c>
      <c r="B13" t="s">
        <v>44</v>
      </c>
      <c r="C13">
        <v>233000</v>
      </c>
      <c r="D13">
        <v>3</v>
      </c>
      <c r="E13">
        <v>2</v>
      </c>
      <c r="F13">
        <v>1400</v>
      </c>
      <c r="G13">
        <v>9177</v>
      </c>
      <c r="H13">
        <v>1</v>
      </c>
      <c r="I13">
        <v>0</v>
      </c>
      <c r="J13">
        <v>0</v>
      </c>
      <c r="K13">
        <v>3</v>
      </c>
      <c r="L13">
        <v>7</v>
      </c>
      <c r="M13">
        <v>1400</v>
      </c>
      <c r="N13">
        <v>0</v>
      </c>
      <c r="O13">
        <v>1974</v>
      </c>
      <c r="P13">
        <v>0</v>
      </c>
      <c r="Q13">
        <v>98001</v>
      </c>
      <c r="R13" s="1">
        <v>473415</v>
      </c>
      <c r="S13" s="1">
        <v>-122272</v>
      </c>
      <c r="T13">
        <v>2020</v>
      </c>
      <c r="U13">
        <v>8547</v>
      </c>
      <c r="W13">
        <f t="shared" si="4"/>
        <v>166.42857142857142</v>
      </c>
      <c r="Y13" t="str">
        <f t="shared" si="0"/>
        <v>Caro</v>
      </c>
      <c r="Z13" t="str">
        <f t="shared" si="1"/>
        <v>caro</v>
      </c>
      <c r="AA13" s="19">
        <f t="shared" si="2"/>
        <v>1</v>
      </c>
      <c r="AB13" s="3" t="s">
        <v>26</v>
      </c>
      <c r="AC13" s="3">
        <f>COUNTIFS($Y:$Y,$AB13,$E:$E,AC$11)</f>
        <v>0</v>
      </c>
      <c r="AD13" s="3">
        <f t="shared" ref="AD13" si="5">COUNTIFS($Y:$Y,$AB13,$E:$E,AD$11)</f>
        <v>0</v>
      </c>
      <c r="AJ13" s="3" t="s">
        <v>26</v>
      </c>
      <c r="AK13" s="3">
        <f t="shared" ref="AK13:AL14" si="6">COUNTIFS($Y:$Y,$AJ13,$E:$E,AK$11,$D:$D,$AC$6)</f>
        <v>0</v>
      </c>
      <c r="AL13" s="3">
        <f t="shared" si="6"/>
        <v>0</v>
      </c>
      <c r="AR13" s="3" t="s">
        <v>26</v>
      </c>
      <c r="AS13" s="3">
        <f>COUNTIFS($Y:$Y,$AJ13,$E:$E,AS$11,$D:$D,$AD$6)</f>
        <v>0</v>
      </c>
      <c r="AT13" s="3">
        <f>COUNTIFS($Y:$Y,$AJ13,$E:$E,AT$11,$D:$D,$AD$6)</f>
        <v>0</v>
      </c>
      <c r="AZ13" s="3" t="s">
        <v>26</v>
      </c>
      <c r="BA13" s="3">
        <f t="shared" ref="BA13:BB14" si="7">COUNTIFS($Y:$Y,$AJ13,$E:$E,BA$11,$D:$D,$AD$6,$L:$L,$AS$26)</f>
        <v>0</v>
      </c>
      <c r="BB13" s="3">
        <f t="shared" si="7"/>
        <v>0</v>
      </c>
      <c r="BH13" s="3" t="s">
        <v>26</v>
      </c>
      <c r="BI13" s="3">
        <f>COUNTIFS($Y:$Y,$AJ13,$E:$E,BI$11,$D:$D,$AD$6,$L:$L,$AT$26)</f>
        <v>0</v>
      </c>
      <c r="BJ13" s="3">
        <f>COUNTIFS($Y:$Y,$AJ13,$E:$E,BJ$11,$D:$D,$AD$6,$L:$L,$AT$26)</f>
        <v>0</v>
      </c>
      <c r="BO13" s="8"/>
      <c r="BP13" s="3" t="s">
        <v>26</v>
      </c>
      <c r="BQ13" s="3">
        <f t="shared" ref="BQ13:BR14" si="8">COUNTIFS($Y:$Y,$AJ13,$E:$E,BQ$11,$D:$D,$AD$6,$L:$L,$AS$26,$K:$K,$BA$21)</f>
        <v>0</v>
      </c>
      <c r="BR13" s="3">
        <f t="shared" si="8"/>
        <v>0</v>
      </c>
      <c r="BX13" s="3" t="s">
        <v>26</v>
      </c>
      <c r="BY13" s="3">
        <f>COUNTIFS($Y:$Y,$AJ13,$E:$E,BY$11,$D:$D,$AD$6,$L:$L,$AS$26,$K:$K,$BB$21)</f>
        <v>0</v>
      </c>
      <c r="BZ13" s="3">
        <f>COUNTIFS($Y:$Y,$AJ13,$E:$E,BZ$11,$D:$D,$AD$6,$L:$L,$AS$26,$K:$K,$BB$21)</f>
        <v>0</v>
      </c>
      <c r="CE13" s="8"/>
      <c r="CU13" s="8"/>
    </row>
    <row r="14" spans="1:114">
      <c r="A14">
        <v>5066400483</v>
      </c>
      <c r="B14" t="s">
        <v>45</v>
      </c>
      <c r="C14">
        <v>249900</v>
      </c>
      <c r="D14">
        <v>3</v>
      </c>
      <c r="E14">
        <v>1.75</v>
      </c>
      <c r="F14">
        <v>1380</v>
      </c>
      <c r="G14">
        <v>14000</v>
      </c>
      <c r="H14">
        <v>1</v>
      </c>
      <c r="I14">
        <v>0</v>
      </c>
      <c r="J14">
        <v>0</v>
      </c>
      <c r="K14">
        <v>4</v>
      </c>
      <c r="L14">
        <v>5</v>
      </c>
      <c r="M14">
        <v>1380</v>
      </c>
      <c r="N14">
        <v>0</v>
      </c>
      <c r="O14">
        <v>1939</v>
      </c>
      <c r="P14">
        <v>1957</v>
      </c>
      <c r="Q14">
        <v>98001</v>
      </c>
      <c r="R14" s="1">
        <v>47294</v>
      </c>
      <c r="S14" s="1">
        <v>-122281</v>
      </c>
      <c r="T14">
        <v>1490</v>
      </c>
      <c r="U14">
        <v>18503</v>
      </c>
      <c r="W14">
        <f t="shared" si="4"/>
        <v>181.08695652173913</v>
      </c>
      <c r="Y14" t="str">
        <f t="shared" si="0"/>
        <v>Caro</v>
      </c>
      <c r="Z14" t="str">
        <f t="shared" si="1"/>
        <v>caro</v>
      </c>
      <c r="AA14" s="19">
        <f t="shared" si="2"/>
        <v>1</v>
      </c>
      <c r="AB14" s="3" t="s">
        <v>28</v>
      </c>
      <c r="AC14" s="3">
        <f t="shared" ref="AC14:AD14" si="9">COUNTIFS($Y:$Y,$AB14,$E:$E,AC$11)</f>
        <v>93</v>
      </c>
      <c r="AD14" s="3">
        <f t="shared" si="9"/>
        <v>67</v>
      </c>
      <c r="AJ14" s="3" t="s">
        <v>28</v>
      </c>
      <c r="AK14" s="3">
        <f t="shared" si="6"/>
        <v>77</v>
      </c>
      <c r="AL14" s="3">
        <f t="shared" si="6"/>
        <v>34</v>
      </c>
      <c r="AR14" s="3" t="s">
        <v>28</v>
      </c>
      <c r="AS14" s="3">
        <f>COUNTIFS($Y:$Y,$AJ14,$E:$E,AS$11,$D:$D,$AD$6)</f>
        <v>16</v>
      </c>
      <c r="AT14" s="3">
        <f>COUNTIFS($Y:$Y,$AJ14,$E:$E,AT$11,$D:$D,$AD$6)</f>
        <v>33</v>
      </c>
      <c r="AZ14" s="3" t="s">
        <v>28</v>
      </c>
      <c r="BA14" s="3">
        <f t="shared" si="7"/>
        <v>15</v>
      </c>
      <c r="BB14" s="3">
        <f t="shared" si="7"/>
        <v>5</v>
      </c>
      <c r="BH14" s="3" t="s">
        <v>28</v>
      </c>
      <c r="BI14" s="3">
        <f>COUNTIFS($Y:$Y,$AJ14,$E:$E,BI$11,$D:$D,$AD$6,$L:$L,$AT$26)</f>
        <v>1</v>
      </c>
      <c r="BJ14" s="3">
        <f>COUNTIFS($Y:$Y,$AJ14,$E:$E,BJ$11,$D:$D,$AD$6,$L:$L,$AT$26)</f>
        <v>28</v>
      </c>
      <c r="BO14" s="8"/>
      <c r="BP14" s="3" t="s">
        <v>28</v>
      </c>
      <c r="BQ14" s="3">
        <f t="shared" si="8"/>
        <v>7</v>
      </c>
      <c r="BR14" s="3">
        <f t="shared" si="8"/>
        <v>5</v>
      </c>
      <c r="BX14" s="3" t="s">
        <v>28</v>
      </c>
      <c r="BY14" s="3">
        <f>COUNTIFS($Y:$Y,$AJ14,$E:$E,BY$11,$D:$D,$AD$6,$L:$L,$AS$26,$K:$K,$BB$21)</f>
        <v>8</v>
      </c>
      <c r="BZ14" s="3">
        <f>COUNTIFS($Y:$Y,$AJ14,$E:$E,BZ$11,$D:$D,$AD$6,$L:$L,$AS$26,$K:$K,$BB$21)</f>
        <v>0</v>
      </c>
      <c r="CE14" s="8"/>
      <c r="CU14" s="8"/>
    </row>
    <row r="15" spans="1:114">
      <c r="A15">
        <v>3329530200</v>
      </c>
      <c r="B15" t="s">
        <v>46</v>
      </c>
      <c r="C15">
        <v>205000</v>
      </c>
      <c r="D15">
        <v>3</v>
      </c>
      <c r="E15">
        <v>2</v>
      </c>
      <c r="F15">
        <v>1410</v>
      </c>
      <c r="G15">
        <v>8384</v>
      </c>
      <c r="H15">
        <v>1</v>
      </c>
      <c r="I15">
        <v>0</v>
      </c>
      <c r="J15">
        <v>0</v>
      </c>
      <c r="K15">
        <v>3</v>
      </c>
      <c r="L15">
        <v>7</v>
      </c>
      <c r="M15">
        <v>1410</v>
      </c>
      <c r="N15">
        <v>0</v>
      </c>
      <c r="O15">
        <v>1985</v>
      </c>
      <c r="P15">
        <v>0</v>
      </c>
      <c r="Q15">
        <v>98001</v>
      </c>
      <c r="R15" s="1">
        <v>473315</v>
      </c>
      <c r="S15" s="1">
        <v>-122263</v>
      </c>
      <c r="T15">
        <v>1410</v>
      </c>
      <c r="U15">
        <v>9205</v>
      </c>
      <c r="W15">
        <f t="shared" si="4"/>
        <v>145.39007092198582</v>
      </c>
      <c r="Y15" t="str">
        <f t="shared" si="0"/>
        <v>Barato</v>
      </c>
      <c r="Z15" t="str">
        <f t="shared" si="1"/>
        <v>caro</v>
      </c>
      <c r="AA15" s="19">
        <f t="shared" si="2"/>
        <v>0</v>
      </c>
      <c r="BO15" s="8"/>
      <c r="CE15" s="8"/>
      <c r="CU15" s="8"/>
    </row>
    <row r="16" spans="1:114">
      <c r="A16">
        <v>5462100240</v>
      </c>
      <c r="B16" t="s">
        <v>47</v>
      </c>
      <c r="C16">
        <v>196500</v>
      </c>
      <c r="D16">
        <v>3</v>
      </c>
      <c r="E16">
        <v>1</v>
      </c>
      <c r="F16">
        <v>1320</v>
      </c>
      <c r="G16">
        <v>9000</v>
      </c>
      <c r="H16">
        <v>1</v>
      </c>
      <c r="I16">
        <v>0</v>
      </c>
      <c r="J16">
        <v>0</v>
      </c>
      <c r="K16">
        <v>3</v>
      </c>
      <c r="L16">
        <v>7</v>
      </c>
      <c r="M16">
        <v>1320</v>
      </c>
      <c r="N16">
        <v>0</v>
      </c>
      <c r="O16">
        <v>1966</v>
      </c>
      <c r="P16">
        <v>0</v>
      </c>
      <c r="Q16">
        <v>98001</v>
      </c>
      <c r="R16" s="1">
        <v>473461</v>
      </c>
      <c r="S16" s="1">
        <v>-122272</v>
      </c>
      <c r="T16">
        <v>1320</v>
      </c>
      <c r="U16">
        <v>9800</v>
      </c>
      <c r="W16">
        <f t="shared" si="4"/>
        <v>148.86363636363637</v>
      </c>
      <c r="Y16" t="str">
        <f t="shared" si="0"/>
        <v>Barato</v>
      </c>
      <c r="Z16" t="str">
        <f t="shared" si="1"/>
        <v>caro</v>
      </c>
      <c r="AA16" s="19">
        <f t="shared" si="2"/>
        <v>0</v>
      </c>
      <c r="AB16" s="3" t="s">
        <v>48</v>
      </c>
      <c r="AC16" s="3" t="s">
        <v>49</v>
      </c>
      <c r="AD16" s="3" t="str">
        <f>CONCATENATE("&gt;",RIGHT(AC16,LEN(AC16)-2))</f>
        <v>&gt;1</v>
      </c>
      <c r="AF16" t="str">
        <f>CONCATENATE("Gini ",AC16)</f>
        <v>Gini &lt;=1</v>
      </c>
      <c r="AG16" t="str">
        <f>CONCATENATE("Gini ",AD16)</f>
        <v>Gini &gt;1</v>
      </c>
      <c r="AH16" t="s">
        <v>33</v>
      </c>
      <c r="AJ16" s="3" t="s">
        <v>48</v>
      </c>
      <c r="AK16" s="3" t="s">
        <v>49</v>
      </c>
      <c r="AL16" s="3" t="str">
        <f>CONCATENATE("&gt;",RIGHT(AK16,LEN(AK16)-2))</f>
        <v>&gt;1</v>
      </c>
      <c r="AN16" t="str">
        <f>CONCATENATE("Gini ",AK16)</f>
        <v>Gini &lt;=1</v>
      </c>
      <c r="AO16" t="str">
        <f>CONCATENATE("Gini ",AL16)</f>
        <v>Gini &gt;1</v>
      </c>
      <c r="AP16" t="s">
        <v>33</v>
      </c>
      <c r="AR16" s="3" t="s">
        <v>48</v>
      </c>
      <c r="AS16" s="3" t="s">
        <v>49</v>
      </c>
      <c r="AT16" s="3" t="str">
        <f>CONCATENATE("&gt;",RIGHT(AS16,LEN(AS16)-2))</f>
        <v>&gt;1</v>
      </c>
      <c r="AV16" t="str">
        <f>CONCATENATE("Gini ",AS16)</f>
        <v>Gini &lt;=1</v>
      </c>
      <c r="AW16" t="str">
        <f>CONCATENATE("Gini ",AT16)</f>
        <v>Gini &gt;1</v>
      </c>
      <c r="AX16" t="s">
        <v>33</v>
      </c>
      <c r="AZ16" s="3" t="s">
        <v>48</v>
      </c>
      <c r="BA16" s="3" t="s">
        <v>49</v>
      </c>
      <c r="BB16" s="3" t="str">
        <f>CONCATENATE("&gt;",RIGHT(BA16,LEN(BA16)-2))</f>
        <v>&gt;1</v>
      </c>
      <c r="BD16" t="str">
        <f>CONCATENATE("Gini ",BA16)</f>
        <v>Gini &lt;=1</v>
      </c>
      <c r="BE16" t="str">
        <f>CONCATENATE("Gini ",BB16)</f>
        <v>Gini &gt;1</v>
      </c>
      <c r="BF16" t="s">
        <v>33</v>
      </c>
      <c r="BH16" s="3" t="s">
        <v>48</v>
      </c>
      <c r="BI16" s="3" t="s">
        <v>49</v>
      </c>
      <c r="BJ16" s="3" t="str">
        <f>CONCATENATE("&gt;",RIGHT(BI16,LEN(BI16)-2))</f>
        <v>&gt;1</v>
      </c>
      <c r="BL16" t="str">
        <f>CONCATENATE("Gini ",BI16)</f>
        <v>Gini &lt;=1</v>
      </c>
      <c r="BM16" t="str">
        <f>CONCATENATE("Gini ",BJ16)</f>
        <v>Gini &gt;1</v>
      </c>
      <c r="BN16" t="s">
        <v>33</v>
      </c>
      <c r="BO16" s="8"/>
      <c r="BP16" s="3" t="s">
        <v>48</v>
      </c>
      <c r="BQ16" s="3" t="s">
        <v>49</v>
      </c>
      <c r="BR16" s="3" t="str">
        <f>CONCATENATE("&gt;",RIGHT(BQ16,LEN(BQ16)-2))</f>
        <v>&gt;1</v>
      </c>
      <c r="BT16" t="str">
        <f>CONCATENATE("Gini ",BQ16)</f>
        <v>Gini &lt;=1</v>
      </c>
      <c r="BU16" t="str">
        <f>CONCATENATE("Gini ",BR16)</f>
        <v>Gini &gt;1</v>
      </c>
      <c r="BV16" t="s">
        <v>33</v>
      </c>
      <c r="BX16" s="3" t="s">
        <v>48</v>
      </c>
      <c r="BY16" s="3" t="s">
        <v>49</v>
      </c>
      <c r="BZ16" s="3" t="str">
        <f>CONCATENATE("&gt;",RIGHT(BY16,LEN(BY16)-2))</f>
        <v>&gt;1</v>
      </c>
      <c r="CB16" t="str">
        <f>CONCATENATE("Gini ",BY16)</f>
        <v>Gini &lt;=1</v>
      </c>
      <c r="CC16" t="str">
        <f>CONCATENATE("Gini ",BZ16)</f>
        <v>Gini &gt;1</v>
      </c>
      <c r="CD16" t="s">
        <v>33</v>
      </c>
      <c r="CE16" s="8"/>
      <c r="CF16" s="16" t="s">
        <v>48</v>
      </c>
      <c r="CG16" s="16" t="s">
        <v>49</v>
      </c>
      <c r="CH16" s="16" t="str">
        <f>CONCATENATE("&gt;",RIGHT(CG16,LEN(CG16)-2))</f>
        <v>&gt;1</v>
      </c>
      <c r="CJ16" t="str">
        <f>CONCATENATE("Gini ",CG16)</f>
        <v>Gini &lt;=1</v>
      </c>
      <c r="CK16" t="str">
        <f>CONCATENATE("Gini ",CH16)</f>
        <v>Gini &gt;1</v>
      </c>
      <c r="CL16" s="17" t="s">
        <v>33</v>
      </c>
      <c r="CN16" s="16" t="s">
        <v>48</v>
      </c>
      <c r="CO16" s="16" t="s">
        <v>49</v>
      </c>
      <c r="CP16" s="16" t="str">
        <f>CONCATENATE("&gt;",RIGHT(CO16,LEN(CO16)-2))</f>
        <v>&gt;1</v>
      </c>
      <c r="CR16" t="str">
        <f>CONCATENATE("Gini ",CO16)</f>
        <v>Gini &lt;=1</v>
      </c>
      <c r="CS16" t="str">
        <f>CONCATENATE("Gini ",CP16)</f>
        <v>Gini &gt;1</v>
      </c>
      <c r="CT16" s="17" t="s">
        <v>33</v>
      </c>
      <c r="CU16" s="8"/>
      <c r="CV16" s="16" t="s">
        <v>48</v>
      </c>
      <c r="CW16" s="16" t="s">
        <v>49</v>
      </c>
      <c r="CX16" s="16" t="str">
        <f>CONCATENATE("&gt;",RIGHT(CW16,LEN(CW16)-2))</f>
        <v>&gt;1</v>
      </c>
      <c r="CZ16" t="str">
        <f>CONCATENATE("Gini ",CW16)</f>
        <v>Gini &lt;=1</v>
      </c>
      <c r="DA16" t="str">
        <f>CONCATENATE("Gini ",CX16)</f>
        <v>Gini &gt;1</v>
      </c>
      <c r="DB16" s="17" t="s">
        <v>33</v>
      </c>
      <c r="DD16" s="16" t="s">
        <v>48</v>
      </c>
      <c r="DE16" s="16" t="s">
        <v>49</v>
      </c>
      <c r="DF16" s="16" t="str">
        <f>CONCATENATE("&gt;",RIGHT(DE16,LEN(DE16)-2))</f>
        <v>&gt;1</v>
      </c>
      <c r="DH16" t="str">
        <f>CONCATENATE("Gini ",DE16)</f>
        <v>Gini &lt;=1</v>
      </c>
      <c r="DI16" t="str">
        <f>CONCATENATE("Gini ",DF16)</f>
        <v>Gini &gt;1</v>
      </c>
      <c r="DJ16" s="17" t="s">
        <v>33</v>
      </c>
    </row>
    <row r="17" spans="1:114">
      <c r="A17">
        <v>8856004730</v>
      </c>
      <c r="B17" t="s">
        <v>50</v>
      </c>
      <c r="C17">
        <v>199950</v>
      </c>
      <c r="D17">
        <v>2</v>
      </c>
      <c r="E17">
        <v>2.75</v>
      </c>
      <c r="F17">
        <v>1590</v>
      </c>
      <c r="G17">
        <v>20917</v>
      </c>
      <c r="H17">
        <v>1.5</v>
      </c>
      <c r="I17">
        <v>0</v>
      </c>
      <c r="J17">
        <v>0</v>
      </c>
      <c r="K17">
        <v>3</v>
      </c>
      <c r="L17">
        <v>5</v>
      </c>
      <c r="M17">
        <v>1590</v>
      </c>
      <c r="N17">
        <v>0</v>
      </c>
      <c r="O17">
        <v>1920</v>
      </c>
      <c r="P17">
        <v>0</v>
      </c>
      <c r="Q17">
        <v>98001</v>
      </c>
      <c r="R17" s="1">
        <v>472786</v>
      </c>
      <c r="S17" t="s">
        <v>51</v>
      </c>
      <c r="T17">
        <v>1310</v>
      </c>
      <c r="U17">
        <v>6000</v>
      </c>
      <c r="W17">
        <f t="shared" si="4"/>
        <v>125.75471698113208</v>
      </c>
      <c r="Y17" t="str">
        <f t="shared" si="0"/>
        <v>Barato</v>
      </c>
      <c r="Z17" t="str">
        <f t="shared" si="1"/>
        <v>caro</v>
      </c>
      <c r="AA17" s="19">
        <f t="shared" si="2"/>
        <v>0</v>
      </c>
      <c r="AB17" s="3" t="s">
        <v>24</v>
      </c>
      <c r="AC17" s="3">
        <f>COUNTIFS($Y:$Y,$AB17,$H:$H,AC$16)</f>
        <v>103</v>
      </c>
      <c r="AD17" s="3">
        <f>COUNTIFS($Y:$Y,$AB17,$H:$H,AD$16)</f>
        <v>99</v>
      </c>
      <c r="AF17">
        <f>1-(AC17/(AC17+AC19))^2-(AC19/(AC17+AC19))^2</f>
        <v>0.49954999999999994</v>
      </c>
      <c r="AG17">
        <f>1-(AD17/(AD17+AD19))^2-(AD19/(AD17+AD19))^2</f>
        <v>0.47530864197530853</v>
      </c>
      <c r="AH17">
        <f>AF17*(AC17+AC19)/(AC17+AC19+AD17+AD19)+AG17*(AD17+AD19)/(AC17+AC19+AD17+AD19)</f>
        <v>0.48870165745856342</v>
      </c>
      <c r="AJ17" s="3" t="s">
        <v>24</v>
      </c>
      <c r="AK17" s="3">
        <f>COUNTIFS($Y:$Y,$AB17,$H:$H,AK$16,$D:$D,$AC$6)</f>
        <v>65</v>
      </c>
      <c r="AL17" s="3">
        <f>COUNTIFS($Y:$Y,$AB17,$H:$H,AL$16,$D:$D,$AC$6)</f>
        <v>36</v>
      </c>
      <c r="AN17">
        <f>1-(AK17/(AK17+AK19))^2-(AK19/(AK17+AK19))^2</f>
        <v>0.49331297144708225</v>
      </c>
      <c r="AO17">
        <f>1-(AL17/(AL17+AL19))^2-(AL19/(AL17+AL19))^2</f>
        <v>0.49420118343195263</v>
      </c>
      <c r="AP17">
        <f>AN17*(AK17+AK19)/(AK17+AK19+AL17+AL19)+AO17*(AL17+AL19)/(AK17+AK19+AL17+AL19)</f>
        <v>0.49358530059338679</v>
      </c>
      <c r="AR17" s="3" t="s">
        <v>24</v>
      </c>
      <c r="AS17" s="3">
        <f>COUNTIFS($Y:$Y,$AB17,$H:$H,AS$16,$D:$D,$AD$6)</f>
        <v>38</v>
      </c>
      <c r="AT17" s="3">
        <f>COUNTIFS($Y:$Y,$AB17,$H:$H,AT$16,$D:$D,$AD$6)</f>
        <v>63</v>
      </c>
      <c r="AV17">
        <f>1-(AS17/(AS17+AS19))^2-(AS19/(AS17+AS19))^2</f>
        <v>0.40583837664649347</v>
      </c>
      <c r="AW17">
        <f>1-(AT17/(AT17+AT19))^2-(AT19/(AT17+AT19))^2</f>
        <v>0.45530874694441498</v>
      </c>
      <c r="AX17">
        <f>AV17*(AS17+AS19)/(AS17+AS19+AT17+AT19)+AW17*(AT17+AT19)/(AS17+AS19+AT17+AT19)</f>
        <v>0.43782921610581604</v>
      </c>
      <c r="AZ17" s="3" t="s">
        <v>24</v>
      </c>
      <c r="BA17" s="3">
        <f>COUNTIFS($Y:$Y,$AB17,$H:$H,BA$16,$D:$D,$AD$6,$L:$L,$AS$26)</f>
        <v>32</v>
      </c>
      <c r="BB17" s="3">
        <f>COUNTIFS($Y:$Y,$AB17,$H:$H,BB$16,$D:$D,$AD$6,$L:$L,$AS$26)</f>
        <v>25</v>
      </c>
      <c r="BD17">
        <f>1-(BA17/(BA17+BA19))^2-(BA19/(BA17+BA19))^2</f>
        <v>0.41086419753086423</v>
      </c>
      <c r="BE17">
        <f>1-(BB17/(BB17+BB19))^2-(BB19/(BB17+BB19))^2</f>
        <v>0.341796875</v>
      </c>
      <c r="BF17">
        <f>BD17*(BA17+BA19)/(BA17+BA19+BB17+BB19)+BE17*(BB17+BB19)/(BA17+BA19+BB17+BB19)</f>
        <v>0.3821608946608947</v>
      </c>
      <c r="BH17" s="3" t="s">
        <v>24</v>
      </c>
      <c r="BI17" s="3">
        <f>COUNTIFS($Y:$Y,$AB17,$H:$H,BI$16,$D:$D,$AD$6,$L:$L,$AT$26)</f>
        <v>6</v>
      </c>
      <c r="BJ17" s="3">
        <f>COUNTIFS($Y:$Y,$AB17,$H:$H,BJ$16,$D:$D,$AD$6,$L:$L,$AT$26)</f>
        <v>38</v>
      </c>
      <c r="BL17">
        <f>1-(BI17/(BI17+BI19))^2-(BI19/(BI17+BI19))^2</f>
        <v>0.375</v>
      </c>
      <c r="BM17">
        <f>1-(BJ17/(BJ17+BJ19))^2-(BJ19/(BJ17+BJ19))^2</f>
        <v>0.48568047337278103</v>
      </c>
      <c r="BN17">
        <f>BL17*(BI17+BI19)/(BI17+BI19+BJ17+BJ19)+BM17*(BJ17+BJ19)/(BI17+BI19+BJ17+BJ19)</f>
        <v>0.47355110642781872</v>
      </c>
      <c r="BO17" s="8"/>
      <c r="BP17" s="3" t="s">
        <v>24</v>
      </c>
      <c r="BQ17" s="3">
        <f>COUNTIFS($Y:$Y,$AB17,$H:$H,BQ$16,$D:$D,$AD$6,$L:$L,$AS$26,$K:$K,$BA$21)</f>
        <v>18</v>
      </c>
      <c r="BR17" s="3">
        <f>COUNTIFS($Y:$Y,$AB17,$H:$H,BR$16,$D:$D,$AD$6,$L:$L,$AS$26,$K:$K,$BA$21)</f>
        <v>24</v>
      </c>
      <c r="BT17">
        <f>1-(BQ17/(BQ17+BQ19))^2-(BQ19/(BQ17+BQ19))^2</f>
        <v>0.375</v>
      </c>
      <c r="BU17">
        <f>1-(BR17/(BR17+BR19))^2-(BR19/(BR17+BR19))^2</f>
        <v>0.31999999999999984</v>
      </c>
      <c r="BV17">
        <f>BT17*(BQ17+BQ19)/(BQ17+BQ19+BR17+BR19)+BU17*(BR17+BR19)/(BQ17+BQ19+BR17+BR19)</f>
        <v>0.34444444444444433</v>
      </c>
      <c r="BX17" s="3" t="s">
        <v>24</v>
      </c>
      <c r="BY17" s="3">
        <f>COUNTIFS($Y:$Y,$AB17,$H:$H,BY$16,$D:$D,$AD$6,$L:$L,$AS$26,$K:$K,$BB$21)</f>
        <v>14</v>
      </c>
      <c r="BZ17" s="3">
        <f>COUNTIFS($Y:$Y,$AB17,$H:$H,BZ$16,$D:$D,$AD$6,$L:$L,$AS$26,$K:$K,$BB$21)</f>
        <v>1</v>
      </c>
      <c r="CB17">
        <f>1-(BY17/(BY17+BY19))^2-(BY19/(BY17+BY19))^2</f>
        <v>0.44444444444444448</v>
      </c>
      <c r="CC17">
        <f>1-(BZ17/(BZ17+BZ19))^2-(BZ19/(BZ17+BZ19))^2</f>
        <v>0.5</v>
      </c>
      <c r="CD17">
        <f>CB17*(BY17+BY19)/(BY17+BY19+BZ17+BZ19)+CC17*(BZ17+BZ19)/(BY17+BY19+BZ17+BZ19)</f>
        <v>0.44927536231884058</v>
      </c>
      <c r="CE17" s="8"/>
      <c r="CF17" s="3" t="s">
        <v>24</v>
      </c>
      <c r="CG17" s="3">
        <f>COUNTIFS($Y:$Y,$AB17,$H:$H,CG$16,$D:$D,$AD$6,$L:$L,$AS$26,$K:$K,$BA$21,$E:$E,$BQ$11)</f>
        <v>8</v>
      </c>
      <c r="CH17" s="3">
        <f>COUNTIFS($Y:$Y,$AB17,$H:$H,CH$16,$D:$D,$AD$6,$L:$L,$AS$26,$K:$K,$BA$21,$E:$E,$BQ$11)</f>
        <v>1</v>
      </c>
      <c r="CJ17">
        <f>1-(CG17/(CG17+CG19))^2-(CG19/(CG17+CG19))^2</f>
        <v>0.47337278106508873</v>
      </c>
      <c r="CK17">
        <f>1-(CH17/(CH17+CH19))^2-(CH19/(CH17+CH19))^2</f>
        <v>0.44444444444444442</v>
      </c>
      <c r="CL17" s="4">
        <f>CJ17*(CG17+CG19)/(CG17+CG19+CH17+CH19)+CK17*(CH17+CH19)/(CG17+CG19+CH17+CH19)</f>
        <v>0.4679487179487179</v>
      </c>
      <c r="CN17" s="3" t="s">
        <v>24</v>
      </c>
      <c r="CO17" s="3">
        <f>COUNTIFS($Y:$Y,$AB17,$H:$H,CO$16,$D:$D,$AD$6,$L:$L,$AS$26,$K:$K,$BA$21,$E:$E,$BR$11)</f>
        <v>10</v>
      </c>
      <c r="CP17" s="3">
        <f>COUNTIFS($Y:$Y,$AB17,$H:$H,CP$16,$D:$D,$AD$6,$L:$L,$AS$26,$K:$K,$BA$21,$E:$E,$BR$11)</f>
        <v>23</v>
      </c>
      <c r="CR17">
        <f>1-(CO17/(CO17+CO19))^2-(CO19/(CO17+CO19))^2</f>
        <v>0.1652892561983472</v>
      </c>
      <c r="CS17">
        <f>1-(CP17/(CP17+CP19))^2-(CP19/(CP17+CP19))^2</f>
        <v>0.25240054869684503</v>
      </c>
      <c r="CT17">
        <f>CR17*(CO17+CO19)/(CO17+CO19+CP17+CP19)+CS17*(CP17+CP19)/(CO17+CO19+CP17+CP19)</f>
        <v>0.22718412192096407</v>
      </c>
      <c r="CU17" s="8"/>
      <c r="CV17" s="3" t="s">
        <v>24</v>
      </c>
      <c r="CW17" s="3">
        <f>COUNTIFS($Y:$Y,$AB17,$H:$H,CW$16,$D:$D,$AD$6,$L:$L,$AS$26,$K:$K,$BB$21,$E:$E,$BY$11)</f>
        <v>9</v>
      </c>
      <c r="CX17" s="3">
        <f>COUNTIFS($Y:$Y,$AB17,$H:$H,CX$16,$D:$D,$AD$6,$L:$L,$AS$26,$K:$K,$BB$21,$E:$E,$BY$11)</f>
        <v>0</v>
      </c>
      <c r="CZ17">
        <f>1-(CW17/(CW17+CW19))^2-(CW19/(CW17+CW19))^2</f>
        <v>0.4921875</v>
      </c>
      <c r="DA17">
        <f>1-(CX17/(CX17+CX19))^2-(CX19/(CX17+CX19))^2</f>
        <v>0</v>
      </c>
      <c r="DB17" s="4">
        <f>CZ17*(CW17+CW19)/(CW17+CW19+CX17+CX19)+DA17*(CX17+CX19)/(CW17+CW19+CX17+CX19)</f>
        <v>0.46323529411764708</v>
      </c>
      <c r="DD17" s="3" t="s">
        <v>24</v>
      </c>
      <c r="DE17" s="3">
        <f>COUNTIFS($Y:$Y,$AB17,$H:$H,DE$16,$D:$D,$AD$6,$L:$L,$AS$26,$K:$K,$BB$21,$E:$E,$BZ$11)</f>
        <v>5</v>
      </c>
      <c r="DF17" s="3">
        <f>COUNTIFS($Y:$Y,$AB17,$H:$H,DF$16,$D:$D,$AD$6,$L:$L,$AS$26,$K:$K,$BB$21,$E:$E,$BZ$11)</f>
        <v>1</v>
      </c>
      <c r="DH17">
        <f>1-(DE17/(DE17+DE19))^2-(DE19/(DE17+DE19))^2</f>
        <v>0</v>
      </c>
      <c r="DI17">
        <f>1-(DF17/(DF17+DF19))^2-(DF19/(DF17+DF19))^2</f>
        <v>0</v>
      </c>
      <c r="DJ17">
        <f>DH17*(DE17+DE19)/(DE17+DE19+DF17+DF19)+DI17*(DF17+DF19)/(DE17+DE19+DF17+DF19)</f>
        <v>0</v>
      </c>
    </row>
    <row r="18" spans="1:114">
      <c r="A18">
        <v>8001400340</v>
      </c>
      <c r="B18" t="s">
        <v>52</v>
      </c>
      <c r="C18">
        <v>289000</v>
      </c>
      <c r="D18">
        <v>3</v>
      </c>
      <c r="E18">
        <v>2</v>
      </c>
      <c r="F18">
        <v>1850</v>
      </c>
      <c r="G18">
        <v>9550</v>
      </c>
      <c r="H18">
        <v>1</v>
      </c>
      <c r="I18">
        <v>0</v>
      </c>
      <c r="J18">
        <v>0</v>
      </c>
      <c r="K18">
        <v>3</v>
      </c>
      <c r="L18">
        <v>8</v>
      </c>
      <c r="M18">
        <v>1850</v>
      </c>
      <c r="N18">
        <v>0</v>
      </c>
      <c r="O18">
        <v>1988</v>
      </c>
      <c r="P18">
        <v>0</v>
      </c>
      <c r="Q18">
        <v>98001</v>
      </c>
      <c r="R18" s="1">
        <v>473225</v>
      </c>
      <c r="S18" s="1">
        <v>-122273</v>
      </c>
      <c r="T18">
        <v>2250</v>
      </c>
      <c r="U18">
        <v>9550</v>
      </c>
      <c r="W18">
        <f t="shared" si="4"/>
        <v>156.21621621621622</v>
      </c>
      <c r="Y18" t="str">
        <f t="shared" si="0"/>
        <v>Caro</v>
      </c>
      <c r="Z18" t="str">
        <f t="shared" si="1"/>
        <v>caro</v>
      </c>
      <c r="AA18" s="19">
        <f t="shared" si="2"/>
        <v>1</v>
      </c>
      <c r="AB18" s="3" t="s">
        <v>26</v>
      </c>
      <c r="AC18" s="3">
        <f t="shared" ref="AC18:AD19" si="10">COUNTIFS($Y:$Y,$AB18,$H:$H,AC$16)</f>
        <v>0</v>
      </c>
      <c r="AD18" s="3">
        <f t="shared" si="10"/>
        <v>0</v>
      </c>
      <c r="AJ18" s="3" t="s">
        <v>26</v>
      </c>
      <c r="AK18" s="3">
        <f t="shared" ref="AK18:AL19" si="11">COUNTIFS($Y:$Y,$AB18,$H:$H,AK$16,$D:$D,$AC$6)</f>
        <v>0</v>
      </c>
      <c r="AL18" s="3">
        <f t="shared" si="11"/>
        <v>0</v>
      </c>
      <c r="AR18" s="3" t="s">
        <v>26</v>
      </c>
      <c r="AS18" s="3">
        <f>COUNTIFS($Y:$Y,$AB18,$H:$H,AS$16,$D:$D,$AD$6)</f>
        <v>0</v>
      </c>
      <c r="AT18" s="3">
        <f>COUNTIFS($Y:$Y,$AB18,$H:$H,AT$16,$D:$D,$AD$6)</f>
        <v>0</v>
      </c>
      <c r="AZ18" s="3" t="s">
        <v>26</v>
      </c>
      <c r="BA18" s="3">
        <f t="shared" ref="BA18:BB19" si="12">COUNTIFS($Y:$Y,$AB18,$H:$H,BA$16,$D:$D,$AD$6,$L:$L,$AS$26)</f>
        <v>0</v>
      </c>
      <c r="BB18" s="3">
        <f t="shared" si="12"/>
        <v>0</v>
      </c>
      <c r="BH18" s="3" t="s">
        <v>26</v>
      </c>
      <c r="BI18" s="3">
        <f>COUNTIFS($Y:$Y,$AB18,$H:$H,BI$16,$D:$D,$AD$6,$L:$L,$AT$26)</f>
        <v>0</v>
      </c>
      <c r="BJ18" s="3">
        <f>COUNTIFS($Y:$Y,$AB18,$H:$H,BJ$16,$D:$D,$AD$6,$L:$L,$AT$26)</f>
        <v>0</v>
      </c>
      <c r="BO18" s="8"/>
      <c r="BP18" s="3" t="s">
        <v>26</v>
      </c>
      <c r="BQ18" s="3">
        <f t="shared" ref="BQ18:BR19" si="13">COUNTIFS($Y:$Y,$AB18,$H:$H,BQ$16,$D:$D,$AD$6,$L:$L,$AS$26,$K:$K,$BA$21)</f>
        <v>0</v>
      </c>
      <c r="BR18" s="3">
        <f t="shared" si="13"/>
        <v>0</v>
      </c>
      <c r="BX18" s="3" t="s">
        <v>26</v>
      </c>
      <c r="BY18" s="3">
        <f>COUNTIFS($Y:$Y,$AB18,$H:$H,BY$16,$D:$D,$AD$6,$L:$L,$AS$26,$K:$K,$BB$21)</f>
        <v>0</v>
      </c>
      <c r="BZ18" s="3">
        <f>COUNTIFS($Y:$Y,$AB18,$H:$H,BZ$16,$D:$D,$AD$6,$L:$L,$AS$26,$K:$K,$BB$21)</f>
        <v>0</v>
      </c>
      <c r="CE18" s="8"/>
      <c r="CF18" s="3" t="s">
        <v>26</v>
      </c>
      <c r="CG18" s="3">
        <f t="shared" ref="CG18:CH19" si="14">COUNTIFS($Y:$Y,$AB18,$H:$H,CG$16,$D:$D,$AD$6,$L:$L,$AS$26,$K:$K,$BA$21,$E:$E,$BQ$11)</f>
        <v>0</v>
      </c>
      <c r="CH18" s="3">
        <f>COUNTIFS($Y:$Y,$AB18,$H:$H,CH$16,$D:$D,$AD$6,$L:$L,$AS$26,$K:$K,$BA$21,$E:$E,$BQ$11)</f>
        <v>0</v>
      </c>
      <c r="CN18" s="3" t="s">
        <v>26</v>
      </c>
      <c r="CO18" s="3">
        <f t="shared" ref="CO18:CP19" si="15">COUNTIFS($Y:$Y,$AB18,$H:$H,CO$16,$D:$D,$AD$6,$L:$L,$AS$26,$K:$K,$BA$21,$E:$E,$BR$11)</f>
        <v>0</v>
      </c>
      <c r="CP18" s="3">
        <f t="shared" si="15"/>
        <v>0</v>
      </c>
      <c r="CU18" s="8"/>
      <c r="CV18" s="3" t="s">
        <v>26</v>
      </c>
      <c r="CW18" s="3">
        <f t="shared" ref="CW18:CX19" si="16">COUNTIFS($Y:$Y,$AB18,$H:$H,CW$16,$D:$D,$AD$6,$L:$L,$AS$26,$K:$K,$BB$21,$E:$E,$BY$11)</f>
        <v>0</v>
      </c>
      <c r="CX18" s="3">
        <f t="shared" si="16"/>
        <v>0</v>
      </c>
      <c r="DD18" s="3" t="s">
        <v>26</v>
      </c>
      <c r="DE18" s="3">
        <f t="shared" ref="DE18:DF19" si="17">COUNTIFS($Y:$Y,$AB18,$H:$H,DE$16,$D:$D,$AD$6,$L:$L,$AS$26,$K:$K,$BB$21,$E:$E,$BZ$11)</f>
        <v>0</v>
      </c>
      <c r="DF18" s="3">
        <f t="shared" si="17"/>
        <v>0</v>
      </c>
    </row>
    <row r="19" spans="1:114">
      <c r="A19">
        <v>3353400860</v>
      </c>
      <c r="B19" t="s">
        <v>53</v>
      </c>
      <c r="C19">
        <v>249900</v>
      </c>
      <c r="D19">
        <v>3</v>
      </c>
      <c r="E19">
        <v>1.75</v>
      </c>
      <c r="F19">
        <v>2080</v>
      </c>
      <c r="G19">
        <v>12522</v>
      </c>
      <c r="H19">
        <v>1</v>
      </c>
      <c r="I19">
        <v>0</v>
      </c>
      <c r="J19">
        <v>0</v>
      </c>
      <c r="K19">
        <v>5</v>
      </c>
      <c r="L19">
        <v>6</v>
      </c>
      <c r="M19">
        <v>2080</v>
      </c>
      <c r="N19">
        <v>0</v>
      </c>
      <c r="O19">
        <v>1950</v>
      </c>
      <c r="P19">
        <v>0</v>
      </c>
      <c r="Q19">
        <v>98001</v>
      </c>
      <c r="R19" s="1">
        <v>47267</v>
      </c>
      <c r="S19" t="s">
        <v>51</v>
      </c>
      <c r="T19">
        <v>1690</v>
      </c>
      <c r="U19">
        <v>11200</v>
      </c>
      <c r="W19">
        <f t="shared" si="4"/>
        <v>120.14423076923077</v>
      </c>
      <c r="Y19" t="str">
        <f t="shared" si="0"/>
        <v>Barato</v>
      </c>
      <c r="Z19" t="str">
        <f t="shared" si="1"/>
        <v>caro</v>
      </c>
      <c r="AA19" s="19">
        <f t="shared" si="2"/>
        <v>0</v>
      </c>
      <c r="AB19" s="3" t="s">
        <v>28</v>
      </c>
      <c r="AC19" s="3">
        <f t="shared" si="10"/>
        <v>97</v>
      </c>
      <c r="AD19" s="3">
        <f t="shared" si="10"/>
        <v>63</v>
      </c>
      <c r="AJ19" s="3" t="s">
        <v>28</v>
      </c>
      <c r="AK19" s="3">
        <f t="shared" si="11"/>
        <v>82</v>
      </c>
      <c r="AL19" s="3">
        <f t="shared" si="11"/>
        <v>29</v>
      </c>
      <c r="AR19" s="3" t="s">
        <v>28</v>
      </c>
      <c r="AS19" s="3">
        <f>COUNTIFS($Y:$Y,$AB19,$H:$H,AS$16,$D:$D,$AD$6)</f>
        <v>15</v>
      </c>
      <c r="AT19" s="3">
        <f>COUNTIFS($Y:$Y,$AB19,$H:$H,AT$16,$D:$D,$AD$6)</f>
        <v>34</v>
      </c>
      <c r="AZ19" s="3" t="s">
        <v>28</v>
      </c>
      <c r="BA19" s="3">
        <f t="shared" si="12"/>
        <v>13</v>
      </c>
      <c r="BB19" s="3">
        <f t="shared" si="12"/>
        <v>7</v>
      </c>
      <c r="BH19" s="3" t="s">
        <v>28</v>
      </c>
      <c r="BI19" s="3">
        <f>COUNTIFS($Y:$Y,$AB19,$H:$H,BI$16,$D:$D,$AD$6,$L:$L,$AT$26)</f>
        <v>2</v>
      </c>
      <c r="BJ19" s="3">
        <f>COUNTIFS($Y:$Y,$AB19,$H:$H,BJ$16,$D:$D,$AD$6,$L:$L,$AT$26)</f>
        <v>27</v>
      </c>
      <c r="BO19" s="8"/>
      <c r="BP19" s="3" t="s">
        <v>28</v>
      </c>
      <c r="BQ19" s="3">
        <f t="shared" si="13"/>
        <v>6</v>
      </c>
      <c r="BR19" s="3">
        <f t="shared" si="13"/>
        <v>6</v>
      </c>
      <c r="BX19" s="3" t="s">
        <v>28</v>
      </c>
      <c r="BY19" s="3">
        <f>COUNTIFS($Y:$Y,$AB19,$H:$H,BY$16,$D:$D,$AD$6,$L:$L,$AS$26,$K:$K,$BB$21)</f>
        <v>7</v>
      </c>
      <c r="BZ19" s="3">
        <f>COUNTIFS($Y:$Y,$AB19,$H:$H,BZ$16,$D:$D,$AD$6,$L:$L,$AS$26,$K:$K,$BB$21)</f>
        <v>1</v>
      </c>
      <c r="CE19" s="8"/>
      <c r="CF19" s="3" t="s">
        <v>28</v>
      </c>
      <c r="CG19" s="3">
        <f t="shared" si="14"/>
        <v>5</v>
      </c>
      <c r="CH19" s="3">
        <f t="shared" si="14"/>
        <v>2</v>
      </c>
      <c r="CN19" s="3" t="s">
        <v>28</v>
      </c>
      <c r="CO19" s="3">
        <f t="shared" si="15"/>
        <v>1</v>
      </c>
      <c r="CP19" s="3">
        <f t="shared" si="15"/>
        <v>4</v>
      </c>
      <c r="CU19" s="8"/>
      <c r="CV19" s="3" t="s">
        <v>28</v>
      </c>
      <c r="CW19" s="3">
        <f t="shared" si="16"/>
        <v>7</v>
      </c>
      <c r="CX19" s="3">
        <f t="shared" si="16"/>
        <v>1</v>
      </c>
      <c r="DD19" s="3" t="s">
        <v>28</v>
      </c>
      <c r="DE19" s="3">
        <f t="shared" si="17"/>
        <v>0</v>
      </c>
      <c r="DF19" s="3">
        <f t="shared" si="17"/>
        <v>0</v>
      </c>
    </row>
    <row r="20" spans="1:114">
      <c r="A20">
        <v>3751600030</v>
      </c>
      <c r="B20" t="s">
        <v>53</v>
      </c>
      <c r="C20">
        <v>100000</v>
      </c>
      <c r="D20">
        <v>2</v>
      </c>
      <c r="E20">
        <v>1</v>
      </c>
      <c r="F20">
        <v>770</v>
      </c>
      <c r="G20">
        <v>17334</v>
      </c>
      <c r="H20">
        <v>1</v>
      </c>
      <c r="I20">
        <v>0</v>
      </c>
      <c r="J20">
        <v>0</v>
      </c>
      <c r="K20">
        <v>3</v>
      </c>
      <c r="L20">
        <v>7</v>
      </c>
      <c r="M20">
        <v>770</v>
      </c>
      <c r="N20">
        <v>0</v>
      </c>
      <c r="O20">
        <v>1978</v>
      </c>
      <c r="P20">
        <v>0</v>
      </c>
      <c r="Q20">
        <v>98001</v>
      </c>
      <c r="R20" s="1">
        <v>472997</v>
      </c>
      <c r="S20" s="1">
        <v>-122269</v>
      </c>
      <c r="T20">
        <v>1480</v>
      </c>
      <c r="U20">
        <v>17334</v>
      </c>
      <c r="W20">
        <f t="shared" si="4"/>
        <v>129.87012987012986</v>
      </c>
      <c r="Y20" t="str">
        <f t="shared" si="0"/>
        <v>Barato</v>
      </c>
      <c r="Z20" t="str">
        <f t="shared" si="1"/>
        <v>caro</v>
      </c>
      <c r="AA20" s="19">
        <f t="shared" si="2"/>
        <v>0</v>
      </c>
      <c r="BO20" s="8"/>
      <c r="CE20" s="8"/>
      <c r="CU20" s="8"/>
    </row>
    <row r="21" spans="1:114">
      <c r="A21">
        <v>4401150070</v>
      </c>
      <c r="B21" t="s">
        <v>54</v>
      </c>
      <c r="C21">
        <v>320000</v>
      </c>
      <c r="D21">
        <v>3</v>
      </c>
      <c r="E21">
        <v>2.5</v>
      </c>
      <c r="F21">
        <v>2280</v>
      </c>
      <c r="G21">
        <v>7417</v>
      </c>
      <c r="H21">
        <v>2</v>
      </c>
      <c r="I21">
        <v>0</v>
      </c>
      <c r="J21">
        <v>0</v>
      </c>
      <c r="K21">
        <v>3</v>
      </c>
      <c r="L21">
        <v>8</v>
      </c>
      <c r="M21">
        <v>2280</v>
      </c>
      <c r="N21">
        <v>0</v>
      </c>
      <c r="O21">
        <v>1998</v>
      </c>
      <c r="P21">
        <v>0</v>
      </c>
      <c r="Q21">
        <v>98001</v>
      </c>
      <c r="R21" s="1">
        <v>473557</v>
      </c>
      <c r="S21" s="1">
        <v>-122278</v>
      </c>
      <c r="T21">
        <v>2370</v>
      </c>
      <c r="U21">
        <v>6443</v>
      </c>
      <c r="W21">
        <f t="shared" si="4"/>
        <v>140.35087719298247</v>
      </c>
      <c r="Y21" t="str">
        <f t="shared" si="0"/>
        <v>Barato</v>
      </c>
      <c r="Z21" t="str">
        <f t="shared" si="1"/>
        <v>caro</v>
      </c>
      <c r="AA21" s="19">
        <f t="shared" si="2"/>
        <v>0</v>
      </c>
      <c r="AB21" s="3" t="s">
        <v>55</v>
      </c>
      <c r="AC21" s="3" t="s">
        <v>32</v>
      </c>
      <c r="AD21" s="3" t="str">
        <f>CONCATENATE("&gt;",RIGHT(AC21,LEN(AC21)-2))</f>
        <v>&gt;3</v>
      </c>
      <c r="AF21" t="str">
        <f>CONCATENATE("Gini ",AC21)</f>
        <v>Gini &lt;=3</v>
      </c>
      <c r="AG21" t="str">
        <f>CONCATENATE("Gini ",AD21)</f>
        <v>Gini &gt;3</v>
      </c>
      <c r="AH21" t="s">
        <v>33</v>
      </c>
      <c r="AJ21" s="3" t="s">
        <v>55</v>
      </c>
      <c r="AK21" s="3" t="s">
        <v>32</v>
      </c>
      <c r="AL21" s="3" t="str">
        <f>CONCATENATE("&gt;",RIGHT(AK21,LEN(AK21)-2))</f>
        <v>&gt;3</v>
      </c>
      <c r="AN21" t="str">
        <f>CONCATENATE("Gini ",AK21)</f>
        <v>Gini &lt;=3</v>
      </c>
      <c r="AO21" t="str">
        <f>CONCATENATE("Gini ",AL21)</f>
        <v>Gini &gt;3</v>
      </c>
      <c r="AP21" t="s">
        <v>33</v>
      </c>
      <c r="AR21" s="3" t="s">
        <v>55</v>
      </c>
      <c r="AS21" s="3" t="s">
        <v>32</v>
      </c>
      <c r="AT21" s="3" t="str">
        <f>CONCATENATE("&gt;",RIGHT(AS21,LEN(AS21)-2))</f>
        <v>&gt;3</v>
      </c>
      <c r="AV21" t="str">
        <f>CONCATENATE("Gini ",AS21)</f>
        <v>Gini &lt;=3</v>
      </c>
      <c r="AW21" t="str">
        <f>CONCATENATE("Gini ",AT21)</f>
        <v>Gini &gt;3</v>
      </c>
      <c r="AX21" t="s">
        <v>33</v>
      </c>
      <c r="AZ21" s="12" t="s">
        <v>55</v>
      </c>
      <c r="BA21" s="12" t="s">
        <v>32</v>
      </c>
      <c r="BB21" s="12" t="str">
        <f>CONCATENATE("&gt;",RIGHT(BA21,LEN(BA21)-2))</f>
        <v>&gt;3</v>
      </c>
      <c r="BD21" t="str">
        <f>CONCATENATE("Gini ",BA21)</f>
        <v>Gini &lt;=3</v>
      </c>
      <c r="BE21" t="str">
        <f>CONCATENATE("Gini ",BB21)</f>
        <v>Gini &gt;3</v>
      </c>
      <c r="BF21" s="13" t="s">
        <v>33</v>
      </c>
      <c r="BH21" s="12" t="s">
        <v>55</v>
      </c>
      <c r="BI21" s="12" t="s">
        <v>32</v>
      </c>
      <c r="BJ21" s="12" t="str">
        <f>CONCATENATE("&gt;",RIGHT(BI21,LEN(BI21)-2))</f>
        <v>&gt;3</v>
      </c>
      <c r="BL21" t="str">
        <f>CONCATENATE("Gini ",BI21)</f>
        <v>Gini &lt;=3</v>
      </c>
      <c r="BM21" t="str">
        <f>CONCATENATE("Gini ",BJ21)</f>
        <v>Gini &gt;3</v>
      </c>
      <c r="BN21" s="13" t="s">
        <v>33</v>
      </c>
      <c r="BO21" s="8"/>
      <c r="CE21" s="8"/>
      <c r="CU21" s="8"/>
    </row>
    <row r="22" spans="1:114">
      <c r="A22">
        <v>1687000270</v>
      </c>
      <c r="B22" t="s">
        <v>56</v>
      </c>
      <c r="C22">
        <v>267000</v>
      </c>
      <c r="D22">
        <v>3</v>
      </c>
      <c r="E22">
        <v>2.5</v>
      </c>
      <c r="F22">
        <v>2495</v>
      </c>
      <c r="G22">
        <v>4400</v>
      </c>
      <c r="H22">
        <v>2</v>
      </c>
      <c r="I22">
        <v>0</v>
      </c>
      <c r="J22">
        <v>0</v>
      </c>
      <c r="K22">
        <v>3</v>
      </c>
      <c r="L22">
        <v>8</v>
      </c>
      <c r="M22">
        <v>2495</v>
      </c>
      <c r="N22">
        <v>0</v>
      </c>
      <c r="O22">
        <v>2007</v>
      </c>
      <c r="P22">
        <v>0</v>
      </c>
      <c r="Q22">
        <v>98001</v>
      </c>
      <c r="R22" s="1">
        <v>47288</v>
      </c>
      <c r="S22" s="1">
        <v>-122283</v>
      </c>
      <c r="T22">
        <v>2434</v>
      </c>
      <c r="U22">
        <v>4400</v>
      </c>
      <c r="W22">
        <f t="shared" si="4"/>
        <v>107.01402805611222</v>
      </c>
      <c r="Y22" t="str">
        <f t="shared" si="0"/>
        <v>Barato</v>
      </c>
      <c r="Z22" t="str">
        <f t="shared" si="1"/>
        <v>caro</v>
      </c>
      <c r="AA22" s="19">
        <f t="shared" si="2"/>
        <v>0</v>
      </c>
      <c r="AB22" s="3" t="s">
        <v>24</v>
      </c>
      <c r="AC22" s="3">
        <f>COUNTIFS($Y:$Y,$AB22,$K:$K,AC$21)</f>
        <v>143</v>
      </c>
      <c r="AD22" s="3">
        <f>COUNTIFS($Y:$Y,$AB22,$K:$K,AD$21)</f>
        <v>59</v>
      </c>
      <c r="AF22">
        <f>1-(AC22/(AC22+AC24))^2-(AC24/(AC22+AC24))^2</f>
        <v>0.48963200000000007</v>
      </c>
      <c r="AG22">
        <f>1-(AD22/(AD22+AD24))^2-(AD24/(AD22+AD24))^2</f>
        <v>0.49856505102040821</v>
      </c>
      <c r="AH22">
        <f>AF22*(AC22+AC24)/(AC22+AC24+AD22+AD24)+AG22*(AD22+AD24)/(AC22+AC24+AD22+AD24)</f>
        <v>0.4923958168902921</v>
      </c>
      <c r="AJ22" s="3" t="s">
        <v>24</v>
      </c>
      <c r="AK22" s="3">
        <f>COUNTIFS($Y:$Y,$AB22,$K:$K,AK$21,$D:$D,$AC$6)</f>
        <v>62</v>
      </c>
      <c r="AL22" s="3">
        <f>COUNTIFS($Y:$Y,$AB22,$K:$K,AL$21,$D:$D,$AC$6)</f>
        <v>39</v>
      </c>
      <c r="AN22">
        <f>1-(AK22/(AK22+AK24))^2-(AK24/(AK22+AK24))^2</f>
        <v>0.4992488432185565</v>
      </c>
      <c r="AO22">
        <f>1-(AL22/(AL22+AL24))^2-(AL24/(AL22+AL24))^2</f>
        <v>0.49818551313688486</v>
      </c>
      <c r="AP22">
        <f>AN22*(AK22+AK24)/(AK22+AK24+AL22+AL24)+AO22*(AL22+AL24)/(AK22+AK24+AL22+AL24)</f>
        <v>0.49883253946016626</v>
      </c>
      <c r="AR22" s="3" t="s">
        <v>24</v>
      </c>
      <c r="AS22" s="3">
        <f>COUNTIFS($Y:$Y,$AB22,$K:$K,AS$21,$D:$D,$AD$6)</f>
        <v>81</v>
      </c>
      <c r="AT22" s="3">
        <f>COUNTIFS($Y:$Y,$AB22,$K:$K,AT$21,$D:$D,$AD$6)</f>
        <v>20</v>
      </c>
      <c r="AV22">
        <f>1-(AS22/(AS22+AS24))^2-(AS24/(AS22+AS24))^2</f>
        <v>0.44259271907656578</v>
      </c>
      <c r="AW22">
        <f>1-(AT22/(AT22+AT24))^2-(AT24/(AT22+AT24))^2</f>
        <v>0.42806183115338875</v>
      </c>
      <c r="AX22">
        <f>AV22*(AS22+AS24)/(AS22+AS24+AT22+AT24)+AW22*(AT22+AT24)/(AS22+AS24+AT22+AT24)</f>
        <v>0.43978341407808491</v>
      </c>
      <c r="AZ22" s="3" t="s">
        <v>24</v>
      </c>
      <c r="BA22" s="3">
        <f>COUNTIFS($Y:$Y,$AB22,$K:$K,BA$21,$D:$D,$AD$6,$L:$L,$AS$26)</f>
        <v>42</v>
      </c>
      <c r="BB22" s="3">
        <f>COUNTIFS($Y:$Y,$AB22,$K:$K,BB$21,$D:$D,$AD$6,$L:$L,$AS$26)</f>
        <v>15</v>
      </c>
      <c r="BD22">
        <f>1-(BA22/(BA22+BA24))^2-(BA24/(BA22+BA24))^2</f>
        <v>0.34567901234567899</v>
      </c>
      <c r="BE22">
        <f>1-(BB22/(BB22+BB24))^2-(BB24/(BB22+BB24))^2</f>
        <v>0.45368620037807178</v>
      </c>
      <c r="BF22">
        <f>BD22*(BA22+BA24)/(BA22+BA24+BB22+BB24)+BE22*(BB22+BB24)/(BA22+BA24+BB22+BB24)</f>
        <v>0.37794089968003008</v>
      </c>
      <c r="BH22" s="3" t="s">
        <v>24</v>
      </c>
      <c r="BI22" s="3">
        <f>COUNTIFS($Y:$Y,$AB22,$K:$K,BI$21,$D:$D,$AD$6,$L:$L,$AT$26)</f>
        <v>39</v>
      </c>
      <c r="BJ22" s="3">
        <f>COUNTIFS($Y:$Y,$AB22,$K:$K,BJ$21,$D:$D,$AD$6,$L:$L,$AT$26)</f>
        <v>5</v>
      </c>
      <c r="BL22">
        <f>1-(BI22/(BI22+BI24))^2-(BI24/(BI22+BI24))^2</f>
        <v>0.48652261082646464</v>
      </c>
      <c r="BM22">
        <f>1-(BJ22/(BJ22+BJ24))^2-(BJ24/(BJ22+BJ24))^2</f>
        <v>0.27777777777777768</v>
      </c>
      <c r="BN22" s="4">
        <f>BL22*(BI22+BI24)/(BI22+BI24+BJ22+BJ24)+BM22*(BJ22+BJ24)/(BI22+BI24+BJ22+BJ24)</f>
        <v>0.46936550126081916</v>
      </c>
      <c r="BO22" s="8"/>
      <c r="CE22" s="8"/>
      <c r="CU22" s="8"/>
    </row>
    <row r="23" spans="1:114">
      <c r="A23">
        <v>3751604974</v>
      </c>
      <c r="B23" t="s">
        <v>57</v>
      </c>
      <c r="C23">
        <v>350000</v>
      </c>
      <c r="D23">
        <v>2</v>
      </c>
      <c r="E23">
        <v>1.5</v>
      </c>
      <c r="F23">
        <v>1320</v>
      </c>
      <c r="G23">
        <v>73600</v>
      </c>
      <c r="H23">
        <v>1</v>
      </c>
      <c r="I23">
        <v>0</v>
      </c>
      <c r="J23">
        <v>0</v>
      </c>
      <c r="K23">
        <v>3</v>
      </c>
      <c r="L23">
        <v>7</v>
      </c>
      <c r="M23">
        <v>1320</v>
      </c>
      <c r="N23">
        <v>0</v>
      </c>
      <c r="O23">
        <v>1993</v>
      </c>
      <c r="P23">
        <v>0</v>
      </c>
      <c r="Q23">
        <v>98001</v>
      </c>
      <c r="R23" s="1">
        <v>472755</v>
      </c>
      <c r="S23" s="1">
        <v>-122271</v>
      </c>
      <c r="T23">
        <v>1320</v>
      </c>
      <c r="U23">
        <v>33600</v>
      </c>
      <c r="W23">
        <f t="shared" si="4"/>
        <v>265.15151515151513</v>
      </c>
      <c r="Y23" t="str">
        <f t="shared" si="0"/>
        <v>Caro</v>
      </c>
      <c r="Z23" t="str">
        <f t="shared" si="1"/>
        <v>caro</v>
      </c>
      <c r="AA23" s="19">
        <f t="shared" si="2"/>
        <v>1</v>
      </c>
      <c r="AB23" s="3" t="s">
        <v>26</v>
      </c>
      <c r="AC23" s="3">
        <f t="shared" ref="AC23:AD24" si="18">COUNTIFS($Y:$Y,$AB23,$K:$K,AC$21)</f>
        <v>0</v>
      </c>
      <c r="AD23" s="3">
        <f t="shared" si="18"/>
        <v>0</v>
      </c>
      <c r="AJ23" s="3" t="s">
        <v>26</v>
      </c>
      <c r="AK23" s="3">
        <f t="shared" ref="AK23:AL24" si="19">COUNTIFS($Y:$Y,$AB23,$K:$K,AK$21,$D:$D,$AC$6)</f>
        <v>0</v>
      </c>
      <c r="AL23" s="3">
        <f t="shared" si="19"/>
        <v>0</v>
      </c>
      <c r="AR23" s="3" t="s">
        <v>26</v>
      </c>
      <c r="AS23" s="3">
        <f>COUNTIFS($Y:$Y,$AB23,$K:$K,AS$21,$D:$D,$AD$6)</f>
        <v>0</v>
      </c>
      <c r="AT23" s="3">
        <f>COUNTIFS($Y:$Y,$AB23,$K:$K,AT$21,$D:$D,$AD$6)</f>
        <v>0</v>
      </c>
      <c r="AZ23" s="3" t="s">
        <v>26</v>
      </c>
      <c r="BA23" s="3">
        <f t="shared" ref="BA23:BB24" si="20">COUNTIFS($Y:$Y,$AB23,$K:$K,BA$21,$D:$D,$AD$6,$L:$L,$AS$26)</f>
        <v>0</v>
      </c>
      <c r="BB23" s="3">
        <f t="shared" si="20"/>
        <v>0</v>
      </c>
      <c r="BH23" s="3" t="s">
        <v>26</v>
      </c>
      <c r="BI23" s="3">
        <f>COUNTIFS($Y:$Y,$AB23,$K:$K,BI$21,$D:$D,$AD$6,$L:$L,$AT$26)</f>
        <v>0</v>
      </c>
      <c r="BJ23" s="3">
        <f>COUNTIFS($Y:$Y,$AB23,$K:$K,BJ$21,$D:$D,$AD$6,$L:$L,$AT$26)</f>
        <v>0</v>
      </c>
      <c r="BO23" s="8"/>
      <c r="CE23" s="8"/>
      <c r="CU23" s="8"/>
    </row>
    <row r="24" spans="1:114">
      <c r="A24">
        <v>2214800270</v>
      </c>
      <c r="B24" t="s">
        <v>58</v>
      </c>
      <c r="C24">
        <v>355000</v>
      </c>
      <c r="D24">
        <v>4</v>
      </c>
      <c r="E24">
        <v>2.5</v>
      </c>
      <c r="F24">
        <v>2770</v>
      </c>
      <c r="G24">
        <v>7000</v>
      </c>
      <c r="H24">
        <v>1</v>
      </c>
      <c r="I24">
        <v>0</v>
      </c>
      <c r="J24">
        <v>0</v>
      </c>
      <c r="K24">
        <v>4</v>
      </c>
      <c r="L24">
        <v>7</v>
      </c>
      <c r="M24">
        <v>1940</v>
      </c>
      <c r="N24">
        <v>830</v>
      </c>
      <c r="O24">
        <v>1979</v>
      </c>
      <c r="P24">
        <v>0</v>
      </c>
      <c r="Q24">
        <v>98001</v>
      </c>
      <c r="R24" s="1">
        <v>473396</v>
      </c>
      <c r="S24" s="1">
        <v>-122256</v>
      </c>
      <c r="T24">
        <v>2140</v>
      </c>
      <c r="U24">
        <v>7684</v>
      </c>
      <c r="W24">
        <f t="shared" si="4"/>
        <v>128.15884476534296</v>
      </c>
      <c r="Y24" t="str">
        <f t="shared" si="0"/>
        <v>Barato</v>
      </c>
      <c r="Z24" t="str">
        <f t="shared" si="1"/>
        <v>barato</v>
      </c>
      <c r="AA24" s="19">
        <f t="shared" si="2"/>
        <v>1</v>
      </c>
      <c r="AB24" s="3" t="s">
        <v>28</v>
      </c>
      <c r="AC24" s="3">
        <f t="shared" si="18"/>
        <v>107</v>
      </c>
      <c r="AD24" s="3">
        <f t="shared" si="18"/>
        <v>53</v>
      </c>
      <c r="AJ24" s="3" t="s">
        <v>28</v>
      </c>
      <c r="AK24" s="3">
        <f t="shared" si="19"/>
        <v>67</v>
      </c>
      <c r="AL24" s="3">
        <f t="shared" si="19"/>
        <v>44</v>
      </c>
      <c r="AR24" s="3" t="s">
        <v>28</v>
      </c>
      <c r="AS24" s="3">
        <f>COUNTIFS($Y:$Y,$AB24,$K:$K,AS$21,$D:$D,$AD$6)</f>
        <v>40</v>
      </c>
      <c r="AT24" s="3">
        <f>COUNTIFS($Y:$Y,$AB24,$K:$K,AT$21,$D:$D,$AD$6)</f>
        <v>9</v>
      </c>
      <c r="AZ24" s="3" t="s">
        <v>28</v>
      </c>
      <c r="BA24" s="3">
        <f t="shared" si="20"/>
        <v>12</v>
      </c>
      <c r="BB24" s="3">
        <f t="shared" si="20"/>
        <v>8</v>
      </c>
      <c r="BH24" s="3" t="s">
        <v>28</v>
      </c>
      <c r="BI24" s="3">
        <f>COUNTIFS($Y:$Y,$AB24,$K:$K,BI$21,$D:$D,$AD$6,$L:$L,$AT$26)</f>
        <v>28</v>
      </c>
      <c r="BJ24" s="3">
        <f>COUNTIFS($Y:$Y,$AB24,$K:$K,BJ$21,$D:$D,$AD$6,$L:$L,$AT$26)</f>
        <v>1</v>
      </c>
      <c r="BO24" s="8"/>
      <c r="CE24" s="8"/>
      <c r="CU24" s="8"/>
    </row>
    <row r="25" spans="1:114">
      <c r="A25">
        <v>1311100520</v>
      </c>
      <c r="B25" t="s">
        <v>59</v>
      </c>
      <c r="C25">
        <v>250000</v>
      </c>
      <c r="D25">
        <v>4</v>
      </c>
      <c r="E25">
        <v>2.25</v>
      </c>
      <c r="F25">
        <v>1730</v>
      </c>
      <c r="G25">
        <v>8400</v>
      </c>
      <c r="H25">
        <v>1</v>
      </c>
      <c r="I25">
        <v>0</v>
      </c>
      <c r="J25">
        <v>0</v>
      </c>
      <c r="K25">
        <v>3</v>
      </c>
      <c r="L25">
        <v>7</v>
      </c>
      <c r="M25">
        <v>1730</v>
      </c>
      <c r="N25">
        <v>0</v>
      </c>
      <c r="O25">
        <v>1962</v>
      </c>
      <c r="P25">
        <v>0</v>
      </c>
      <c r="Q25">
        <v>98001</v>
      </c>
      <c r="R25" s="1">
        <v>473386</v>
      </c>
      <c r="S25" s="1">
        <v>-122288</v>
      </c>
      <c r="T25">
        <v>1550</v>
      </c>
      <c r="U25">
        <v>7920</v>
      </c>
      <c r="W25">
        <f t="shared" si="4"/>
        <v>144.50867052023122</v>
      </c>
      <c r="Y25" t="str">
        <f t="shared" si="0"/>
        <v>Barato</v>
      </c>
      <c r="Z25" t="str">
        <f t="shared" si="1"/>
        <v>barato</v>
      </c>
      <c r="AA25" s="19">
        <f t="shared" si="2"/>
        <v>1</v>
      </c>
      <c r="BO25" s="8"/>
      <c r="CE25" s="8"/>
      <c r="CU25" s="8"/>
    </row>
    <row r="26" spans="1:114">
      <c r="A26">
        <v>5412100550</v>
      </c>
      <c r="B26" t="s">
        <v>60</v>
      </c>
      <c r="C26">
        <v>355000</v>
      </c>
      <c r="D26">
        <v>4</v>
      </c>
      <c r="E26">
        <v>3</v>
      </c>
      <c r="F26">
        <v>2590</v>
      </c>
      <c r="G26">
        <v>7213</v>
      </c>
      <c r="H26">
        <v>2</v>
      </c>
      <c r="I26">
        <v>0</v>
      </c>
      <c r="J26">
        <v>0</v>
      </c>
      <c r="K26">
        <v>3</v>
      </c>
      <c r="L26">
        <v>8</v>
      </c>
      <c r="M26">
        <v>2590</v>
      </c>
      <c r="N26">
        <v>0</v>
      </c>
      <c r="O26">
        <v>2001</v>
      </c>
      <c r="P26">
        <v>0</v>
      </c>
      <c r="Q26">
        <v>98001</v>
      </c>
      <c r="R26" s="1">
        <v>472609</v>
      </c>
      <c r="S26" s="1">
        <v>-122289</v>
      </c>
      <c r="T26">
        <v>2550</v>
      </c>
      <c r="U26">
        <v>6800</v>
      </c>
      <c r="W26">
        <f t="shared" si="4"/>
        <v>137.06563706563708</v>
      </c>
      <c r="Y26" t="str">
        <f t="shared" si="0"/>
        <v>Barato</v>
      </c>
      <c r="Z26" t="str">
        <f t="shared" si="1"/>
        <v>barato</v>
      </c>
      <c r="AA26" s="19">
        <f t="shared" si="2"/>
        <v>1</v>
      </c>
      <c r="AB26" s="3" t="s">
        <v>61</v>
      </c>
      <c r="AC26" s="3" t="s">
        <v>62</v>
      </c>
      <c r="AD26" s="3" t="str">
        <f>CONCATENATE("&gt;",RIGHT(AC26,LEN(AC26)-2))</f>
        <v>&gt;7</v>
      </c>
      <c r="AF26" t="str">
        <f>CONCATENATE("Gini ",AC26)</f>
        <v>Gini &lt;=7</v>
      </c>
      <c r="AG26" t="str">
        <f>CONCATENATE("Gini ",AD26)</f>
        <v>Gini &gt;7</v>
      </c>
      <c r="AH26" t="s">
        <v>33</v>
      </c>
      <c r="AJ26" s="10" t="s">
        <v>61</v>
      </c>
      <c r="AK26" s="10" t="s">
        <v>62</v>
      </c>
      <c r="AL26" s="10" t="str">
        <f>CONCATENATE("&gt;",RIGHT(AK26,LEN(AK26)-2))</f>
        <v>&gt;7</v>
      </c>
      <c r="AN26" t="str">
        <f>CONCATENATE("Gini ",AK26)</f>
        <v>Gini &lt;=7</v>
      </c>
      <c r="AO26" t="str">
        <f>CONCATENATE("Gini ",AL26)</f>
        <v>Gini &gt;7</v>
      </c>
      <c r="AP26" s="9" t="s">
        <v>33</v>
      </c>
      <c r="AR26" s="10" t="s">
        <v>61</v>
      </c>
      <c r="AS26" s="10" t="s">
        <v>62</v>
      </c>
      <c r="AT26" s="10" t="str">
        <f>CONCATENATE("&gt;",RIGHT(AS26,LEN(AS26)-2))</f>
        <v>&gt;7</v>
      </c>
      <c r="AV26" t="str">
        <f>CONCATENATE("Gini ",AS26)</f>
        <v>Gini &lt;=7</v>
      </c>
      <c r="AW26" t="str">
        <f>CONCATENATE("Gini ",AT26)</f>
        <v>Gini &gt;7</v>
      </c>
      <c r="AX26" s="9" t="s">
        <v>33</v>
      </c>
      <c r="BO26" s="8"/>
      <c r="CE26" s="8"/>
      <c r="CU26" s="8"/>
    </row>
    <row r="27" spans="1:114">
      <c r="A27">
        <v>5515600075</v>
      </c>
      <c r="B27" t="s">
        <v>63</v>
      </c>
      <c r="C27">
        <v>299000</v>
      </c>
      <c r="D27">
        <v>3</v>
      </c>
      <c r="E27">
        <v>1</v>
      </c>
      <c r="F27">
        <v>1510</v>
      </c>
      <c r="G27">
        <v>142803</v>
      </c>
      <c r="H27">
        <v>1</v>
      </c>
      <c r="I27">
        <v>0</v>
      </c>
      <c r="J27">
        <v>0</v>
      </c>
      <c r="K27">
        <v>3</v>
      </c>
      <c r="L27">
        <v>7</v>
      </c>
      <c r="M27">
        <v>1510</v>
      </c>
      <c r="N27">
        <v>0</v>
      </c>
      <c r="O27">
        <v>1974</v>
      </c>
      <c r="P27">
        <v>0</v>
      </c>
      <c r="Q27">
        <v>98001</v>
      </c>
      <c r="R27" s="1">
        <v>473192</v>
      </c>
      <c r="S27" s="1">
        <v>-122287</v>
      </c>
      <c r="T27">
        <v>1330</v>
      </c>
      <c r="U27">
        <v>46609</v>
      </c>
      <c r="W27">
        <f t="shared" si="4"/>
        <v>198.01324503311258</v>
      </c>
      <c r="Y27" t="str">
        <f t="shared" si="0"/>
        <v>Caro</v>
      </c>
      <c r="Z27" t="str">
        <f t="shared" si="1"/>
        <v>caro</v>
      </c>
      <c r="AA27" s="19">
        <f t="shared" si="2"/>
        <v>1</v>
      </c>
      <c r="AB27" s="3" t="s">
        <v>24</v>
      </c>
      <c r="AC27" s="3">
        <f>COUNTIFS($Y:$Y,$AB27,$L:$L,AC$26)</f>
        <v>145</v>
      </c>
      <c r="AD27" s="3">
        <f>COUNTIFS($Y:$Y,$AB27,$L:$L,AD$26)</f>
        <v>57</v>
      </c>
      <c r="AF27">
        <f>1-(AC27/(AC27+AC29))^2-(AC29/(AC27+AC29))^2</f>
        <v>0.48719999999999997</v>
      </c>
      <c r="AG27">
        <f>1-(AD27/(AD27+AD29))^2-(AD29/(AD27+AD29))^2</f>
        <v>0.49984056122448983</v>
      </c>
      <c r="AH27">
        <f>AF27*(AC27+AC29)/(AC27+AC29+AD27+AD29)+AG27*(AD27+AD29)/(AC27+AC29+AD27+AD29)</f>
        <v>0.4911108918705604</v>
      </c>
      <c r="AJ27" s="3" t="s">
        <v>24</v>
      </c>
      <c r="AK27" s="3">
        <f>COUNTIFS($Y:$Y,$AB27,$L:$L,AK$26,$D:$D,$AC$6)</f>
        <v>88</v>
      </c>
      <c r="AL27" s="3">
        <f>COUNTIFS($Y:$Y,$AB27,$L:$L,AL$26,$D:$D,$AC$6)</f>
        <v>13</v>
      </c>
      <c r="AN27">
        <f>1-(AK27/(AK27+AK29))^2-(AK29/(AK27+AK29))^2</f>
        <v>0.49984964415784028</v>
      </c>
      <c r="AO27">
        <f>1-(AL27/(AL27+AL29))^2-(AL29/(AL27+AL29))^2</f>
        <v>0.44444444444444442</v>
      </c>
      <c r="AP27" s="4">
        <f>AN27*(AK27+AK29)/(AK27+AK29+AL27+AL29)+AO27*(AL27+AL29)/(AK27+AK29+AL27+AL29)</f>
        <v>0.48965717817282878</v>
      </c>
      <c r="AR27" s="3" t="s">
        <v>24</v>
      </c>
      <c r="AS27" s="3">
        <f>COUNTIFS($Y:$Y,$AB27,$L:$L,AS$26,$D:$D,$AD$6)</f>
        <v>57</v>
      </c>
      <c r="AT27" s="3">
        <f>COUNTIFS($Y:$Y,$AB27,$L:$L,AT$26,$D:$D,$AD$6)</f>
        <v>44</v>
      </c>
      <c r="AV27">
        <f>1-(AS27/(AS27+AS29))^2-(AS29/(AS27+AS29))^2</f>
        <v>0.38455051442064425</v>
      </c>
      <c r="AW27">
        <f>1-(AT27/(AT27+AT29))^2-(AT29/(AT27+AT29))^2</f>
        <v>0.47888909739163088</v>
      </c>
      <c r="AX27">
        <f>AV27*(AS27+AS29)/(AS27+AS29+AT27+AT29)+AW27*(AT27+AT29)/(AS27+AS29+AT27+AT29)</f>
        <v>0.4304619581331911</v>
      </c>
      <c r="BO27" s="8"/>
      <c r="CE27" s="8"/>
      <c r="CU27" s="8"/>
    </row>
    <row r="28" spans="1:114">
      <c r="A28">
        <v>6181430800</v>
      </c>
      <c r="B28" t="s">
        <v>64</v>
      </c>
      <c r="C28">
        <v>330000</v>
      </c>
      <c r="D28">
        <v>4</v>
      </c>
      <c r="E28">
        <v>2.5</v>
      </c>
      <c r="F28">
        <v>3504</v>
      </c>
      <c r="G28">
        <v>6000</v>
      </c>
      <c r="H28">
        <v>2</v>
      </c>
      <c r="I28">
        <v>0</v>
      </c>
      <c r="J28">
        <v>0</v>
      </c>
      <c r="K28">
        <v>3</v>
      </c>
      <c r="L28">
        <v>7</v>
      </c>
      <c r="M28">
        <v>3504</v>
      </c>
      <c r="N28">
        <v>0</v>
      </c>
      <c r="O28">
        <v>2006</v>
      </c>
      <c r="P28">
        <v>0</v>
      </c>
      <c r="Q28">
        <v>98001</v>
      </c>
      <c r="R28" s="1">
        <v>473012</v>
      </c>
      <c r="S28" s="1">
        <v>-122285</v>
      </c>
      <c r="T28">
        <v>2790</v>
      </c>
      <c r="U28">
        <v>5231</v>
      </c>
      <c r="W28">
        <f t="shared" si="4"/>
        <v>94.178082191780817</v>
      </c>
      <c r="Y28" t="str">
        <f t="shared" si="0"/>
        <v>Barato</v>
      </c>
      <c r="Z28" t="str">
        <f t="shared" si="1"/>
        <v>barato</v>
      </c>
      <c r="AA28" s="19">
        <f t="shared" si="2"/>
        <v>1</v>
      </c>
      <c r="AB28" s="3" t="s">
        <v>26</v>
      </c>
      <c r="AC28" s="3">
        <f t="shared" ref="AC28:AD29" si="21">COUNTIFS($Y:$Y,$AB28,$L:$L,AC$26)</f>
        <v>0</v>
      </c>
      <c r="AD28" s="3">
        <f t="shared" si="21"/>
        <v>0</v>
      </c>
      <c r="AJ28" s="3" t="s">
        <v>26</v>
      </c>
      <c r="AK28" s="3">
        <f t="shared" ref="AK28:AL29" si="22">COUNTIFS($Y:$Y,$AB28,$L:$L,AK$26,$D:$D,$AC$6)</f>
        <v>0</v>
      </c>
      <c r="AL28" s="3">
        <f t="shared" si="22"/>
        <v>0</v>
      </c>
      <c r="AR28" s="3" t="s">
        <v>26</v>
      </c>
      <c r="AS28" s="3">
        <f>COUNTIFS($Y:$Y,$AB28,$L:$L,AS$26,$D:$D,$AD$6)</f>
        <v>0</v>
      </c>
      <c r="AT28" s="3">
        <f>COUNTIFS($Y:$Y,$AB28,$L:$L,AT$26,$D:$D,$AD$6)</f>
        <v>0</v>
      </c>
      <c r="BO28" s="8"/>
      <c r="CE28" s="8"/>
      <c r="CU28" s="8"/>
    </row>
    <row r="29" spans="1:114">
      <c r="A29">
        <v>3356406510</v>
      </c>
      <c r="B29" t="s">
        <v>65</v>
      </c>
      <c r="C29">
        <v>196440</v>
      </c>
      <c r="D29">
        <v>3</v>
      </c>
      <c r="E29">
        <v>2</v>
      </c>
      <c r="F29">
        <v>1560</v>
      </c>
      <c r="G29">
        <v>7352</v>
      </c>
      <c r="H29">
        <v>1</v>
      </c>
      <c r="I29">
        <v>0</v>
      </c>
      <c r="J29">
        <v>0</v>
      </c>
      <c r="K29">
        <v>3</v>
      </c>
      <c r="L29">
        <v>6</v>
      </c>
      <c r="M29">
        <v>1560</v>
      </c>
      <c r="N29">
        <v>0</v>
      </c>
      <c r="O29">
        <v>1992</v>
      </c>
      <c r="P29">
        <v>0</v>
      </c>
      <c r="Q29">
        <v>98001</v>
      </c>
      <c r="R29" s="1">
        <v>472804</v>
      </c>
      <c r="S29" s="1">
        <v>-122251</v>
      </c>
      <c r="T29">
        <v>1120</v>
      </c>
      <c r="U29">
        <v>7950</v>
      </c>
      <c r="W29">
        <f t="shared" si="4"/>
        <v>125.92307692307692</v>
      </c>
      <c r="Y29" t="str">
        <f t="shared" si="0"/>
        <v>Barato</v>
      </c>
      <c r="Z29" t="str">
        <f t="shared" si="1"/>
        <v>caro</v>
      </c>
      <c r="AA29" s="19">
        <f t="shared" si="2"/>
        <v>0</v>
      </c>
      <c r="AB29" s="3" t="s">
        <v>28</v>
      </c>
      <c r="AC29" s="3">
        <f t="shared" si="21"/>
        <v>105</v>
      </c>
      <c r="AD29" s="3">
        <f t="shared" si="21"/>
        <v>55</v>
      </c>
      <c r="AJ29" s="3" t="s">
        <v>28</v>
      </c>
      <c r="AK29" s="3">
        <f t="shared" si="22"/>
        <v>85</v>
      </c>
      <c r="AL29" s="3">
        <f t="shared" si="22"/>
        <v>26</v>
      </c>
      <c r="AR29" s="3" t="s">
        <v>28</v>
      </c>
      <c r="AS29" s="3">
        <f>COUNTIFS($Y:$Y,$AB29,$L:$L,AS$26,$D:$D,$AD$6)</f>
        <v>20</v>
      </c>
      <c r="AT29" s="3">
        <f>COUNTIFS($Y:$Y,$AB29,$L:$L,AT$26,$D:$D,$AD$6)</f>
        <v>29</v>
      </c>
      <c r="BO29" s="8"/>
      <c r="CE29" s="8"/>
      <c r="CU29" s="8"/>
    </row>
    <row r="30" spans="1:114">
      <c r="A30">
        <v>9510930350</v>
      </c>
      <c r="B30" t="s">
        <v>66</v>
      </c>
      <c r="C30">
        <v>429000</v>
      </c>
      <c r="D30">
        <v>4</v>
      </c>
      <c r="E30">
        <v>2.5</v>
      </c>
      <c r="F30">
        <v>2650</v>
      </c>
      <c r="G30">
        <v>9301</v>
      </c>
      <c r="H30">
        <v>2</v>
      </c>
      <c r="I30">
        <v>0</v>
      </c>
      <c r="J30">
        <v>0</v>
      </c>
      <c r="K30">
        <v>3</v>
      </c>
      <c r="L30">
        <v>9</v>
      </c>
      <c r="M30">
        <v>2650</v>
      </c>
      <c r="N30">
        <v>0</v>
      </c>
      <c r="O30">
        <v>2001</v>
      </c>
      <c r="P30">
        <v>0</v>
      </c>
      <c r="Q30">
        <v>98001</v>
      </c>
      <c r="R30" s="1">
        <v>473477</v>
      </c>
      <c r="S30" s="1">
        <v>-122271</v>
      </c>
      <c r="T30">
        <v>2730</v>
      </c>
      <c r="U30">
        <v>8688</v>
      </c>
      <c r="W30">
        <f t="shared" si="4"/>
        <v>161.88679245283018</v>
      </c>
      <c r="Y30" t="str">
        <f t="shared" si="0"/>
        <v>Caro</v>
      </c>
      <c r="Z30" t="str">
        <f t="shared" si="1"/>
        <v>barato</v>
      </c>
      <c r="AA30" s="19">
        <f t="shared" si="2"/>
        <v>0</v>
      </c>
      <c r="BO30" s="8"/>
      <c r="CE30" s="8"/>
      <c r="CU30" s="8"/>
    </row>
    <row r="31" spans="1:114">
      <c r="A31">
        <v>5402100045</v>
      </c>
      <c r="B31" t="s">
        <v>67</v>
      </c>
      <c r="C31">
        <v>189950</v>
      </c>
      <c r="D31">
        <v>4</v>
      </c>
      <c r="E31">
        <v>2</v>
      </c>
      <c r="F31">
        <v>1910</v>
      </c>
      <c r="G31">
        <v>4225</v>
      </c>
      <c r="H31">
        <v>1</v>
      </c>
      <c r="I31">
        <v>0</v>
      </c>
      <c r="J31">
        <v>0</v>
      </c>
      <c r="K31">
        <v>4</v>
      </c>
      <c r="L31">
        <v>6</v>
      </c>
      <c r="M31">
        <v>910</v>
      </c>
      <c r="N31">
        <v>1000</v>
      </c>
      <c r="O31">
        <v>1919</v>
      </c>
      <c r="P31">
        <v>0</v>
      </c>
      <c r="Q31">
        <v>98001</v>
      </c>
      <c r="R31" s="1">
        <v>473084</v>
      </c>
      <c r="S31" s="1">
        <v>-122234</v>
      </c>
      <c r="T31">
        <v>1060</v>
      </c>
      <c r="U31">
        <v>4800</v>
      </c>
      <c r="W31">
        <f t="shared" si="4"/>
        <v>99.450261780104711</v>
      </c>
      <c r="Y31" t="str">
        <f t="shared" si="0"/>
        <v>Barato</v>
      </c>
      <c r="Z31" t="str">
        <f t="shared" si="1"/>
        <v>caro</v>
      </c>
      <c r="AA31" s="19">
        <f t="shared" si="2"/>
        <v>0</v>
      </c>
      <c r="BO31" s="8"/>
      <c r="CE31" s="8"/>
      <c r="CU31" s="8"/>
    </row>
    <row r="32" spans="1:114">
      <c r="A32">
        <v>3751602329</v>
      </c>
      <c r="B32" t="s">
        <v>68</v>
      </c>
      <c r="C32">
        <v>215500</v>
      </c>
      <c r="D32">
        <v>2</v>
      </c>
      <c r="E32">
        <v>1.75</v>
      </c>
      <c r="F32">
        <v>1220</v>
      </c>
      <c r="G32">
        <v>15600</v>
      </c>
      <c r="H32">
        <v>1</v>
      </c>
      <c r="I32">
        <v>0</v>
      </c>
      <c r="J32">
        <v>0</v>
      </c>
      <c r="K32">
        <v>3</v>
      </c>
      <c r="L32">
        <v>6</v>
      </c>
      <c r="M32">
        <v>1220</v>
      </c>
      <c r="N32">
        <v>0</v>
      </c>
      <c r="O32">
        <v>1972</v>
      </c>
      <c r="P32">
        <v>0</v>
      </c>
      <c r="Q32">
        <v>98001</v>
      </c>
      <c r="R32" s="1">
        <v>472853</v>
      </c>
      <c r="S32" s="1">
        <v>-122265</v>
      </c>
      <c r="T32">
        <v>1510</v>
      </c>
      <c r="U32">
        <v>17818</v>
      </c>
      <c r="W32">
        <f t="shared" si="4"/>
        <v>176.63934426229508</v>
      </c>
      <c r="Y32" t="str">
        <f t="shared" si="0"/>
        <v>Caro</v>
      </c>
      <c r="Z32" t="str">
        <f t="shared" si="1"/>
        <v>caro</v>
      </c>
      <c r="AA32" s="19">
        <f t="shared" si="2"/>
        <v>1</v>
      </c>
      <c r="BO32" s="8"/>
      <c r="CE32" s="8"/>
      <c r="CU32" s="8"/>
    </row>
    <row r="33" spans="1:99">
      <c r="A33">
        <v>3356404330</v>
      </c>
      <c r="B33" t="s">
        <v>44</v>
      </c>
      <c r="C33">
        <v>206000</v>
      </c>
      <c r="D33">
        <v>4</v>
      </c>
      <c r="E33">
        <v>2</v>
      </c>
      <c r="F33">
        <v>1720</v>
      </c>
      <c r="G33">
        <v>7560</v>
      </c>
      <c r="H33">
        <v>1</v>
      </c>
      <c r="I33">
        <v>0</v>
      </c>
      <c r="J33">
        <v>0</v>
      </c>
      <c r="K33">
        <v>3</v>
      </c>
      <c r="L33">
        <v>7</v>
      </c>
      <c r="M33">
        <v>1720</v>
      </c>
      <c r="N33">
        <v>0</v>
      </c>
      <c r="O33">
        <v>1959</v>
      </c>
      <c r="P33">
        <v>0</v>
      </c>
      <c r="Q33">
        <v>98001</v>
      </c>
      <c r="R33" s="1">
        <v>472845</v>
      </c>
      <c r="S33" t="s">
        <v>51</v>
      </c>
      <c r="T33">
        <v>1750</v>
      </c>
      <c r="U33">
        <v>7988</v>
      </c>
      <c r="W33">
        <f t="shared" si="4"/>
        <v>119.76744186046511</v>
      </c>
      <c r="Y33" t="str">
        <f t="shared" si="0"/>
        <v>Barato</v>
      </c>
      <c r="Z33" t="str">
        <f t="shared" si="1"/>
        <v>caro</v>
      </c>
      <c r="AA33" s="19">
        <f t="shared" si="2"/>
        <v>0</v>
      </c>
      <c r="BO33" s="8"/>
      <c r="CE33" s="8"/>
      <c r="CU33" s="8"/>
    </row>
    <row r="34" spans="1:99">
      <c r="A34">
        <v>3874000240</v>
      </c>
      <c r="B34" t="s">
        <v>69</v>
      </c>
      <c r="C34">
        <v>210000</v>
      </c>
      <c r="D34">
        <v>3</v>
      </c>
      <c r="E34">
        <v>2</v>
      </c>
      <c r="F34">
        <v>1440</v>
      </c>
      <c r="G34">
        <v>10111</v>
      </c>
      <c r="H34">
        <v>1</v>
      </c>
      <c r="I34">
        <v>0</v>
      </c>
      <c r="J34">
        <v>0</v>
      </c>
      <c r="K34">
        <v>3</v>
      </c>
      <c r="L34">
        <v>7</v>
      </c>
      <c r="M34">
        <v>1440</v>
      </c>
      <c r="N34">
        <v>0</v>
      </c>
      <c r="O34">
        <v>1963</v>
      </c>
      <c r="P34">
        <v>0</v>
      </c>
      <c r="Q34">
        <v>98001</v>
      </c>
      <c r="R34" s="1">
        <v>47345</v>
      </c>
      <c r="S34" s="1">
        <v>-122283</v>
      </c>
      <c r="T34">
        <v>1580</v>
      </c>
      <c r="U34">
        <v>10200</v>
      </c>
      <c r="W34">
        <f t="shared" si="4"/>
        <v>145.83333333333334</v>
      </c>
      <c r="Y34" t="str">
        <f t="shared" si="0"/>
        <v>Barato</v>
      </c>
      <c r="Z34" t="str">
        <f t="shared" si="1"/>
        <v>caro</v>
      </c>
      <c r="AA34" s="19">
        <f t="shared" si="2"/>
        <v>0</v>
      </c>
      <c r="BO34" s="8"/>
      <c r="CE34" s="8"/>
      <c r="CU34" s="8"/>
    </row>
    <row r="35" spans="1:99">
      <c r="A35">
        <v>8159620160</v>
      </c>
      <c r="B35" t="s">
        <v>70</v>
      </c>
      <c r="C35">
        <v>284200</v>
      </c>
      <c r="D35">
        <v>3</v>
      </c>
      <c r="E35">
        <v>2.5</v>
      </c>
      <c r="F35">
        <v>1570</v>
      </c>
      <c r="G35">
        <v>9292</v>
      </c>
      <c r="H35">
        <v>1</v>
      </c>
      <c r="I35">
        <v>0</v>
      </c>
      <c r="J35">
        <v>0</v>
      </c>
      <c r="K35">
        <v>3</v>
      </c>
      <c r="L35">
        <v>7</v>
      </c>
      <c r="M35">
        <v>1110</v>
      </c>
      <c r="N35">
        <v>460</v>
      </c>
      <c r="O35">
        <v>1977</v>
      </c>
      <c r="P35">
        <v>0</v>
      </c>
      <c r="Q35">
        <v>98001</v>
      </c>
      <c r="R35" s="1">
        <v>473386</v>
      </c>
      <c r="S35" s="1">
        <v>-122272</v>
      </c>
      <c r="T35">
        <v>1470</v>
      </c>
      <c r="U35">
        <v>9222</v>
      </c>
      <c r="W35">
        <f t="shared" si="4"/>
        <v>181.01910828025478</v>
      </c>
      <c r="Y35" t="str">
        <f t="shared" si="0"/>
        <v>Caro</v>
      </c>
      <c r="Z35" t="str">
        <f t="shared" si="1"/>
        <v>caro</v>
      </c>
      <c r="AA35" s="19">
        <f t="shared" si="2"/>
        <v>1</v>
      </c>
      <c r="BO35" s="8"/>
      <c r="CE35" s="8"/>
      <c r="CU35" s="8"/>
    </row>
    <row r="36" spans="1:99">
      <c r="A36">
        <v>5651500140</v>
      </c>
      <c r="B36" t="s">
        <v>71</v>
      </c>
      <c r="C36">
        <v>272000</v>
      </c>
      <c r="D36">
        <v>3</v>
      </c>
      <c r="E36">
        <v>2</v>
      </c>
      <c r="F36">
        <v>1380</v>
      </c>
      <c r="G36">
        <v>7476</v>
      </c>
      <c r="H36">
        <v>1</v>
      </c>
      <c r="I36">
        <v>0</v>
      </c>
      <c r="J36">
        <v>0</v>
      </c>
      <c r="K36">
        <v>3</v>
      </c>
      <c r="L36">
        <v>7</v>
      </c>
      <c r="M36">
        <v>1380</v>
      </c>
      <c r="N36">
        <v>0</v>
      </c>
      <c r="O36">
        <v>1989</v>
      </c>
      <c r="P36">
        <v>0</v>
      </c>
      <c r="Q36">
        <v>98001</v>
      </c>
      <c r="R36" s="1">
        <v>473336</v>
      </c>
      <c r="S36" s="1">
        <v>-122272</v>
      </c>
      <c r="T36">
        <v>1600</v>
      </c>
      <c r="U36">
        <v>7227</v>
      </c>
      <c r="W36">
        <f t="shared" si="4"/>
        <v>197.10144927536231</v>
      </c>
      <c r="Y36" t="str">
        <f t="shared" si="0"/>
        <v>Caro</v>
      </c>
      <c r="Z36" t="str">
        <f t="shared" si="1"/>
        <v>caro</v>
      </c>
      <c r="AA36" s="19">
        <f t="shared" si="2"/>
        <v>1</v>
      </c>
      <c r="BO36" s="8"/>
      <c r="CE36" s="8"/>
      <c r="CU36" s="8"/>
    </row>
    <row r="37" spans="1:99">
      <c r="A37">
        <v>7967600069</v>
      </c>
      <c r="B37" t="s">
        <v>72</v>
      </c>
      <c r="C37">
        <v>185000</v>
      </c>
      <c r="D37">
        <v>3</v>
      </c>
      <c r="E37">
        <v>1</v>
      </c>
      <c r="F37">
        <v>980</v>
      </c>
      <c r="G37">
        <v>9135</v>
      </c>
      <c r="H37">
        <v>1</v>
      </c>
      <c r="I37">
        <v>0</v>
      </c>
      <c r="J37">
        <v>0</v>
      </c>
      <c r="K37">
        <v>3</v>
      </c>
      <c r="L37">
        <v>7</v>
      </c>
      <c r="M37">
        <v>980</v>
      </c>
      <c r="N37">
        <v>0</v>
      </c>
      <c r="O37">
        <v>1955</v>
      </c>
      <c r="P37">
        <v>0</v>
      </c>
      <c r="Q37">
        <v>98001</v>
      </c>
      <c r="R37" s="1">
        <v>473496</v>
      </c>
      <c r="S37" s="1">
        <v>-122289</v>
      </c>
      <c r="T37">
        <v>1780</v>
      </c>
      <c r="U37">
        <v>9135</v>
      </c>
      <c r="W37">
        <f t="shared" si="4"/>
        <v>188.77551020408163</v>
      </c>
      <c r="Y37" t="str">
        <f t="shared" si="0"/>
        <v>Caro</v>
      </c>
      <c r="Z37" t="str">
        <f t="shared" si="1"/>
        <v>caro</v>
      </c>
      <c r="AA37" s="19">
        <f t="shared" si="2"/>
        <v>1</v>
      </c>
      <c r="BO37" s="8"/>
      <c r="CE37" s="8"/>
      <c r="CU37" s="8"/>
    </row>
    <row r="38" spans="1:99">
      <c r="A38">
        <v>7351000160</v>
      </c>
      <c r="B38" t="s">
        <v>73</v>
      </c>
      <c r="C38">
        <v>332000</v>
      </c>
      <c r="D38">
        <v>3</v>
      </c>
      <c r="E38">
        <v>2.25</v>
      </c>
      <c r="F38">
        <v>2120</v>
      </c>
      <c r="G38">
        <v>14915</v>
      </c>
      <c r="H38">
        <v>1</v>
      </c>
      <c r="I38">
        <v>0</v>
      </c>
      <c r="J38">
        <v>0</v>
      </c>
      <c r="K38">
        <v>3</v>
      </c>
      <c r="L38">
        <v>9</v>
      </c>
      <c r="M38">
        <v>1720</v>
      </c>
      <c r="N38">
        <v>400</v>
      </c>
      <c r="O38">
        <v>1979</v>
      </c>
      <c r="P38">
        <v>0</v>
      </c>
      <c r="Q38">
        <v>98001</v>
      </c>
      <c r="R38" s="1">
        <v>473524</v>
      </c>
      <c r="S38" s="1">
        <v>-122285</v>
      </c>
      <c r="T38">
        <v>2320</v>
      </c>
      <c r="U38">
        <v>13100</v>
      </c>
      <c r="W38">
        <f t="shared" si="4"/>
        <v>156.60377358490567</v>
      </c>
      <c r="Y38" t="str">
        <f t="shared" si="0"/>
        <v>Caro</v>
      </c>
      <c r="Z38" t="str">
        <f t="shared" si="1"/>
        <v>caro</v>
      </c>
      <c r="AA38" s="19">
        <f t="shared" si="2"/>
        <v>1</v>
      </c>
      <c r="BO38" s="8"/>
      <c r="CE38" s="8"/>
      <c r="CU38" s="8"/>
    </row>
    <row r="39" spans="1:99">
      <c r="A39">
        <v>3354400060</v>
      </c>
      <c r="B39" t="s">
        <v>74</v>
      </c>
      <c r="C39">
        <v>238000</v>
      </c>
      <c r="D39">
        <v>2</v>
      </c>
      <c r="E39">
        <v>1</v>
      </c>
      <c r="F39">
        <v>1088</v>
      </c>
      <c r="G39">
        <v>8453</v>
      </c>
      <c r="H39">
        <v>1</v>
      </c>
      <c r="I39">
        <v>0</v>
      </c>
      <c r="J39">
        <v>0</v>
      </c>
      <c r="K39">
        <v>3</v>
      </c>
      <c r="L39">
        <v>6</v>
      </c>
      <c r="M39">
        <v>1088</v>
      </c>
      <c r="N39">
        <v>0</v>
      </c>
      <c r="O39">
        <v>1952</v>
      </c>
      <c r="P39">
        <v>2009</v>
      </c>
      <c r="Q39">
        <v>98001</v>
      </c>
      <c r="R39" s="1">
        <v>472685</v>
      </c>
      <c r="S39" s="1">
        <v>-122231</v>
      </c>
      <c r="T39">
        <v>1088</v>
      </c>
      <c r="U39">
        <v>8016</v>
      </c>
      <c r="W39">
        <f t="shared" si="4"/>
        <v>218.75</v>
      </c>
      <c r="Y39" t="str">
        <f t="shared" si="0"/>
        <v>Caro</v>
      </c>
      <c r="Z39" t="str">
        <f t="shared" si="1"/>
        <v>caro</v>
      </c>
      <c r="AA39" s="19">
        <f t="shared" si="2"/>
        <v>1</v>
      </c>
      <c r="BO39" s="8"/>
      <c r="CE39" s="8"/>
      <c r="CU39" s="8"/>
    </row>
    <row r="40" spans="1:99">
      <c r="A40">
        <v>5413200140</v>
      </c>
      <c r="B40" t="s">
        <v>75</v>
      </c>
      <c r="C40">
        <v>213550</v>
      </c>
      <c r="D40">
        <v>3</v>
      </c>
      <c r="E40">
        <v>2.5</v>
      </c>
      <c r="F40">
        <v>1580</v>
      </c>
      <c r="G40">
        <v>8541</v>
      </c>
      <c r="H40">
        <v>2</v>
      </c>
      <c r="I40">
        <v>0</v>
      </c>
      <c r="J40">
        <v>0</v>
      </c>
      <c r="K40">
        <v>3</v>
      </c>
      <c r="L40">
        <v>7</v>
      </c>
      <c r="M40">
        <v>1580</v>
      </c>
      <c r="N40">
        <v>0</v>
      </c>
      <c r="O40">
        <v>1990</v>
      </c>
      <c r="P40">
        <v>0</v>
      </c>
      <c r="Q40">
        <v>98001</v>
      </c>
      <c r="R40" s="1">
        <v>473334</v>
      </c>
      <c r="S40" s="1">
        <v>-122289</v>
      </c>
      <c r="T40">
        <v>1640</v>
      </c>
      <c r="U40">
        <v>7542</v>
      </c>
      <c r="W40">
        <f t="shared" si="4"/>
        <v>135.15822784810126</v>
      </c>
      <c r="Y40" t="str">
        <f t="shared" si="0"/>
        <v>Barato</v>
      </c>
      <c r="Z40" t="str">
        <f t="shared" si="1"/>
        <v>caro</v>
      </c>
      <c r="AA40" s="19">
        <f t="shared" si="2"/>
        <v>0</v>
      </c>
      <c r="BO40" s="8"/>
      <c r="CE40" s="8"/>
      <c r="CU40" s="8"/>
    </row>
    <row r="41" spans="1:99">
      <c r="A41">
        <v>5556800260</v>
      </c>
      <c r="B41" t="s">
        <v>76</v>
      </c>
      <c r="C41">
        <v>230000</v>
      </c>
      <c r="D41">
        <v>4</v>
      </c>
      <c r="E41">
        <v>2</v>
      </c>
      <c r="F41">
        <v>1440</v>
      </c>
      <c r="G41">
        <v>10800</v>
      </c>
      <c r="H41">
        <v>1</v>
      </c>
      <c r="I41">
        <v>0</v>
      </c>
      <c r="J41">
        <v>0</v>
      </c>
      <c r="K41">
        <v>4</v>
      </c>
      <c r="L41">
        <v>7</v>
      </c>
      <c r="M41">
        <v>1440</v>
      </c>
      <c r="N41">
        <v>0</v>
      </c>
      <c r="O41">
        <v>1967</v>
      </c>
      <c r="P41">
        <v>0</v>
      </c>
      <c r="Q41">
        <v>98001</v>
      </c>
      <c r="R41" s="1">
        <v>473417</v>
      </c>
      <c r="S41" s="1">
        <v>-122283</v>
      </c>
      <c r="T41">
        <v>1190</v>
      </c>
      <c r="U41">
        <v>7380</v>
      </c>
      <c r="W41">
        <f t="shared" si="4"/>
        <v>159.72222222222223</v>
      </c>
      <c r="Y41" t="str">
        <f t="shared" si="0"/>
        <v>Caro</v>
      </c>
      <c r="Z41" t="str">
        <f t="shared" si="1"/>
        <v>caro</v>
      </c>
      <c r="AA41" s="19">
        <f t="shared" si="2"/>
        <v>1</v>
      </c>
      <c r="BO41" s="8"/>
      <c r="CE41" s="8"/>
      <c r="CU41" s="8"/>
    </row>
    <row r="42" spans="1:99">
      <c r="A42">
        <v>128500260</v>
      </c>
      <c r="B42" t="s">
        <v>77</v>
      </c>
      <c r="C42">
        <v>262000</v>
      </c>
      <c r="D42">
        <v>4</v>
      </c>
      <c r="E42">
        <v>2.5</v>
      </c>
      <c r="F42">
        <v>2020</v>
      </c>
      <c r="G42">
        <v>6236</v>
      </c>
      <c r="H42">
        <v>2</v>
      </c>
      <c r="I42">
        <v>0</v>
      </c>
      <c r="J42">
        <v>0</v>
      </c>
      <c r="K42">
        <v>3</v>
      </c>
      <c r="L42">
        <v>7</v>
      </c>
      <c r="M42">
        <v>2020</v>
      </c>
      <c r="N42">
        <v>0</v>
      </c>
      <c r="O42">
        <v>2002</v>
      </c>
      <c r="P42">
        <v>0</v>
      </c>
      <c r="Q42">
        <v>98001</v>
      </c>
      <c r="R42" s="1">
        <v>472796</v>
      </c>
      <c r="S42" s="1">
        <v>-122247</v>
      </c>
      <c r="T42">
        <v>1940</v>
      </c>
      <c r="U42">
        <v>5076</v>
      </c>
      <c r="W42">
        <f t="shared" si="4"/>
        <v>129.70297029702971</v>
      </c>
      <c r="Y42" t="str">
        <f t="shared" si="0"/>
        <v>Barato</v>
      </c>
      <c r="Z42" t="str">
        <f t="shared" si="1"/>
        <v>barato</v>
      </c>
      <c r="AA42" s="19">
        <f t="shared" si="2"/>
        <v>1</v>
      </c>
      <c r="BO42" s="8"/>
      <c r="CE42" s="8"/>
      <c r="CU42" s="8"/>
    </row>
    <row r="43" spans="1:99">
      <c r="A43">
        <v>303000445</v>
      </c>
      <c r="B43" t="s">
        <v>78</v>
      </c>
      <c r="C43">
        <v>175000</v>
      </c>
      <c r="D43">
        <v>2</v>
      </c>
      <c r="E43">
        <v>1</v>
      </c>
      <c r="F43">
        <v>1300</v>
      </c>
      <c r="G43">
        <v>44431</v>
      </c>
      <c r="H43">
        <v>1</v>
      </c>
      <c r="I43">
        <v>0</v>
      </c>
      <c r="J43">
        <v>0</v>
      </c>
      <c r="K43">
        <v>5</v>
      </c>
      <c r="L43">
        <v>6</v>
      </c>
      <c r="M43">
        <v>1300</v>
      </c>
      <c r="N43">
        <v>0</v>
      </c>
      <c r="O43">
        <v>1958</v>
      </c>
      <c r="P43">
        <v>0</v>
      </c>
      <c r="Q43">
        <v>98001</v>
      </c>
      <c r="R43" s="1">
        <v>47327</v>
      </c>
      <c r="S43" s="1">
        <v>-122267</v>
      </c>
      <c r="T43">
        <v>1470</v>
      </c>
      <c r="U43">
        <v>14850</v>
      </c>
      <c r="W43">
        <f t="shared" si="4"/>
        <v>134.61538461538461</v>
      </c>
      <c r="Y43" t="str">
        <f t="shared" si="0"/>
        <v>Barato</v>
      </c>
      <c r="Z43" t="str">
        <f t="shared" si="1"/>
        <v>caro</v>
      </c>
      <c r="AA43" s="19">
        <f t="shared" si="2"/>
        <v>0</v>
      </c>
      <c r="BO43" s="8"/>
      <c r="CE43" s="8"/>
      <c r="CU43" s="8"/>
    </row>
    <row r="44" spans="1:99">
      <c r="A44">
        <v>8856004400</v>
      </c>
      <c r="B44" t="s">
        <v>79</v>
      </c>
      <c r="C44">
        <v>235000</v>
      </c>
      <c r="D44">
        <v>4</v>
      </c>
      <c r="E44">
        <v>1</v>
      </c>
      <c r="F44">
        <v>1610</v>
      </c>
      <c r="G44">
        <v>24000</v>
      </c>
      <c r="H44">
        <v>1.5</v>
      </c>
      <c r="I44">
        <v>0</v>
      </c>
      <c r="J44">
        <v>0</v>
      </c>
      <c r="K44">
        <v>3</v>
      </c>
      <c r="L44">
        <v>6</v>
      </c>
      <c r="M44">
        <v>1610</v>
      </c>
      <c r="N44">
        <v>0</v>
      </c>
      <c r="O44">
        <v>1947</v>
      </c>
      <c r="P44">
        <v>0</v>
      </c>
      <c r="Q44">
        <v>98001</v>
      </c>
      <c r="R44" s="1">
        <v>472751</v>
      </c>
      <c r="S44" s="1">
        <v>-122252</v>
      </c>
      <c r="T44">
        <v>1270</v>
      </c>
      <c r="U44">
        <v>9600</v>
      </c>
      <c r="W44">
        <f t="shared" si="4"/>
        <v>145.96273291925465</v>
      </c>
      <c r="Y44" t="str">
        <f t="shared" si="0"/>
        <v>Barato</v>
      </c>
      <c r="Z44" t="str">
        <f t="shared" si="1"/>
        <v>caro</v>
      </c>
      <c r="AA44" s="19">
        <f t="shared" si="2"/>
        <v>0</v>
      </c>
      <c r="BO44" s="8"/>
      <c r="CE44" s="8"/>
      <c r="CU44" s="8"/>
    </row>
    <row r="45" spans="1:99">
      <c r="A45">
        <v>7696600240</v>
      </c>
      <c r="B45" t="s">
        <v>80</v>
      </c>
      <c r="C45">
        <v>165000</v>
      </c>
      <c r="D45">
        <v>3</v>
      </c>
      <c r="E45">
        <v>1.5</v>
      </c>
      <c r="F45">
        <v>1280</v>
      </c>
      <c r="G45">
        <v>7742</v>
      </c>
      <c r="H45">
        <v>1</v>
      </c>
      <c r="I45">
        <v>0</v>
      </c>
      <c r="J45">
        <v>0</v>
      </c>
      <c r="K45">
        <v>3</v>
      </c>
      <c r="L45">
        <v>7</v>
      </c>
      <c r="M45">
        <v>1280</v>
      </c>
      <c r="N45">
        <v>0</v>
      </c>
      <c r="O45">
        <v>1973</v>
      </c>
      <c r="P45">
        <v>0</v>
      </c>
      <c r="Q45">
        <v>98001</v>
      </c>
      <c r="R45" s="1">
        <v>473323</v>
      </c>
      <c r="S45" s="1">
        <v>-122276</v>
      </c>
      <c r="T45">
        <v>1566</v>
      </c>
      <c r="U45">
        <v>7696</v>
      </c>
      <c r="W45">
        <f t="shared" si="4"/>
        <v>128.90625</v>
      </c>
      <c r="Y45" t="str">
        <f t="shared" si="0"/>
        <v>Barato</v>
      </c>
      <c r="Z45" t="str">
        <f t="shared" si="1"/>
        <v>caro</v>
      </c>
      <c r="AA45" s="19">
        <f t="shared" si="2"/>
        <v>0</v>
      </c>
      <c r="BO45" s="8"/>
      <c r="CE45" s="8"/>
      <c r="CU45" s="8"/>
    </row>
    <row r="46" spans="1:99">
      <c r="A46">
        <v>1687000240</v>
      </c>
      <c r="B46" t="s">
        <v>81</v>
      </c>
      <c r="C46">
        <v>276000</v>
      </c>
      <c r="D46">
        <v>3</v>
      </c>
      <c r="E46">
        <v>2.5</v>
      </c>
      <c r="F46">
        <v>2495</v>
      </c>
      <c r="G46">
        <v>4400</v>
      </c>
      <c r="H46">
        <v>2</v>
      </c>
      <c r="I46">
        <v>0</v>
      </c>
      <c r="J46">
        <v>0</v>
      </c>
      <c r="K46">
        <v>3</v>
      </c>
      <c r="L46">
        <v>8</v>
      </c>
      <c r="M46">
        <v>2495</v>
      </c>
      <c r="N46">
        <v>0</v>
      </c>
      <c r="O46">
        <v>2007</v>
      </c>
      <c r="P46">
        <v>0</v>
      </c>
      <c r="Q46">
        <v>98001</v>
      </c>
      <c r="R46" s="1">
        <v>472877</v>
      </c>
      <c r="S46" s="1">
        <v>-122283</v>
      </c>
      <c r="T46">
        <v>2434</v>
      </c>
      <c r="U46">
        <v>4400</v>
      </c>
      <c r="W46">
        <f t="shared" si="4"/>
        <v>110.62124248496994</v>
      </c>
      <c r="Y46" t="str">
        <f t="shared" si="0"/>
        <v>Barato</v>
      </c>
      <c r="Z46" t="str">
        <f t="shared" si="1"/>
        <v>caro</v>
      </c>
      <c r="AA46" s="19">
        <f t="shared" si="2"/>
        <v>0</v>
      </c>
      <c r="BO46" s="8"/>
      <c r="CE46" s="8"/>
      <c r="CU46" s="8"/>
    </row>
    <row r="47" spans="1:99">
      <c r="A47">
        <v>1312920060</v>
      </c>
      <c r="B47" t="s">
        <v>66</v>
      </c>
      <c r="C47">
        <v>265000</v>
      </c>
      <c r="D47">
        <v>3</v>
      </c>
      <c r="E47">
        <v>2.25</v>
      </c>
      <c r="F47">
        <v>1630</v>
      </c>
      <c r="G47">
        <v>10969</v>
      </c>
      <c r="H47">
        <v>2</v>
      </c>
      <c r="I47">
        <v>0</v>
      </c>
      <c r="J47">
        <v>0</v>
      </c>
      <c r="K47">
        <v>3</v>
      </c>
      <c r="L47">
        <v>7</v>
      </c>
      <c r="M47">
        <v>1630</v>
      </c>
      <c r="N47">
        <v>0</v>
      </c>
      <c r="O47">
        <v>1991</v>
      </c>
      <c r="P47">
        <v>0</v>
      </c>
      <c r="Q47">
        <v>98001</v>
      </c>
      <c r="R47" s="1">
        <v>473305</v>
      </c>
      <c r="S47" s="1">
        <v>-122285</v>
      </c>
      <c r="T47">
        <v>1410</v>
      </c>
      <c r="U47">
        <v>7920</v>
      </c>
      <c r="W47">
        <f t="shared" si="4"/>
        <v>162.57668711656441</v>
      </c>
      <c r="Y47" t="str">
        <f t="shared" si="0"/>
        <v>Caro</v>
      </c>
      <c r="Z47" t="str">
        <f t="shared" si="1"/>
        <v>caro</v>
      </c>
      <c r="AA47" s="19">
        <f t="shared" si="2"/>
        <v>1</v>
      </c>
      <c r="BO47" s="8"/>
      <c r="CE47" s="8"/>
      <c r="CU47" s="8"/>
    </row>
    <row r="48" spans="1:99">
      <c r="A48">
        <v>1687000200</v>
      </c>
      <c r="B48" t="s">
        <v>82</v>
      </c>
      <c r="C48">
        <v>259000</v>
      </c>
      <c r="D48">
        <v>3</v>
      </c>
      <c r="E48">
        <v>2.5</v>
      </c>
      <c r="F48">
        <v>2153</v>
      </c>
      <c r="G48">
        <v>4400</v>
      </c>
      <c r="H48">
        <v>2</v>
      </c>
      <c r="I48">
        <v>0</v>
      </c>
      <c r="J48">
        <v>0</v>
      </c>
      <c r="K48">
        <v>3</v>
      </c>
      <c r="L48">
        <v>8</v>
      </c>
      <c r="M48">
        <v>2153</v>
      </c>
      <c r="N48">
        <v>0</v>
      </c>
      <c r="O48">
        <v>2007</v>
      </c>
      <c r="P48">
        <v>0</v>
      </c>
      <c r="Q48">
        <v>98001</v>
      </c>
      <c r="R48" s="1">
        <v>472872</v>
      </c>
      <c r="S48" s="1">
        <v>-122283</v>
      </c>
      <c r="T48">
        <v>2434</v>
      </c>
      <c r="U48">
        <v>4400</v>
      </c>
      <c r="W48">
        <f t="shared" si="4"/>
        <v>120.29725963771482</v>
      </c>
      <c r="Y48" t="str">
        <f t="shared" si="0"/>
        <v>Barato</v>
      </c>
      <c r="Z48" t="str">
        <f t="shared" si="1"/>
        <v>caro</v>
      </c>
      <c r="AA48" s="19">
        <f t="shared" si="2"/>
        <v>0</v>
      </c>
      <c r="BO48" s="8"/>
      <c r="CE48" s="8"/>
      <c r="CU48" s="8"/>
    </row>
    <row r="49" spans="1:99">
      <c r="A49">
        <v>2366800055</v>
      </c>
      <c r="B49" t="s">
        <v>83</v>
      </c>
      <c r="C49">
        <v>225000</v>
      </c>
      <c r="D49">
        <v>3</v>
      </c>
      <c r="E49">
        <v>2.5</v>
      </c>
      <c r="F49">
        <v>1740</v>
      </c>
      <c r="G49">
        <v>10050</v>
      </c>
      <c r="H49">
        <v>2</v>
      </c>
      <c r="I49">
        <v>0</v>
      </c>
      <c r="J49">
        <v>0</v>
      </c>
      <c r="K49">
        <v>3</v>
      </c>
      <c r="L49">
        <v>7</v>
      </c>
      <c r="M49">
        <v>1740</v>
      </c>
      <c r="N49">
        <v>0</v>
      </c>
      <c r="O49">
        <v>1989</v>
      </c>
      <c r="P49">
        <v>0</v>
      </c>
      <c r="Q49">
        <v>98001</v>
      </c>
      <c r="R49" s="1">
        <v>472671</v>
      </c>
      <c r="S49" s="1">
        <v>-122236</v>
      </c>
      <c r="T49">
        <v>1300</v>
      </c>
      <c r="U49">
        <v>10125</v>
      </c>
      <c r="W49">
        <f t="shared" si="4"/>
        <v>129.31034482758622</v>
      </c>
      <c r="Y49" t="str">
        <f t="shared" si="0"/>
        <v>Barato</v>
      </c>
      <c r="Z49" t="str">
        <f t="shared" si="1"/>
        <v>caro</v>
      </c>
      <c r="AA49" s="19">
        <f t="shared" si="2"/>
        <v>0</v>
      </c>
      <c r="BO49" s="8"/>
      <c r="CE49" s="8"/>
      <c r="CU49" s="8"/>
    </row>
    <row r="50" spans="1:99">
      <c r="A50">
        <v>2595650060</v>
      </c>
      <c r="B50" t="s">
        <v>35</v>
      </c>
      <c r="C50">
        <v>354450</v>
      </c>
      <c r="D50">
        <v>4</v>
      </c>
      <c r="E50">
        <v>2.75</v>
      </c>
      <c r="F50">
        <v>2140</v>
      </c>
      <c r="G50">
        <v>9920</v>
      </c>
      <c r="H50">
        <v>2</v>
      </c>
      <c r="I50">
        <v>0</v>
      </c>
      <c r="J50">
        <v>0</v>
      </c>
      <c r="K50">
        <v>3</v>
      </c>
      <c r="L50">
        <v>8</v>
      </c>
      <c r="M50">
        <v>2140</v>
      </c>
      <c r="N50">
        <v>0</v>
      </c>
      <c r="O50">
        <v>1993</v>
      </c>
      <c r="P50">
        <v>0</v>
      </c>
      <c r="Q50">
        <v>98001</v>
      </c>
      <c r="R50" s="1">
        <v>473529</v>
      </c>
      <c r="S50" s="1">
        <v>-122274</v>
      </c>
      <c r="T50">
        <v>2130</v>
      </c>
      <c r="U50">
        <v>9920</v>
      </c>
      <c r="W50">
        <f t="shared" si="4"/>
        <v>165.63084112149534</v>
      </c>
      <c r="Y50" t="str">
        <f t="shared" si="0"/>
        <v>Caro</v>
      </c>
      <c r="Z50" t="str">
        <f t="shared" si="1"/>
        <v>barato</v>
      </c>
      <c r="AA50" s="19">
        <f t="shared" si="2"/>
        <v>0</v>
      </c>
      <c r="BO50" s="8"/>
      <c r="CE50" s="8"/>
      <c r="CU50" s="8"/>
    </row>
    <row r="51" spans="1:99">
      <c r="A51">
        <v>2408600160</v>
      </c>
      <c r="B51" t="s">
        <v>84</v>
      </c>
      <c r="C51">
        <v>352000</v>
      </c>
      <c r="D51">
        <v>4</v>
      </c>
      <c r="E51">
        <v>2.5</v>
      </c>
      <c r="F51">
        <v>1252</v>
      </c>
      <c r="G51">
        <v>25002</v>
      </c>
      <c r="H51">
        <v>1</v>
      </c>
      <c r="I51">
        <v>0</v>
      </c>
      <c r="J51">
        <v>0</v>
      </c>
      <c r="K51">
        <v>3</v>
      </c>
      <c r="L51">
        <v>8</v>
      </c>
      <c r="M51">
        <v>992</v>
      </c>
      <c r="N51">
        <v>260</v>
      </c>
      <c r="O51">
        <v>1996</v>
      </c>
      <c r="P51">
        <v>0</v>
      </c>
      <c r="Q51">
        <v>98001</v>
      </c>
      <c r="R51" s="1">
        <v>473216</v>
      </c>
      <c r="S51" s="1">
        <v>-122291</v>
      </c>
      <c r="T51">
        <v>1860</v>
      </c>
      <c r="U51">
        <v>25002</v>
      </c>
      <c r="W51">
        <f t="shared" si="4"/>
        <v>281.15015974440894</v>
      </c>
      <c r="Y51" t="str">
        <f t="shared" si="0"/>
        <v>Caro</v>
      </c>
      <c r="Z51" t="str">
        <f t="shared" si="1"/>
        <v>barato</v>
      </c>
      <c r="AA51" s="19">
        <f t="shared" si="2"/>
        <v>0</v>
      </c>
      <c r="BO51" s="8"/>
      <c r="CE51" s="8"/>
      <c r="CU51" s="8"/>
    </row>
    <row r="52" spans="1:99">
      <c r="A52">
        <v>3750605349</v>
      </c>
      <c r="B52" t="s">
        <v>85</v>
      </c>
      <c r="C52">
        <v>210500</v>
      </c>
      <c r="D52">
        <v>3</v>
      </c>
      <c r="E52">
        <v>1</v>
      </c>
      <c r="F52">
        <v>1220</v>
      </c>
      <c r="G52">
        <v>9600</v>
      </c>
      <c r="H52">
        <v>1</v>
      </c>
      <c r="I52">
        <v>0</v>
      </c>
      <c r="J52">
        <v>0</v>
      </c>
      <c r="K52">
        <v>5</v>
      </c>
      <c r="L52">
        <v>7</v>
      </c>
      <c r="M52">
        <v>1220</v>
      </c>
      <c r="N52">
        <v>0</v>
      </c>
      <c r="O52">
        <v>1958</v>
      </c>
      <c r="P52">
        <v>0</v>
      </c>
      <c r="Q52">
        <v>98001</v>
      </c>
      <c r="R52" s="1">
        <v>472622</v>
      </c>
      <c r="S52" s="1">
        <v>-122282</v>
      </c>
      <c r="T52">
        <v>1310</v>
      </c>
      <c r="U52">
        <v>9600</v>
      </c>
      <c r="W52">
        <f t="shared" si="4"/>
        <v>172.54098360655738</v>
      </c>
      <c r="Y52" t="str">
        <f t="shared" si="0"/>
        <v>Caro</v>
      </c>
      <c r="Z52" t="str">
        <f t="shared" si="1"/>
        <v>caro</v>
      </c>
      <c r="AA52" s="19">
        <f t="shared" si="2"/>
        <v>1</v>
      </c>
      <c r="BO52" s="8"/>
      <c r="CE52" s="8"/>
      <c r="CU52" s="8"/>
    </row>
    <row r="53" spans="1:99">
      <c r="A53">
        <v>3750603732</v>
      </c>
      <c r="B53" t="s">
        <v>86</v>
      </c>
      <c r="C53">
        <v>276000</v>
      </c>
      <c r="D53">
        <v>3</v>
      </c>
      <c r="E53">
        <v>1.75</v>
      </c>
      <c r="F53">
        <v>2240</v>
      </c>
      <c r="G53">
        <v>9200</v>
      </c>
      <c r="H53">
        <v>1</v>
      </c>
      <c r="I53">
        <v>0</v>
      </c>
      <c r="J53">
        <v>0</v>
      </c>
      <c r="K53">
        <v>4</v>
      </c>
      <c r="L53">
        <v>7</v>
      </c>
      <c r="M53">
        <v>1440</v>
      </c>
      <c r="N53">
        <v>800</v>
      </c>
      <c r="O53">
        <v>1968</v>
      </c>
      <c r="P53">
        <v>0</v>
      </c>
      <c r="Q53">
        <v>98001</v>
      </c>
      <c r="R53" s="1">
        <v>472635</v>
      </c>
      <c r="S53" s="1">
        <v>-122284</v>
      </c>
      <c r="T53">
        <v>1740</v>
      </c>
      <c r="U53">
        <v>9600</v>
      </c>
      <c r="W53">
        <f t="shared" si="4"/>
        <v>123.21428571428571</v>
      </c>
      <c r="Y53" t="str">
        <f t="shared" si="0"/>
        <v>Barato</v>
      </c>
      <c r="Z53" t="str">
        <f t="shared" si="1"/>
        <v>caro</v>
      </c>
      <c r="AA53" s="19">
        <f t="shared" si="2"/>
        <v>0</v>
      </c>
      <c r="BO53" s="8"/>
      <c r="CE53" s="8"/>
      <c r="CU53" s="8"/>
    </row>
    <row r="54" spans="1:99">
      <c r="A54">
        <v>2744000100</v>
      </c>
      <c r="B54" t="s">
        <v>47</v>
      </c>
      <c r="C54">
        <v>299950</v>
      </c>
      <c r="D54">
        <v>3</v>
      </c>
      <c r="E54">
        <v>2.5</v>
      </c>
      <c r="F54">
        <v>1870</v>
      </c>
      <c r="G54">
        <v>7942</v>
      </c>
      <c r="H54">
        <v>2</v>
      </c>
      <c r="I54">
        <v>0</v>
      </c>
      <c r="J54">
        <v>0</v>
      </c>
      <c r="K54">
        <v>3</v>
      </c>
      <c r="L54">
        <v>7</v>
      </c>
      <c r="M54">
        <v>1870</v>
      </c>
      <c r="N54">
        <v>0</v>
      </c>
      <c r="O54">
        <v>1990</v>
      </c>
      <c r="P54">
        <v>0</v>
      </c>
      <c r="Q54">
        <v>98001</v>
      </c>
      <c r="R54" s="1">
        <v>47342</v>
      </c>
      <c r="S54" s="1">
        <v>-122279</v>
      </c>
      <c r="T54">
        <v>1870</v>
      </c>
      <c r="U54">
        <v>7392</v>
      </c>
      <c r="W54">
        <f t="shared" si="4"/>
        <v>160.40106951871658</v>
      </c>
      <c r="Y54" t="str">
        <f t="shared" si="0"/>
        <v>Caro</v>
      </c>
      <c r="Z54" t="str">
        <f t="shared" si="1"/>
        <v>caro</v>
      </c>
      <c r="AA54" s="19">
        <f t="shared" si="2"/>
        <v>1</v>
      </c>
      <c r="BO54" s="8"/>
      <c r="CE54" s="8"/>
      <c r="CU54" s="8"/>
    </row>
    <row r="55" spans="1:99">
      <c r="A55">
        <v>3751604169</v>
      </c>
      <c r="B55" t="s">
        <v>87</v>
      </c>
      <c r="C55">
        <v>279000</v>
      </c>
      <c r="D55">
        <v>2</v>
      </c>
      <c r="E55">
        <v>2.75</v>
      </c>
      <c r="F55">
        <v>1770</v>
      </c>
      <c r="G55">
        <v>10534</v>
      </c>
      <c r="H55">
        <v>1</v>
      </c>
      <c r="I55">
        <v>0</v>
      </c>
      <c r="J55">
        <v>0</v>
      </c>
      <c r="K55">
        <v>3</v>
      </c>
      <c r="L55">
        <v>8</v>
      </c>
      <c r="M55">
        <v>1210</v>
      </c>
      <c r="N55">
        <v>560</v>
      </c>
      <c r="O55">
        <v>2003</v>
      </c>
      <c r="P55">
        <v>0</v>
      </c>
      <c r="Q55">
        <v>98001</v>
      </c>
      <c r="R55" s="1">
        <v>472773</v>
      </c>
      <c r="S55" s="1">
        <v>-122276</v>
      </c>
      <c r="T55">
        <v>1600</v>
      </c>
      <c r="U55">
        <v>17400</v>
      </c>
      <c r="W55">
        <f t="shared" si="4"/>
        <v>157.62711864406779</v>
      </c>
      <c r="Y55" t="str">
        <f t="shared" si="0"/>
        <v>Caro</v>
      </c>
      <c r="Z55" t="str">
        <f t="shared" si="1"/>
        <v>caro</v>
      </c>
      <c r="AA55" s="19">
        <f t="shared" si="2"/>
        <v>1</v>
      </c>
      <c r="BO55" s="8"/>
      <c r="CE55" s="8"/>
      <c r="CU55" s="8"/>
    </row>
    <row r="56" spans="1:99">
      <c r="A56">
        <v>221049191</v>
      </c>
      <c r="B56" t="s">
        <v>88</v>
      </c>
      <c r="C56">
        <v>329500</v>
      </c>
      <c r="D56">
        <v>3</v>
      </c>
      <c r="E56">
        <v>2.5</v>
      </c>
      <c r="F56">
        <v>2120</v>
      </c>
      <c r="G56">
        <v>22482</v>
      </c>
      <c r="H56">
        <v>1</v>
      </c>
      <c r="I56">
        <v>0</v>
      </c>
      <c r="J56">
        <v>0</v>
      </c>
      <c r="K56">
        <v>5</v>
      </c>
      <c r="L56">
        <v>7</v>
      </c>
      <c r="M56">
        <v>1360</v>
      </c>
      <c r="N56">
        <v>760</v>
      </c>
      <c r="O56">
        <v>1979</v>
      </c>
      <c r="P56">
        <v>0</v>
      </c>
      <c r="Q56">
        <v>98001</v>
      </c>
      <c r="R56" s="1">
        <v>47341</v>
      </c>
      <c r="S56" s="1">
        <v>-122265</v>
      </c>
      <c r="T56">
        <v>2330</v>
      </c>
      <c r="U56">
        <v>16016</v>
      </c>
      <c r="W56">
        <f t="shared" si="4"/>
        <v>155.4245283018868</v>
      </c>
      <c r="Y56" t="str">
        <f t="shared" si="0"/>
        <v>Caro</v>
      </c>
      <c r="Z56" t="str">
        <f t="shared" si="1"/>
        <v>caro</v>
      </c>
      <c r="AA56" s="19">
        <f t="shared" si="2"/>
        <v>1</v>
      </c>
      <c r="BO56" s="8"/>
      <c r="CE56" s="8"/>
      <c r="CU56" s="8"/>
    </row>
    <row r="57" spans="1:99">
      <c r="A57">
        <v>3751600176</v>
      </c>
      <c r="B57" t="s">
        <v>89</v>
      </c>
      <c r="C57">
        <v>196000</v>
      </c>
      <c r="D57">
        <v>3</v>
      </c>
      <c r="E57">
        <v>1.5</v>
      </c>
      <c r="F57">
        <v>1000</v>
      </c>
      <c r="G57">
        <v>18568</v>
      </c>
      <c r="H57">
        <v>1</v>
      </c>
      <c r="I57">
        <v>0</v>
      </c>
      <c r="J57">
        <v>0</v>
      </c>
      <c r="K57">
        <v>3</v>
      </c>
      <c r="L57">
        <v>6</v>
      </c>
      <c r="M57">
        <v>1000</v>
      </c>
      <c r="N57">
        <v>0</v>
      </c>
      <c r="O57">
        <v>1989</v>
      </c>
      <c r="P57">
        <v>0</v>
      </c>
      <c r="Q57">
        <v>98001</v>
      </c>
      <c r="R57" s="1">
        <v>472976</v>
      </c>
      <c r="S57" s="1">
        <v>-122271</v>
      </c>
      <c r="T57">
        <v>1610</v>
      </c>
      <c r="U57">
        <v>17420</v>
      </c>
      <c r="W57">
        <f t="shared" si="4"/>
        <v>196</v>
      </c>
      <c r="Y57" t="str">
        <f t="shared" si="0"/>
        <v>Caro</v>
      </c>
      <c r="Z57" t="str">
        <f t="shared" si="1"/>
        <v>caro</v>
      </c>
      <c r="AA57" s="19">
        <f t="shared" si="2"/>
        <v>1</v>
      </c>
      <c r="BO57" s="8"/>
      <c r="CE57" s="8"/>
      <c r="CU57" s="8"/>
    </row>
    <row r="58" spans="1:99">
      <c r="A58">
        <v>3521049048</v>
      </c>
      <c r="B58" t="s">
        <v>90</v>
      </c>
      <c r="C58">
        <v>515000</v>
      </c>
      <c r="D58">
        <v>3</v>
      </c>
      <c r="E58">
        <v>2.5</v>
      </c>
      <c r="F58">
        <v>3430</v>
      </c>
      <c r="G58">
        <v>48993</v>
      </c>
      <c r="H58">
        <v>2</v>
      </c>
      <c r="I58">
        <v>0</v>
      </c>
      <c r="J58">
        <v>0</v>
      </c>
      <c r="K58">
        <v>3</v>
      </c>
      <c r="L58">
        <v>9</v>
      </c>
      <c r="M58">
        <v>3430</v>
      </c>
      <c r="N58">
        <v>0</v>
      </c>
      <c r="O58">
        <v>2001</v>
      </c>
      <c r="P58">
        <v>0</v>
      </c>
      <c r="Q58">
        <v>98001</v>
      </c>
      <c r="R58" s="1">
        <v>472609</v>
      </c>
      <c r="S58" t="s">
        <v>36</v>
      </c>
      <c r="T58">
        <v>2460</v>
      </c>
      <c r="U58">
        <v>36256</v>
      </c>
      <c r="W58">
        <f t="shared" si="4"/>
        <v>150.14577259475217</v>
      </c>
      <c r="Y58" t="str">
        <f t="shared" si="0"/>
        <v>Barato</v>
      </c>
      <c r="Z58" t="str">
        <f t="shared" si="1"/>
        <v>caro</v>
      </c>
      <c r="AA58" s="19">
        <f t="shared" si="2"/>
        <v>0</v>
      </c>
      <c r="BO58" s="8"/>
      <c r="CE58" s="8"/>
      <c r="CU58" s="8"/>
    </row>
    <row r="59" spans="1:99">
      <c r="A59">
        <v>3356407665</v>
      </c>
      <c r="B59" t="s">
        <v>52</v>
      </c>
      <c r="C59">
        <v>180000</v>
      </c>
      <c r="D59">
        <v>3</v>
      </c>
      <c r="E59">
        <v>1.75</v>
      </c>
      <c r="F59">
        <v>1330</v>
      </c>
      <c r="G59">
        <v>16000</v>
      </c>
      <c r="H59">
        <v>1</v>
      </c>
      <c r="I59">
        <v>0</v>
      </c>
      <c r="J59">
        <v>0</v>
      </c>
      <c r="K59">
        <v>3</v>
      </c>
      <c r="L59">
        <v>7</v>
      </c>
      <c r="M59">
        <v>1330</v>
      </c>
      <c r="N59">
        <v>0</v>
      </c>
      <c r="O59">
        <v>1978</v>
      </c>
      <c r="P59">
        <v>0</v>
      </c>
      <c r="Q59">
        <v>98001</v>
      </c>
      <c r="R59" t="s">
        <v>91</v>
      </c>
      <c r="S59" s="1">
        <v>-122257</v>
      </c>
      <c r="T59">
        <v>1330</v>
      </c>
      <c r="U59">
        <v>14374</v>
      </c>
      <c r="W59">
        <f t="shared" si="4"/>
        <v>135.33834586466165</v>
      </c>
      <c r="Y59" t="str">
        <f t="shared" si="0"/>
        <v>Barato</v>
      </c>
      <c r="Z59" t="str">
        <f t="shared" si="1"/>
        <v>caro</v>
      </c>
      <c r="AA59" s="19">
        <f t="shared" si="2"/>
        <v>0</v>
      </c>
      <c r="BO59" s="8"/>
      <c r="CE59" s="8"/>
      <c r="CU59" s="8"/>
    </row>
    <row r="60" spans="1:99">
      <c r="A60">
        <v>2721049059</v>
      </c>
      <c r="B60" t="s">
        <v>56</v>
      </c>
      <c r="C60">
        <v>225000</v>
      </c>
      <c r="D60">
        <v>3</v>
      </c>
      <c r="E60">
        <v>2</v>
      </c>
      <c r="F60">
        <v>2030</v>
      </c>
      <c r="G60">
        <v>24829</v>
      </c>
      <c r="H60">
        <v>1</v>
      </c>
      <c r="I60">
        <v>0</v>
      </c>
      <c r="J60">
        <v>0</v>
      </c>
      <c r="K60">
        <v>4</v>
      </c>
      <c r="L60">
        <v>7</v>
      </c>
      <c r="M60">
        <v>1220</v>
      </c>
      <c r="N60">
        <v>810</v>
      </c>
      <c r="O60">
        <v>1979</v>
      </c>
      <c r="P60">
        <v>0</v>
      </c>
      <c r="Q60">
        <v>98001</v>
      </c>
      <c r="R60" s="1">
        <v>472718</v>
      </c>
      <c r="S60" s="1">
        <v>-122291</v>
      </c>
      <c r="T60">
        <v>1980</v>
      </c>
      <c r="U60">
        <v>15204</v>
      </c>
      <c r="W60">
        <f t="shared" si="4"/>
        <v>110.83743842364532</v>
      </c>
      <c r="Y60" t="str">
        <f t="shared" si="0"/>
        <v>Barato</v>
      </c>
      <c r="Z60" t="str">
        <f t="shared" si="1"/>
        <v>caro</v>
      </c>
      <c r="AA60" s="19">
        <f t="shared" si="2"/>
        <v>0</v>
      </c>
      <c r="BO60" s="8"/>
      <c r="CE60" s="8"/>
      <c r="CU60" s="8"/>
    </row>
    <row r="61" spans="1:99">
      <c r="A61">
        <v>3356403820</v>
      </c>
      <c r="B61" t="s">
        <v>63</v>
      </c>
      <c r="C61">
        <v>115000</v>
      </c>
      <c r="D61">
        <v>2</v>
      </c>
      <c r="E61">
        <v>1</v>
      </c>
      <c r="F61">
        <v>1000</v>
      </c>
      <c r="G61">
        <v>16524</v>
      </c>
      <c r="H61">
        <v>1</v>
      </c>
      <c r="I61">
        <v>0</v>
      </c>
      <c r="J61">
        <v>0</v>
      </c>
      <c r="K61">
        <v>3</v>
      </c>
      <c r="L61">
        <v>5</v>
      </c>
      <c r="M61">
        <v>1000</v>
      </c>
      <c r="N61">
        <v>0</v>
      </c>
      <c r="O61">
        <v>1913</v>
      </c>
      <c r="P61">
        <v>0</v>
      </c>
      <c r="Q61">
        <v>98001</v>
      </c>
      <c r="R61" s="1">
        <v>472841</v>
      </c>
      <c r="S61" s="1">
        <v>-122255</v>
      </c>
      <c r="T61">
        <v>1350</v>
      </c>
      <c r="U61">
        <v>10208</v>
      </c>
      <c r="W61">
        <f t="shared" si="4"/>
        <v>115</v>
      </c>
      <c r="Y61" t="str">
        <f t="shared" si="0"/>
        <v>Barato</v>
      </c>
      <c r="Z61" t="str">
        <f t="shared" si="1"/>
        <v>caro</v>
      </c>
      <c r="AA61" s="19">
        <f t="shared" si="2"/>
        <v>0</v>
      </c>
      <c r="BO61" s="8"/>
      <c r="CE61" s="8"/>
      <c r="CU61" s="8"/>
    </row>
    <row r="62" spans="1:99">
      <c r="A62">
        <v>5647900930</v>
      </c>
      <c r="B62" t="s">
        <v>92</v>
      </c>
      <c r="C62">
        <v>195000</v>
      </c>
      <c r="D62">
        <v>3</v>
      </c>
      <c r="E62">
        <v>1</v>
      </c>
      <c r="F62">
        <v>1070</v>
      </c>
      <c r="G62">
        <v>22489</v>
      </c>
      <c r="H62">
        <v>1</v>
      </c>
      <c r="I62">
        <v>0</v>
      </c>
      <c r="J62">
        <v>0</v>
      </c>
      <c r="K62">
        <v>3</v>
      </c>
      <c r="L62">
        <v>7</v>
      </c>
      <c r="M62">
        <v>1070</v>
      </c>
      <c r="N62">
        <v>0</v>
      </c>
      <c r="O62">
        <v>1967</v>
      </c>
      <c r="P62">
        <v>0</v>
      </c>
      <c r="Q62">
        <v>98001</v>
      </c>
      <c r="R62" s="1">
        <v>473278</v>
      </c>
      <c r="S62" s="1">
        <v>-122262</v>
      </c>
      <c r="T62">
        <v>1880</v>
      </c>
      <c r="U62">
        <v>20250</v>
      </c>
      <c r="W62">
        <f t="shared" si="4"/>
        <v>182.24299065420561</v>
      </c>
      <c r="Y62" t="str">
        <f t="shared" si="0"/>
        <v>Caro</v>
      </c>
      <c r="Z62" t="str">
        <f t="shared" si="1"/>
        <v>caro</v>
      </c>
      <c r="AA62" s="19">
        <f t="shared" si="2"/>
        <v>1</v>
      </c>
      <c r="BO62" s="8"/>
      <c r="CE62" s="8"/>
      <c r="CU62" s="8"/>
    </row>
    <row r="63" spans="1:99">
      <c r="A63">
        <v>6648760100</v>
      </c>
      <c r="B63" t="s">
        <v>93</v>
      </c>
      <c r="C63">
        <v>299950</v>
      </c>
      <c r="D63">
        <v>3</v>
      </c>
      <c r="E63">
        <v>2.5</v>
      </c>
      <c r="F63">
        <v>1600</v>
      </c>
      <c r="G63">
        <v>9830</v>
      </c>
      <c r="H63">
        <v>2</v>
      </c>
      <c r="I63">
        <v>0</v>
      </c>
      <c r="J63">
        <v>0</v>
      </c>
      <c r="K63">
        <v>4</v>
      </c>
      <c r="L63">
        <v>8</v>
      </c>
      <c r="M63">
        <v>1600</v>
      </c>
      <c r="N63">
        <v>0</v>
      </c>
      <c r="O63">
        <v>1993</v>
      </c>
      <c r="P63">
        <v>0</v>
      </c>
      <c r="Q63">
        <v>98001</v>
      </c>
      <c r="R63" s="1">
        <v>47339</v>
      </c>
      <c r="S63" s="1">
        <v>-122266</v>
      </c>
      <c r="T63">
        <v>1890</v>
      </c>
      <c r="U63">
        <v>8910</v>
      </c>
      <c r="W63">
        <f t="shared" si="4"/>
        <v>187.46875</v>
      </c>
      <c r="Y63" t="str">
        <f t="shared" si="0"/>
        <v>Caro</v>
      </c>
      <c r="Z63" t="str">
        <f t="shared" si="1"/>
        <v>caro</v>
      </c>
      <c r="AA63" s="19">
        <f t="shared" si="2"/>
        <v>1</v>
      </c>
      <c r="BO63" s="8"/>
      <c r="CE63" s="8"/>
      <c r="CU63" s="8"/>
    </row>
    <row r="64" spans="1:99">
      <c r="A64">
        <v>3751600457</v>
      </c>
      <c r="B64" t="s">
        <v>94</v>
      </c>
      <c r="C64">
        <v>299000</v>
      </c>
      <c r="D64">
        <v>3</v>
      </c>
      <c r="E64">
        <v>1.75</v>
      </c>
      <c r="F64">
        <v>2100</v>
      </c>
      <c r="G64">
        <v>15480</v>
      </c>
      <c r="H64">
        <v>1</v>
      </c>
      <c r="I64">
        <v>0</v>
      </c>
      <c r="J64">
        <v>0</v>
      </c>
      <c r="K64">
        <v>3</v>
      </c>
      <c r="L64">
        <v>7</v>
      </c>
      <c r="M64">
        <v>2100</v>
      </c>
      <c r="N64">
        <v>0</v>
      </c>
      <c r="O64">
        <v>1983</v>
      </c>
      <c r="P64">
        <v>0</v>
      </c>
      <c r="Q64">
        <v>98001</v>
      </c>
      <c r="R64" s="1">
        <v>472924</v>
      </c>
      <c r="S64" s="1">
        <v>-122271</v>
      </c>
      <c r="T64">
        <v>1330</v>
      </c>
      <c r="U64">
        <v>15657</v>
      </c>
      <c r="W64">
        <f t="shared" si="4"/>
        <v>142.38095238095238</v>
      </c>
      <c r="Y64" t="str">
        <f t="shared" si="0"/>
        <v>Barato</v>
      </c>
      <c r="Z64" t="str">
        <f t="shared" si="1"/>
        <v>caro</v>
      </c>
      <c r="AA64" s="19">
        <f t="shared" si="2"/>
        <v>0</v>
      </c>
      <c r="BO64" s="8"/>
      <c r="CE64" s="8"/>
      <c r="CU64" s="8"/>
    </row>
    <row r="65" spans="1:99">
      <c r="A65">
        <v>7585000110</v>
      </c>
      <c r="B65" t="s">
        <v>95</v>
      </c>
      <c r="C65">
        <v>201700</v>
      </c>
      <c r="D65">
        <v>3</v>
      </c>
      <c r="E65">
        <v>1</v>
      </c>
      <c r="F65">
        <v>1010</v>
      </c>
      <c r="G65">
        <v>9576</v>
      </c>
      <c r="H65">
        <v>1</v>
      </c>
      <c r="I65">
        <v>0</v>
      </c>
      <c r="J65">
        <v>0</v>
      </c>
      <c r="K65">
        <v>4</v>
      </c>
      <c r="L65">
        <v>7</v>
      </c>
      <c r="M65">
        <v>1010</v>
      </c>
      <c r="N65">
        <v>0</v>
      </c>
      <c r="O65">
        <v>1967</v>
      </c>
      <c r="P65">
        <v>0</v>
      </c>
      <c r="Q65">
        <v>98001</v>
      </c>
      <c r="R65" s="1">
        <v>472956</v>
      </c>
      <c r="S65" s="1">
        <v>-122272</v>
      </c>
      <c r="T65">
        <v>1540</v>
      </c>
      <c r="U65">
        <v>9576</v>
      </c>
      <c r="W65">
        <f t="shared" si="4"/>
        <v>199.70297029702971</v>
      </c>
      <c r="Y65" t="str">
        <f t="shared" si="0"/>
        <v>Caro</v>
      </c>
      <c r="Z65" t="str">
        <f t="shared" si="1"/>
        <v>caro</v>
      </c>
      <c r="AA65" s="19">
        <f t="shared" si="2"/>
        <v>1</v>
      </c>
      <c r="BO65" s="8"/>
      <c r="CE65" s="8"/>
      <c r="CU65" s="8"/>
    </row>
    <row r="66" spans="1:99">
      <c r="A66">
        <v>5515600088</v>
      </c>
      <c r="B66" t="s">
        <v>96</v>
      </c>
      <c r="C66">
        <v>194820</v>
      </c>
      <c r="D66">
        <v>3</v>
      </c>
      <c r="E66">
        <v>1.5</v>
      </c>
      <c r="F66">
        <v>1100</v>
      </c>
      <c r="G66">
        <v>32700</v>
      </c>
      <c r="H66">
        <v>1</v>
      </c>
      <c r="I66">
        <v>0</v>
      </c>
      <c r="J66">
        <v>0</v>
      </c>
      <c r="K66">
        <v>3</v>
      </c>
      <c r="L66">
        <v>7</v>
      </c>
      <c r="M66">
        <v>1100</v>
      </c>
      <c r="N66">
        <v>0</v>
      </c>
      <c r="O66">
        <v>1967</v>
      </c>
      <c r="P66">
        <v>0</v>
      </c>
      <c r="Q66">
        <v>98001</v>
      </c>
      <c r="R66" s="1">
        <v>473186</v>
      </c>
      <c r="S66" s="1">
        <v>-122289</v>
      </c>
      <c r="T66">
        <v>1616</v>
      </c>
      <c r="U66">
        <v>32700</v>
      </c>
      <c r="W66">
        <f t="shared" si="4"/>
        <v>177.1090909090909</v>
      </c>
      <c r="Y66" t="str">
        <f t="shared" si="0"/>
        <v>Caro</v>
      </c>
      <c r="Z66" t="str">
        <f t="shared" si="1"/>
        <v>caro</v>
      </c>
      <c r="AA66" s="19">
        <f t="shared" si="2"/>
        <v>1</v>
      </c>
      <c r="BO66" s="8"/>
      <c r="CE66" s="8"/>
      <c r="CU66" s="8"/>
    </row>
    <row r="67" spans="1:99">
      <c r="A67">
        <v>3329510850</v>
      </c>
      <c r="B67" t="s">
        <v>89</v>
      </c>
      <c r="C67">
        <v>286950</v>
      </c>
      <c r="D67">
        <v>4</v>
      </c>
      <c r="E67">
        <v>2.5</v>
      </c>
      <c r="F67">
        <v>2080</v>
      </c>
      <c r="G67">
        <v>9846</v>
      </c>
      <c r="H67">
        <v>1</v>
      </c>
      <c r="I67">
        <v>0</v>
      </c>
      <c r="J67">
        <v>0</v>
      </c>
      <c r="K67">
        <v>3</v>
      </c>
      <c r="L67">
        <v>7</v>
      </c>
      <c r="M67">
        <v>1240</v>
      </c>
      <c r="N67">
        <v>840</v>
      </c>
      <c r="O67">
        <v>1984</v>
      </c>
      <c r="P67">
        <v>0</v>
      </c>
      <c r="Q67">
        <v>98001</v>
      </c>
      <c r="R67" s="1">
        <v>473338</v>
      </c>
      <c r="S67" s="1">
        <v>-122268</v>
      </c>
      <c r="T67">
        <v>1890</v>
      </c>
      <c r="U67">
        <v>7977</v>
      </c>
      <c r="W67">
        <f t="shared" si="4"/>
        <v>137.95673076923077</v>
      </c>
      <c r="Y67" t="str">
        <f t="shared" ref="Y67:Y130" si="23">IF(W67&gt;$W$365*1,"Caro",IF(W67&lt;$W$365*1,"Barato","Razoavel"))</f>
        <v>Barato</v>
      </c>
      <c r="Z67" t="str">
        <f t="shared" ref="Z67:Z130" si="24">IF(D67&lt;=3,"caro",IF(L67&gt;7,"barato",IF(K67&lt;=3,IF(E67&lt;=2,"caro","barato"),IF(E67&lt;=2,"caro","barato"))))</f>
        <v>barato</v>
      </c>
      <c r="AA67" s="19">
        <f t="shared" ref="AA67:AA130" si="25">IF(Y67=Z67,1,0)</f>
        <v>1</v>
      </c>
      <c r="BO67" s="8"/>
      <c r="CE67" s="8"/>
      <c r="CU67" s="8"/>
    </row>
    <row r="68" spans="1:99">
      <c r="A68">
        <v>1311000600</v>
      </c>
      <c r="B68" t="s">
        <v>58</v>
      </c>
      <c r="C68">
        <v>250000</v>
      </c>
      <c r="D68">
        <v>5</v>
      </c>
      <c r="E68">
        <v>1.75</v>
      </c>
      <c r="F68">
        <v>2320</v>
      </c>
      <c r="G68">
        <v>7700</v>
      </c>
      <c r="H68">
        <v>1</v>
      </c>
      <c r="I68">
        <v>0</v>
      </c>
      <c r="J68">
        <v>0</v>
      </c>
      <c r="K68">
        <v>5</v>
      </c>
      <c r="L68">
        <v>7</v>
      </c>
      <c r="M68">
        <v>1290</v>
      </c>
      <c r="N68">
        <v>1030</v>
      </c>
      <c r="O68">
        <v>1962</v>
      </c>
      <c r="P68">
        <v>0</v>
      </c>
      <c r="Q68">
        <v>98001</v>
      </c>
      <c r="R68" s="1">
        <v>473426</v>
      </c>
      <c r="S68" s="1">
        <v>-122285</v>
      </c>
      <c r="T68">
        <v>1740</v>
      </c>
      <c r="U68">
        <v>7210</v>
      </c>
      <c r="W68">
        <f t="shared" ref="W68:W131" si="26">C68/F68</f>
        <v>107.75862068965517</v>
      </c>
      <c r="Y68" t="str">
        <f t="shared" si="23"/>
        <v>Barato</v>
      </c>
      <c r="Z68" t="str">
        <f t="shared" si="24"/>
        <v>caro</v>
      </c>
      <c r="AA68" s="19">
        <f t="shared" si="25"/>
        <v>0</v>
      </c>
      <c r="BO68" s="8"/>
      <c r="CE68" s="8"/>
      <c r="CU68" s="8"/>
    </row>
    <row r="69" spans="1:99">
      <c r="A69">
        <v>304100090</v>
      </c>
      <c r="B69" t="s">
        <v>38</v>
      </c>
      <c r="C69">
        <v>215000</v>
      </c>
      <c r="D69">
        <v>4</v>
      </c>
      <c r="E69">
        <v>2.25</v>
      </c>
      <c r="F69">
        <v>1500</v>
      </c>
      <c r="G69">
        <v>5393</v>
      </c>
      <c r="H69">
        <v>2</v>
      </c>
      <c r="I69">
        <v>0</v>
      </c>
      <c r="J69">
        <v>0</v>
      </c>
      <c r="K69">
        <v>3</v>
      </c>
      <c r="L69">
        <v>7</v>
      </c>
      <c r="M69">
        <v>1500</v>
      </c>
      <c r="N69">
        <v>0</v>
      </c>
      <c r="O69">
        <v>1999</v>
      </c>
      <c r="P69">
        <v>0</v>
      </c>
      <c r="Q69">
        <v>98001</v>
      </c>
      <c r="R69" s="1">
        <v>473378</v>
      </c>
      <c r="S69" s="1">
        <v>-122262</v>
      </c>
      <c r="T69">
        <v>1500</v>
      </c>
      <c r="U69">
        <v>5952</v>
      </c>
      <c r="W69">
        <f t="shared" si="26"/>
        <v>143.33333333333334</v>
      </c>
      <c r="Y69" t="str">
        <f t="shared" si="23"/>
        <v>Barato</v>
      </c>
      <c r="Z69" t="str">
        <f t="shared" si="24"/>
        <v>barato</v>
      </c>
      <c r="AA69" s="19">
        <f t="shared" si="25"/>
        <v>1</v>
      </c>
      <c r="BO69" s="8"/>
      <c r="CE69" s="8"/>
      <c r="CU69" s="8"/>
    </row>
    <row r="70" spans="1:99">
      <c r="A70">
        <v>3751603173</v>
      </c>
      <c r="B70" t="s">
        <v>97</v>
      </c>
      <c r="C70">
        <v>212500</v>
      </c>
      <c r="D70">
        <v>3</v>
      </c>
      <c r="E70">
        <v>1</v>
      </c>
      <c r="F70">
        <v>920</v>
      </c>
      <c r="G70">
        <v>14400</v>
      </c>
      <c r="H70">
        <v>1</v>
      </c>
      <c r="I70">
        <v>0</v>
      </c>
      <c r="J70">
        <v>0</v>
      </c>
      <c r="K70">
        <v>4</v>
      </c>
      <c r="L70">
        <v>7</v>
      </c>
      <c r="M70">
        <v>920</v>
      </c>
      <c r="N70">
        <v>0</v>
      </c>
      <c r="O70">
        <v>1977</v>
      </c>
      <c r="P70">
        <v>0</v>
      </c>
      <c r="Q70">
        <v>98001</v>
      </c>
      <c r="R70" s="1">
        <v>472816</v>
      </c>
      <c r="S70" s="1">
        <v>-122269</v>
      </c>
      <c r="T70">
        <v>1170</v>
      </c>
      <c r="U70">
        <v>9600</v>
      </c>
      <c r="W70">
        <f t="shared" si="26"/>
        <v>230.97826086956522</v>
      </c>
      <c r="Y70" t="str">
        <f t="shared" si="23"/>
        <v>Caro</v>
      </c>
      <c r="Z70" t="str">
        <f t="shared" si="24"/>
        <v>caro</v>
      </c>
      <c r="AA70" s="19">
        <f t="shared" si="25"/>
        <v>1</v>
      </c>
      <c r="BO70" s="8"/>
      <c r="CE70" s="8"/>
      <c r="CU70" s="8"/>
    </row>
    <row r="71" spans="1:99">
      <c r="A71">
        <v>3751601501</v>
      </c>
      <c r="B71" t="s">
        <v>98</v>
      </c>
      <c r="C71">
        <v>382450</v>
      </c>
      <c r="D71">
        <v>3</v>
      </c>
      <c r="E71">
        <v>2.5</v>
      </c>
      <c r="F71">
        <v>2220</v>
      </c>
      <c r="G71">
        <v>20531</v>
      </c>
      <c r="H71">
        <v>2</v>
      </c>
      <c r="I71">
        <v>0</v>
      </c>
      <c r="J71">
        <v>0</v>
      </c>
      <c r="K71">
        <v>3</v>
      </c>
      <c r="L71">
        <v>8</v>
      </c>
      <c r="M71">
        <v>2220</v>
      </c>
      <c r="N71">
        <v>0</v>
      </c>
      <c r="O71">
        <v>1998</v>
      </c>
      <c r="P71">
        <v>0</v>
      </c>
      <c r="Q71">
        <v>98001</v>
      </c>
      <c r="R71" s="1">
        <v>472864</v>
      </c>
      <c r="S71" s="1">
        <v>-122264</v>
      </c>
      <c r="T71">
        <v>2420</v>
      </c>
      <c r="U71">
        <v>19249</v>
      </c>
      <c r="W71">
        <f t="shared" si="26"/>
        <v>172.27477477477478</v>
      </c>
      <c r="Y71" t="str">
        <f t="shared" si="23"/>
        <v>Caro</v>
      </c>
      <c r="Z71" t="str">
        <f t="shared" si="24"/>
        <v>caro</v>
      </c>
      <c r="AA71" s="19">
        <f t="shared" si="25"/>
        <v>1</v>
      </c>
      <c r="BO71" s="8"/>
      <c r="CE71" s="8"/>
      <c r="CU71" s="8"/>
    </row>
    <row r="72" spans="1:99">
      <c r="A72">
        <v>9262800057</v>
      </c>
      <c r="B72" t="s">
        <v>99</v>
      </c>
      <c r="C72">
        <v>269950</v>
      </c>
      <c r="D72">
        <v>4</v>
      </c>
      <c r="E72">
        <v>1</v>
      </c>
      <c r="F72">
        <v>1440</v>
      </c>
      <c r="G72">
        <v>9600</v>
      </c>
      <c r="H72">
        <v>1</v>
      </c>
      <c r="I72">
        <v>0</v>
      </c>
      <c r="J72">
        <v>0</v>
      </c>
      <c r="K72">
        <v>2</v>
      </c>
      <c r="L72">
        <v>7</v>
      </c>
      <c r="M72">
        <v>1440</v>
      </c>
      <c r="N72">
        <v>0</v>
      </c>
      <c r="O72">
        <v>1964</v>
      </c>
      <c r="P72">
        <v>0</v>
      </c>
      <c r="Q72">
        <v>98001</v>
      </c>
      <c r="R72" s="1">
        <v>473168</v>
      </c>
      <c r="S72" s="1">
        <v>-122264</v>
      </c>
      <c r="T72">
        <v>1740</v>
      </c>
      <c r="U72">
        <v>43560</v>
      </c>
      <c r="W72">
        <f t="shared" si="26"/>
        <v>187.46527777777777</v>
      </c>
      <c r="Y72" t="str">
        <f t="shared" si="23"/>
        <v>Caro</v>
      </c>
      <c r="Z72" t="str">
        <f t="shared" si="24"/>
        <v>caro</v>
      </c>
      <c r="AA72" s="19">
        <f t="shared" si="25"/>
        <v>1</v>
      </c>
      <c r="BO72" s="8"/>
      <c r="CE72" s="8"/>
      <c r="CU72" s="8"/>
    </row>
    <row r="73" spans="1:99">
      <c r="A73">
        <v>1311300100</v>
      </c>
      <c r="B73" t="s">
        <v>100</v>
      </c>
      <c r="C73">
        <v>221000</v>
      </c>
      <c r="D73">
        <v>3</v>
      </c>
      <c r="E73">
        <v>1</v>
      </c>
      <c r="F73">
        <v>1250</v>
      </c>
      <c r="G73">
        <v>7280</v>
      </c>
      <c r="H73">
        <v>1</v>
      </c>
      <c r="I73">
        <v>0</v>
      </c>
      <c r="J73">
        <v>0</v>
      </c>
      <c r="K73">
        <v>3</v>
      </c>
      <c r="L73">
        <v>7</v>
      </c>
      <c r="M73">
        <v>1250</v>
      </c>
      <c r="N73">
        <v>0</v>
      </c>
      <c r="O73">
        <v>1965</v>
      </c>
      <c r="P73">
        <v>0</v>
      </c>
      <c r="Q73">
        <v>98001</v>
      </c>
      <c r="R73" s="1">
        <v>473414</v>
      </c>
      <c r="S73" s="1">
        <v>-122286</v>
      </c>
      <c r="T73">
        <v>1450</v>
      </c>
      <c r="U73">
        <v>7350</v>
      </c>
      <c r="W73">
        <f t="shared" si="26"/>
        <v>176.8</v>
      </c>
      <c r="Y73" t="str">
        <f t="shared" si="23"/>
        <v>Caro</v>
      </c>
      <c r="Z73" t="str">
        <f t="shared" si="24"/>
        <v>caro</v>
      </c>
      <c r="AA73" s="19">
        <f t="shared" si="25"/>
        <v>1</v>
      </c>
      <c r="BO73" s="8"/>
      <c r="CE73" s="8"/>
      <c r="CU73" s="8"/>
    </row>
    <row r="74" spans="1:99">
      <c r="A74">
        <v>3751606513</v>
      </c>
      <c r="B74" t="s">
        <v>101</v>
      </c>
      <c r="C74">
        <v>263400</v>
      </c>
      <c r="D74">
        <v>4</v>
      </c>
      <c r="E74">
        <v>2</v>
      </c>
      <c r="F74">
        <v>1360</v>
      </c>
      <c r="G74">
        <v>60548</v>
      </c>
      <c r="H74">
        <v>1</v>
      </c>
      <c r="I74">
        <v>0</v>
      </c>
      <c r="J74">
        <v>0</v>
      </c>
      <c r="K74">
        <v>3</v>
      </c>
      <c r="L74">
        <v>6</v>
      </c>
      <c r="M74">
        <v>960</v>
      </c>
      <c r="N74">
        <v>400</v>
      </c>
      <c r="O74">
        <v>1960</v>
      </c>
      <c r="P74">
        <v>0</v>
      </c>
      <c r="Q74">
        <v>98001</v>
      </c>
      <c r="R74" s="1">
        <v>472718</v>
      </c>
      <c r="S74" s="1">
        <v>-122265</v>
      </c>
      <c r="T74">
        <v>1930</v>
      </c>
      <c r="U74">
        <v>28800</v>
      </c>
      <c r="W74">
        <f t="shared" si="26"/>
        <v>193.6764705882353</v>
      </c>
      <c r="Y74" t="str">
        <f t="shared" si="23"/>
        <v>Caro</v>
      </c>
      <c r="Z74" t="str">
        <f t="shared" si="24"/>
        <v>caro</v>
      </c>
      <c r="AA74" s="19">
        <f t="shared" si="25"/>
        <v>1</v>
      </c>
      <c r="BO74" s="8"/>
      <c r="CE74" s="8"/>
      <c r="CU74" s="8"/>
    </row>
    <row r="75" spans="1:99">
      <c r="A75">
        <v>4013800131</v>
      </c>
      <c r="B75" t="s">
        <v>102</v>
      </c>
      <c r="C75">
        <v>267500</v>
      </c>
      <c r="D75">
        <v>2</v>
      </c>
      <c r="E75">
        <v>1</v>
      </c>
      <c r="F75">
        <v>1747</v>
      </c>
      <c r="G75">
        <v>12250</v>
      </c>
      <c r="H75">
        <v>2.5</v>
      </c>
      <c r="I75">
        <v>0</v>
      </c>
      <c r="J75">
        <v>0</v>
      </c>
      <c r="K75">
        <v>4</v>
      </c>
      <c r="L75">
        <v>6</v>
      </c>
      <c r="M75">
        <v>1747</v>
      </c>
      <c r="N75">
        <v>0</v>
      </c>
      <c r="O75">
        <v>1948</v>
      </c>
      <c r="P75">
        <v>0</v>
      </c>
      <c r="Q75">
        <v>98001</v>
      </c>
      <c r="R75" s="1">
        <v>473282</v>
      </c>
      <c r="S75" s="1">
        <v>-122285</v>
      </c>
      <c r="T75">
        <v>1620</v>
      </c>
      <c r="U75">
        <v>10300</v>
      </c>
      <c r="W75">
        <f t="shared" si="26"/>
        <v>153.1196336576989</v>
      </c>
      <c r="Y75" t="str">
        <f t="shared" si="23"/>
        <v>Caro</v>
      </c>
      <c r="Z75" t="str">
        <f t="shared" si="24"/>
        <v>caro</v>
      </c>
      <c r="AA75" s="19">
        <f t="shared" si="25"/>
        <v>1</v>
      </c>
      <c r="BO75" s="8"/>
      <c r="CE75" s="8"/>
      <c r="CU75" s="8"/>
    </row>
    <row r="76" spans="1:99">
      <c r="A76">
        <v>1312200080</v>
      </c>
      <c r="B76" t="s">
        <v>56</v>
      </c>
      <c r="C76">
        <v>224000</v>
      </c>
      <c r="D76">
        <v>3</v>
      </c>
      <c r="E76">
        <v>1.5</v>
      </c>
      <c r="F76">
        <v>1560</v>
      </c>
      <c r="G76">
        <v>7300</v>
      </c>
      <c r="H76">
        <v>1</v>
      </c>
      <c r="I76">
        <v>0</v>
      </c>
      <c r="J76">
        <v>0</v>
      </c>
      <c r="K76">
        <v>4</v>
      </c>
      <c r="L76">
        <v>7</v>
      </c>
      <c r="M76">
        <v>1040</v>
      </c>
      <c r="N76">
        <v>520</v>
      </c>
      <c r="O76">
        <v>1964</v>
      </c>
      <c r="P76">
        <v>0</v>
      </c>
      <c r="Q76">
        <v>98001</v>
      </c>
      <c r="R76" s="1">
        <v>473427</v>
      </c>
      <c r="S76" s="1">
        <v>-122281</v>
      </c>
      <c r="T76">
        <v>1460</v>
      </c>
      <c r="U76">
        <v>7910</v>
      </c>
      <c r="W76">
        <f t="shared" si="26"/>
        <v>143.58974358974359</v>
      </c>
      <c r="Y76" t="str">
        <f t="shared" si="23"/>
        <v>Barato</v>
      </c>
      <c r="Z76" t="str">
        <f t="shared" si="24"/>
        <v>caro</v>
      </c>
      <c r="AA76" s="19">
        <f t="shared" si="25"/>
        <v>0</v>
      </c>
      <c r="BO76" s="8"/>
      <c r="CE76" s="8"/>
      <c r="CU76" s="8"/>
    </row>
    <row r="77" spans="1:99">
      <c r="A77">
        <v>6181430280</v>
      </c>
      <c r="B77" t="s">
        <v>103</v>
      </c>
      <c r="C77">
        <v>330000</v>
      </c>
      <c r="D77">
        <v>5</v>
      </c>
      <c r="E77">
        <v>2.5</v>
      </c>
      <c r="F77">
        <v>3597</v>
      </c>
      <c r="G77">
        <v>4972</v>
      </c>
      <c r="H77">
        <v>2</v>
      </c>
      <c r="I77">
        <v>0</v>
      </c>
      <c r="J77">
        <v>0</v>
      </c>
      <c r="K77">
        <v>3</v>
      </c>
      <c r="L77">
        <v>7</v>
      </c>
      <c r="M77">
        <v>3597</v>
      </c>
      <c r="N77">
        <v>0</v>
      </c>
      <c r="O77">
        <v>2006</v>
      </c>
      <c r="P77">
        <v>0</v>
      </c>
      <c r="Q77">
        <v>98001</v>
      </c>
      <c r="R77" s="1">
        <v>473002</v>
      </c>
      <c r="S77" s="1">
        <v>-122282</v>
      </c>
      <c r="T77">
        <v>3193</v>
      </c>
      <c r="U77">
        <v>6000</v>
      </c>
      <c r="W77">
        <f t="shared" si="26"/>
        <v>91.743119266055047</v>
      </c>
      <c r="Y77" t="str">
        <f t="shared" si="23"/>
        <v>Barato</v>
      </c>
      <c r="Z77" t="str">
        <f t="shared" si="24"/>
        <v>barato</v>
      </c>
      <c r="AA77" s="19">
        <f t="shared" si="25"/>
        <v>1</v>
      </c>
      <c r="BO77" s="8"/>
      <c r="CE77" s="8"/>
      <c r="CU77" s="8"/>
    </row>
    <row r="78" spans="1:99">
      <c r="A78">
        <v>302000545</v>
      </c>
      <c r="B78" t="s">
        <v>104</v>
      </c>
      <c r="C78">
        <v>359000</v>
      </c>
      <c r="D78">
        <v>4</v>
      </c>
      <c r="E78">
        <v>2.25</v>
      </c>
      <c r="F78">
        <v>2710</v>
      </c>
      <c r="G78">
        <v>22860</v>
      </c>
      <c r="H78">
        <v>1</v>
      </c>
      <c r="I78">
        <v>0</v>
      </c>
      <c r="J78">
        <v>0</v>
      </c>
      <c r="K78">
        <v>4</v>
      </c>
      <c r="L78">
        <v>7</v>
      </c>
      <c r="M78">
        <v>1850</v>
      </c>
      <c r="N78">
        <v>860</v>
      </c>
      <c r="O78">
        <v>1962</v>
      </c>
      <c r="P78">
        <v>0</v>
      </c>
      <c r="Q78">
        <v>98001</v>
      </c>
      <c r="R78" s="1">
        <v>473207</v>
      </c>
      <c r="S78" s="1">
        <v>-122266</v>
      </c>
      <c r="T78">
        <v>1700</v>
      </c>
      <c r="U78">
        <v>22860</v>
      </c>
      <c r="W78">
        <f t="shared" si="26"/>
        <v>132.47232472324723</v>
      </c>
      <c r="Y78" t="str">
        <f t="shared" si="23"/>
        <v>Barato</v>
      </c>
      <c r="Z78" t="str">
        <f t="shared" si="24"/>
        <v>barato</v>
      </c>
      <c r="AA78" s="19">
        <f t="shared" si="25"/>
        <v>1</v>
      </c>
      <c r="BO78" s="8"/>
      <c r="CE78" s="8"/>
      <c r="CU78" s="8"/>
    </row>
    <row r="79" spans="1:99">
      <c r="A79">
        <v>7237590010</v>
      </c>
      <c r="B79" t="s">
        <v>105</v>
      </c>
      <c r="C79">
        <v>214100</v>
      </c>
      <c r="D79">
        <v>2</v>
      </c>
      <c r="E79">
        <v>2.5</v>
      </c>
      <c r="F79">
        <v>1150</v>
      </c>
      <c r="G79">
        <v>2064</v>
      </c>
      <c r="H79">
        <v>2</v>
      </c>
      <c r="I79">
        <v>0</v>
      </c>
      <c r="J79">
        <v>0</v>
      </c>
      <c r="K79">
        <v>3</v>
      </c>
      <c r="L79">
        <v>7</v>
      </c>
      <c r="M79">
        <v>1150</v>
      </c>
      <c r="N79">
        <v>0</v>
      </c>
      <c r="O79">
        <v>2004</v>
      </c>
      <c r="P79">
        <v>0</v>
      </c>
      <c r="Q79">
        <v>98001</v>
      </c>
      <c r="R79" s="1">
        <v>473516</v>
      </c>
      <c r="S79" s="1">
        <v>-122292</v>
      </c>
      <c r="T79">
        <v>1880</v>
      </c>
      <c r="U79">
        <v>2855</v>
      </c>
      <c r="W79">
        <f t="shared" si="26"/>
        <v>186.17391304347825</v>
      </c>
      <c r="Y79" t="str">
        <f t="shared" si="23"/>
        <v>Caro</v>
      </c>
      <c r="Z79" t="str">
        <f t="shared" si="24"/>
        <v>caro</v>
      </c>
      <c r="AA79" s="19">
        <f t="shared" si="25"/>
        <v>1</v>
      </c>
      <c r="BO79" s="8"/>
      <c r="CE79" s="8"/>
      <c r="CU79" s="8"/>
    </row>
    <row r="80" spans="1:99">
      <c r="A80">
        <v>4014400190</v>
      </c>
      <c r="B80" t="s">
        <v>106</v>
      </c>
      <c r="C80">
        <v>482000</v>
      </c>
      <c r="D80">
        <v>4</v>
      </c>
      <c r="E80">
        <v>2.5</v>
      </c>
      <c r="F80">
        <v>2846</v>
      </c>
      <c r="G80">
        <v>85377</v>
      </c>
      <c r="H80">
        <v>1.5</v>
      </c>
      <c r="I80">
        <v>0</v>
      </c>
      <c r="J80">
        <v>0</v>
      </c>
      <c r="K80">
        <v>3</v>
      </c>
      <c r="L80">
        <v>8</v>
      </c>
      <c r="M80">
        <v>1976</v>
      </c>
      <c r="N80">
        <v>870</v>
      </c>
      <c r="O80">
        <v>2000</v>
      </c>
      <c r="P80">
        <v>0</v>
      </c>
      <c r="Q80">
        <v>98001</v>
      </c>
      <c r="R80" s="1">
        <v>47317</v>
      </c>
      <c r="S80" s="1">
        <v>-122281</v>
      </c>
      <c r="T80">
        <v>1696</v>
      </c>
      <c r="U80">
        <v>57934</v>
      </c>
      <c r="W80">
        <f t="shared" si="26"/>
        <v>169.36050597329586</v>
      </c>
      <c r="Y80" t="str">
        <f t="shared" si="23"/>
        <v>Caro</v>
      </c>
      <c r="Z80" t="str">
        <f t="shared" si="24"/>
        <v>barato</v>
      </c>
      <c r="AA80" s="19">
        <f t="shared" si="25"/>
        <v>0</v>
      </c>
      <c r="BO80" s="8"/>
      <c r="CE80" s="8"/>
      <c r="CU80" s="8"/>
    </row>
    <row r="81" spans="1:99">
      <c r="A81">
        <v>5647900670</v>
      </c>
      <c r="B81" t="s">
        <v>107</v>
      </c>
      <c r="C81">
        <v>340000</v>
      </c>
      <c r="D81">
        <v>3</v>
      </c>
      <c r="E81">
        <v>1.75</v>
      </c>
      <c r="F81">
        <v>1880</v>
      </c>
      <c r="G81">
        <v>11249</v>
      </c>
      <c r="H81">
        <v>1</v>
      </c>
      <c r="I81">
        <v>0</v>
      </c>
      <c r="J81">
        <v>0</v>
      </c>
      <c r="K81">
        <v>3</v>
      </c>
      <c r="L81">
        <v>7</v>
      </c>
      <c r="M81">
        <v>1330</v>
      </c>
      <c r="N81">
        <v>550</v>
      </c>
      <c r="O81">
        <v>1985</v>
      </c>
      <c r="P81">
        <v>0</v>
      </c>
      <c r="Q81">
        <v>98001</v>
      </c>
      <c r="R81" s="1">
        <v>473295</v>
      </c>
      <c r="S81" s="1">
        <v>-122257</v>
      </c>
      <c r="T81">
        <v>1870</v>
      </c>
      <c r="U81">
        <v>14547</v>
      </c>
      <c r="W81">
        <f t="shared" si="26"/>
        <v>180.85106382978722</v>
      </c>
      <c r="Y81" t="str">
        <f t="shared" si="23"/>
        <v>Caro</v>
      </c>
      <c r="Z81" t="str">
        <f t="shared" si="24"/>
        <v>caro</v>
      </c>
      <c r="AA81" s="19">
        <f t="shared" si="25"/>
        <v>1</v>
      </c>
      <c r="BO81" s="8"/>
      <c r="CE81" s="8"/>
      <c r="CU81" s="8"/>
    </row>
    <row r="82" spans="1:99">
      <c r="A82">
        <v>5729000080</v>
      </c>
      <c r="B82" t="s">
        <v>108</v>
      </c>
      <c r="C82">
        <v>465000</v>
      </c>
      <c r="D82">
        <v>3</v>
      </c>
      <c r="E82">
        <v>3</v>
      </c>
      <c r="F82">
        <v>2290</v>
      </c>
      <c r="G82">
        <v>15600</v>
      </c>
      <c r="H82">
        <v>1</v>
      </c>
      <c r="I82">
        <v>0</v>
      </c>
      <c r="J82">
        <v>0</v>
      </c>
      <c r="K82">
        <v>3</v>
      </c>
      <c r="L82">
        <v>8</v>
      </c>
      <c r="M82">
        <v>1420</v>
      </c>
      <c r="N82">
        <v>870</v>
      </c>
      <c r="O82">
        <v>1948</v>
      </c>
      <c r="P82">
        <v>1990</v>
      </c>
      <c r="Q82">
        <v>98001</v>
      </c>
      <c r="R82" s="1">
        <v>473558</v>
      </c>
      <c r="S82" t="s">
        <v>109</v>
      </c>
      <c r="T82">
        <v>1890</v>
      </c>
      <c r="U82">
        <v>14143</v>
      </c>
      <c r="W82">
        <f t="shared" si="26"/>
        <v>203.05676855895197</v>
      </c>
      <c r="Y82" t="str">
        <f t="shared" si="23"/>
        <v>Caro</v>
      </c>
      <c r="Z82" t="str">
        <f t="shared" si="24"/>
        <v>caro</v>
      </c>
      <c r="AA82" s="19">
        <f t="shared" si="25"/>
        <v>1</v>
      </c>
      <c r="BO82" s="8"/>
      <c r="CE82" s="8"/>
      <c r="CU82" s="8"/>
    </row>
    <row r="83" spans="1:99">
      <c r="A83">
        <v>5412101150</v>
      </c>
      <c r="B83" t="s">
        <v>99</v>
      </c>
      <c r="C83">
        <v>299000</v>
      </c>
      <c r="D83">
        <v>4</v>
      </c>
      <c r="E83">
        <v>2.5</v>
      </c>
      <c r="F83">
        <v>2400</v>
      </c>
      <c r="G83">
        <v>6078</v>
      </c>
      <c r="H83">
        <v>2</v>
      </c>
      <c r="I83">
        <v>0</v>
      </c>
      <c r="J83">
        <v>0</v>
      </c>
      <c r="K83">
        <v>3</v>
      </c>
      <c r="L83">
        <v>8</v>
      </c>
      <c r="M83">
        <v>2400</v>
      </c>
      <c r="N83">
        <v>0</v>
      </c>
      <c r="O83">
        <v>2001</v>
      </c>
      <c r="P83">
        <v>0</v>
      </c>
      <c r="Q83">
        <v>98001</v>
      </c>
      <c r="R83" s="1">
        <v>472606</v>
      </c>
      <c r="S83" s="1">
        <v>-122285</v>
      </c>
      <c r="T83">
        <v>2406</v>
      </c>
      <c r="U83">
        <v>7642</v>
      </c>
      <c r="W83">
        <f t="shared" si="26"/>
        <v>124.58333333333333</v>
      </c>
      <c r="Y83" t="str">
        <f t="shared" si="23"/>
        <v>Barato</v>
      </c>
      <c r="Z83" t="str">
        <f t="shared" si="24"/>
        <v>barato</v>
      </c>
      <c r="AA83" s="19">
        <f t="shared" si="25"/>
        <v>1</v>
      </c>
      <c r="BO83" s="8"/>
      <c r="CE83" s="8"/>
      <c r="CU83" s="8"/>
    </row>
    <row r="84" spans="1:99">
      <c r="A84">
        <v>1311500020</v>
      </c>
      <c r="B84" t="s">
        <v>110</v>
      </c>
      <c r="C84">
        <v>198000</v>
      </c>
      <c r="D84">
        <v>4</v>
      </c>
      <c r="E84">
        <v>1.75</v>
      </c>
      <c r="F84">
        <v>2080</v>
      </c>
      <c r="G84">
        <v>7200</v>
      </c>
      <c r="H84">
        <v>1</v>
      </c>
      <c r="I84">
        <v>0</v>
      </c>
      <c r="J84">
        <v>0</v>
      </c>
      <c r="K84">
        <v>4</v>
      </c>
      <c r="L84">
        <v>7</v>
      </c>
      <c r="M84">
        <v>1050</v>
      </c>
      <c r="N84">
        <v>1030</v>
      </c>
      <c r="O84">
        <v>1966</v>
      </c>
      <c r="P84">
        <v>0</v>
      </c>
      <c r="Q84">
        <v>98001</v>
      </c>
      <c r="R84" s="1">
        <v>473385</v>
      </c>
      <c r="S84" s="1">
        <v>-122282</v>
      </c>
      <c r="T84">
        <v>1500</v>
      </c>
      <c r="U84">
        <v>7350</v>
      </c>
      <c r="W84">
        <f t="shared" si="26"/>
        <v>95.192307692307693</v>
      </c>
      <c r="Y84" t="str">
        <f t="shared" si="23"/>
        <v>Barato</v>
      </c>
      <c r="Z84" t="str">
        <f t="shared" si="24"/>
        <v>caro</v>
      </c>
      <c r="AA84" s="19">
        <f t="shared" si="25"/>
        <v>0</v>
      </c>
      <c r="BO84" s="8"/>
      <c r="CE84" s="8"/>
      <c r="CU84" s="8"/>
    </row>
    <row r="85" spans="1:99">
      <c r="A85">
        <v>5556900080</v>
      </c>
      <c r="B85" t="s">
        <v>111</v>
      </c>
      <c r="C85">
        <v>169000</v>
      </c>
      <c r="D85">
        <v>3</v>
      </c>
      <c r="E85">
        <v>1</v>
      </c>
      <c r="F85">
        <v>910</v>
      </c>
      <c r="G85">
        <v>7686</v>
      </c>
      <c r="H85">
        <v>1</v>
      </c>
      <c r="I85">
        <v>0</v>
      </c>
      <c r="J85">
        <v>0</v>
      </c>
      <c r="K85">
        <v>3</v>
      </c>
      <c r="L85">
        <v>7</v>
      </c>
      <c r="M85">
        <v>910</v>
      </c>
      <c r="N85">
        <v>0</v>
      </c>
      <c r="O85">
        <v>1969</v>
      </c>
      <c r="P85">
        <v>0</v>
      </c>
      <c r="Q85">
        <v>98001</v>
      </c>
      <c r="R85" s="1">
        <v>473405</v>
      </c>
      <c r="S85" s="1">
        <v>-122288</v>
      </c>
      <c r="T85">
        <v>1020</v>
      </c>
      <c r="U85">
        <v>7686</v>
      </c>
      <c r="W85">
        <f t="shared" si="26"/>
        <v>185.71428571428572</v>
      </c>
      <c r="Y85" t="str">
        <f t="shared" si="23"/>
        <v>Caro</v>
      </c>
      <c r="Z85" t="str">
        <f t="shared" si="24"/>
        <v>caro</v>
      </c>
      <c r="AA85" s="19">
        <f t="shared" si="25"/>
        <v>1</v>
      </c>
      <c r="BO85" s="8"/>
      <c r="CE85" s="8"/>
      <c r="CU85" s="8"/>
    </row>
    <row r="86" spans="1:99">
      <c r="A86">
        <v>4031000290</v>
      </c>
      <c r="B86" t="s">
        <v>112</v>
      </c>
      <c r="C86">
        <v>195000</v>
      </c>
      <c r="D86">
        <v>3</v>
      </c>
      <c r="E86">
        <v>1</v>
      </c>
      <c r="F86">
        <v>1310</v>
      </c>
      <c r="G86">
        <v>9554</v>
      </c>
      <c r="H86">
        <v>1</v>
      </c>
      <c r="I86">
        <v>0</v>
      </c>
      <c r="J86">
        <v>0</v>
      </c>
      <c r="K86">
        <v>3</v>
      </c>
      <c r="L86">
        <v>7</v>
      </c>
      <c r="M86">
        <v>960</v>
      </c>
      <c r="N86">
        <v>350</v>
      </c>
      <c r="O86">
        <v>1962</v>
      </c>
      <c r="P86">
        <v>0</v>
      </c>
      <c r="Q86">
        <v>98001</v>
      </c>
      <c r="R86" s="1">
        <v>472949</v>
      </c>
      <c r="S86" s="1">
        <v>-122285</v>
      </c>
      <c r="T86">
        <v>1310</v>
      </c>
      <c r="U86">
        <v>9845</v>
      </c>
      <c r="W86">
        <f t="shared" si="26"/>
        <v>148.85496183206106</v>
      </c>
      <c r="Y86" t="str">
        <f t="shared" si="23"/>
        <v>Barato</v>
      </c>
      <c r="Z86" t="str">
        <f t="shared" si="24"/>
        <v>caro</v>
      </c>
      <c r="AA86" s="19">
        <f t="shared" si="25"/>
        <v>0</v>
      </c>
      <c r="BO86" s="8"/>
      <c r="CE86" s="8"/>
      <c r="CU86" s="8"/>
    </row>
    <row r="87" spans="1:99">
      <c r="A87">
        <v>3329520170</v>
      </c>
      <c r="B87" t="s">
        <v>113</v>
      </c>
      <c r="C87">
        <v>250000</v>
      </c>
      <c r="D87">
        <v>3</v>
      </c>
      <c r="E87">
        <v>2</v>
      </c>
      <c r="F87">
        <v>1170</v>
      </c>
      <c r="G87">
        <v>7258</v>
      </c>
      <c r="H87">
        <v>1</v>
      </c>
      <c r="I87">
        <v>0</v>
      </c>
      <c r="J87">
        <v>0</v>
      </c>
      <c r="K87">
        <v>3</v>
      </c>
      <c r="L87">
        <v>7</v>
      </c>
      <c r="M87">
        <v>1170</v>
      </c>
      <c r="N87">
        <v>0</v>
      </c>
      <c r="O87">
        <v>1984</v>
      </c>
      <c r="P87">
        <v>0</v>
      </c>
      <c r="Q87">
        <v>98001</v>
      </c>
      <c r="R87" s="1">
        <v>473333</v>
      </c>
      <c r="S87" s="1">
        <v>-122266</v>
      </c>
      <c r="T87">
        <v>1410</v>
      </c>
      <c r="U87">
        <v>7750</v>
      </c>
      <c r="W87">
        <f t="shared" si="26"/>
        <v>213.67521367521368</v>
      </c>
      <c r="Y87" t="str">
        <f t="shared" si="23"/>
        <v>Caro</v>
      </c>
      <c r="Z87" t="str">
        <f t="shared" si="24"/>
        <v>caro</v>
      </c>
      <c r="AA87" s="19">
        <f t="shared" si="25"/>
        <v>1</v>
      </c>
      <c r="BO87" s="8"/>
      <c r="CE87" s="8"/>
      <c r="CU87" s="8"/>
    </row>
    <row r="88" spans="1:99">
      <c r="A88">
        <v>7696600020</v>
      </c>
      <c r="B88" t="s">
        <v>86</v>
      </c>
      <c r="C88">
        <v>260000</v>
      </c>
      <c r="D88">
        <v>4</v>
      </c>
      <c r="E88">
        <v>1.5</v>
      </c>
      <c r="F88">
        <v>1540</v>
      </c>
      <c r="G88">
        <v>7300</v>
      </c>
      <c r="H88">
        <v>2</v>
      </c>
      <c r="I88">
        <v>0</v>
      </c>
      <c r="J88">
        <v>0</v>
      </c>
      <c r="K88">
        <v>3</v>
      </c>
      <c r="L88">
        <v>7</v>
      </c>
      <c r="M88">
        <v>1540</v>
      </c>
      <c r="N88">
        <v>0</v>
      </c>
      <c r="O88">
        <v>1973</v>
      </c>
      <c r="P88">
        <v>0</v>
      </c>
      <c r="Q88">
        <v>98001</v>
      </c>
      <c r="R88" s="1">
        <v>473317</v>
      </c>
      <c r="S88" s="1">
        <v>-122276</v>
      </c>
      <c r="T88">
        <v>1580</v>
      </c>
      <c r="U88">
        <v>7650</v>
      </c>
      <c r="W88">
        <f t="shared" si="26"/>
        <v>168.83116883116884</v>
      </c>
      <c r="Y88" t="str">
        <f t="shared" si="23"/>
        <v>Caro</v>
      </c>
      <c r="Z88" t="str">
        <f t="shared" si="24"/>
        <v>caro</v>
      </c>
      <c r="AA88" s="19">
        <f t="shared" si="25"/>
        <v>1</v>
      </c>
      <c r="BO88" s="8"/>
      <c r="CE88" s="8"/>
      <c r="CU88" s="8"/>
    </row>
    <row r="89" spans="1:99">
      <c r="A89">
        <v>9262800294</v>
      </c>
      <c r="B89" t="s">
        <v>114</v>
      </c>
      <c r="C89">
        <v>260000</v>
      </c>
      <c r="D89">
        <v>3</v>
      </c>
      <c r="E89">
        <v>1.75</v>
      </c>
      <c r="F89">
        <v>2170</v>
      </c>
      <c r="G89">
        <v>10018</v>
      </c>
      <c r="H89">
        <v>1</v>
      </c>
      <c r="I89">
        <v>0</v>
      </c>
      <c r="J89">
        <v>0</v>
      </c>
      <c r="K89">
        <v>4</v>
      </c>
      <c r="L89">
        <v>7</v>
      </c>
      <c r="M89">
        <v>1630</v>
      </c>
      <c r="N89">
        <v>540</v>
      </c>
      <c r="O89">
        <v>1978</v>
      </c>
      <c r="P89">
        <v>0</v>
      </c>
      <c r="Q89">
        <v>98001</v>
      </c>
      <c r="R89" s="1">
        <v>473087</v>
      </c>
      <c r="S89" s="1">
        <v>-122264</v>
      </c>
      <c r="T89">
        <v>2049</v>
      </c>
      <c r="U89">
        <v>15263</v>
      </c>
      <c r="W89">
        <f t="shared" si="26"/>
        <v>119.81566820276498</v>
      </c>
      <c r="Y89" t="str">
        <f t="shared" si="23"/>
        <v>Barato</v>
      </c>
      <c r="Z89" t="str">
        <f t="shared" si="24"/>
        <v>caro</v>
      </c>
      <c r="AA89" s="19">
        <f t="shared" si="25"/>
        <v>0</v>
      </c>
      <c r="BO89" s="8"/>
      <c r="CE89" s="8"/>
      <c r="CU89" s="8"/>
    </row>
    <row r="90" spans="1:99">
      <c r="A90">
        <v>3914000095</v>
      </c>
      <c r="B90" t="s">
        <v>115</v>
      </c>
      <c r="C90">
        <v>430000</v>
      </c>
      <c r="D90">
        <v>5</v>
      </c>
      <c r="E90">
        <v>2.5</v>
      </c>
      <c r="F90">
        <v>3860</v>
      </c>
      <c r="G90">
        <v>42733</v>
      </c>
      <c r="H90">
        <v>1</v>
      </c>
      <c r="I90">
        <v>0</v>
      </c>
      <c r="J90">
        <v>3</v>
      </c>
      <c r="K90">
        <v>4</v>
      </c>
      <c r="L90">
        <v>8</v>
      </c>
      <c r="M90">
        <v>2300</v>
      </c>
      <c r="N90">
        <v>1560</v>
      </c>
      <c r="O90">
        <v>1955</v>
      </c>
      <c r="P90">
        <v>0</v>
      </c>
      <c r="Q90">
        <v>98001</v>
      </c>
      <c r="R90" s="1">
        <v>473117</v>
      </c>
      <c r="S90" s="1">
        <v>-122254</v>
      </c>
      <c r="T90">
        <v>2520</v>
      </c>
      <c r="U90">
        <v>19353</v>
      </c>
      <c r="W90">
        <f t="shared" si="26"/>
        <v>111.39896373056995</v>
      </c>
      <c r="Y90" t="str">
        <f t="shared" si="23"/>
        <v>Barato</v>
      </c>
      <c r="Z90" t="str">
        <f t="shared" si="24"/>
        <v>barato</v>
      </c>
      <c r="AA90" s="19">
        <f t="shared" si="25"/>
        <v>1</v>
      </c>
      <c r="BO90" s="8"/>
    </row>
    <row r="91" spans="1:99">
      <c r="A91">
        <v>7967650010</v>
      </c>
      <c r="B91" t="s">
        <v>116</v>
      </c>
      <c r="C91">
        <v>339000</v>
      </c>
      <c r="D91">
        <v>4</v>
      </c>
      <c r="E91">
        <v>2.5</v>
      </c>
      <c r="F91">
        <v>2900</v>
      </c>
      <c r="G91">
        <v>6918</v>
      </c>
      <c r="H91">
        <v>2</v>
      </c>
      <c r="I91">
        <v>0</v>
      </c>
      <c r="J91">
        <v>0</v>
      </c>
      <c r="K91">
        <v>3</v>
      </c>
      <c r="L91">
        <v>8</v>
      </c>
      <c r="M91">
        <v>2900</v>
      </c>
      <c r="N91">
        <v>0</v>
      </c>
      <c r="O91">
        <v>2001</v>
      </c>
      <c r="P91">
        <v>0</v>
      </c>
      <c r="Q91">
        <v>98001</v>
      </c>
      <c r="R91" s="1">
        <v>473504</v>
      </c>
      <c r="S91" s="1">
        <v>-122284</v>
      </c>
      <c r="T91">
        <v>2720</v>
      </c>
      <c r="U91">
        <v>10376</v>
      </c>
      <c r="W91">
        <f t="shared" si="26"/>
        <v>116.89655172413794</v>
      </c>
      <c r="Y91" t="str">
        <f t="shared" si="23"/>
        <v>Barato</v>
      </c>
      <c r="Z91" t="str">
        <f t="shared" si="24"/>
        <v>barato</v>
      </c>
      <c r="AA91" s="19">
        <f t="shared" si="25"/>
        <v>1</v>
      </c>
      <c r="BO91" s="8"/>
    </row>
    <row r="92" spans="1:99">
      <c r="A92">
        <v>6181400470</v>
      </c>
      <c r="B92" t="s">
        <v>104</v>
      </c>
      <c r="C92">
        <v>215000</v>
      </c>
      <c r="D92">
        <v>4</v>
      </c>
      <c r="E92">
        <v>2.5</v>
      </c>
      <c r="F92">
        <v>2130</v>
      </c>
      <c r="G92">
        <v>4496</v>
      </c>
      <c r="H92">
        <v>2</v>
      </c>
      <c r="I92">
        <v>0</v>
      </c>
      <c r="J92">
        <v>0</v>
      </c>
      <c r="K92">
        <v>3</v>
      </c>
      <c r="L92">
        <v>7</v>
      </c>
      <c r="M92">
        <v>2130</v>
      </c>
      <c r="N92">
        <v>0</v>
      </c>
      <c r="O92">
        <v>2004</v>
      </c>
      <c r="P92">
        <v>0</v>
      </c>
      <c r="Q92">
        <v>98001</v>
      </c>
      <c r="R92" s="1">
        <v>473041</v>
      </c>
      <c r="S92" t="s">
        <v>43</v>
      </c>
      <c r="T92">
        <v>3220</v>
      </c>
      <c r="U92">
        <v>5400</v>
      </c>
      <c r="W92">
        <f t="shared" si="26"/>
        <v>100.93896713615024</v>
      </c>
      <c r="Y92" t="str">
        <f t="shared" si="23"/>
        <v>Barato</v>
      </c>
      <c r="Z92" t="str">
        <f t="shared" si="24"/>
        <v>barato</v>
      </c>
      <c r="AA92" s="19">
        <f t="shared" si="25"/>
        <v>1</v>
      </c>
      <c r="BO92" s="8"/>
    </row>
    <row r="93" spans="1:99">
      <c r="A93">
        <v>6085000130</v>
      </c>
      <c r="B93" t="s">
        <v>117</v>
      </c>
      <c r="C93">
        <v>230000</v>
      </c>
      <c r="D93">
        <v>3</v>
      </c>
      <c r="E93">
        <v>1</v>
      </c>
      <c r="F93">
        <v>1140</v>
      </c>
      <c r="G93">
        <v>9639</v>
      </c>
      <c r="H93">
        <v>1</v>
      </c>
      <c r="I93">
        <v>0</v>
      </c>
      <c r="J93">
        <v>0</v>
      </c>
      <c r="K93">
        <v>4</v>
      </c>
      <c r="L93">
        <v>7</v>
      </c>
      <c r="M93">
        <v>1140</v>
      </c>
      <c r="N93">
        <v>0</v>
      </c>
      <c r="O93">
        <v>1967</v>
      </c>
      <c r="P93">
        <v>0</v>
      </c>
      <c r="Q93">
        <v>98001</v>
      </c>
      <c r="R93" s="1">
        <v>473112</v>
      </c>
      <c r="S93" s="1">
        <v>-122265</v>
      </c>
      <c r="T93">
        <v>1140</v>
      </c>
      <c r="U93">
        <v>9639</v>
      </c>
      <c r="W93">
        <f t="shared" si="26"/>
        <v>201.75438596491227</v>
      </c>
      <c r="Y93" t="str">
        <f t="shared" si="23"/>
        <v>Caro</v>
      </c>
      <c r="Z93" t="str">
        <f t="shared" si="24"/>
        <v>caro</v>
      </c>
      <c r="AA93" s="19">
        <f t="shared" si="25"/>
        <v>1</v>
      </c>
      <c r="BO93" s="8"/>
    </row>
    <row r="94" spans="1:99">
      <c r="A94">
        <v>3328500250</v>
      </c>
      <c r="B94" t="s">
        <v>118</v>
      </c>
      <c r="C94">
        <v>285000</v>
      </c>
      <c r="D94">
        <v>4</v>
      </c>
      <c r="E94">
        <v>2.5</v>
      </c>
      <c r="F94">
        <v>2200</v>
      </c>
      <c r="G94">
        <v>9397</v>
      </c>
      <c r="H94">
        <v>2</v>
      </c>
      <c r="I94">
        <v>0</v>
      </c>
      <c r="J94">
        <v>0</v>
      </c>
      <c r="K94">
        <v>3</v>
      </c>
      <c r="L94">
        <v>8</v>
      </c>
      <c r="M94">
        <v>2200</v>
      </c>
      <c r="N94">
        <v>0</v>
      </c>
      <c r="O94">
        <v>1987</v>
      </c>
      <c r="P94">
        <v>0</v>
      </c>
      <c r="Q94">
        <v>98001</v>
      </c>
      <c r="R94" s="1">
        <v>473406</v>
      </c>
      <c r="S94" s="1">
        <v>-122269</v>
      </c>
      <c r="T94">
        <v>2310</v>
      </c>
      <c r="U94">
        <v>9176</v>
      </c>
      <c r="W94">
        <f t="shared" si="26"/>
        <v>129.54545454545453</v>
      </c>
      <c r="Y94" t="str">
        <f t="shared" si="23"/>
        <v>Barato</v>
      </c>
      <c r="Z94" t="str">
        <f t="shared" si="24"/>
        <v>barato</v>
      </c>
      <c r="AA94" s="19">
        <f t="shared" si="25"/>
        <v>1</v>
      </c>
      <c r="BO94" s="8"/>
    </row>
    <row r="95" spans="1:99">
      <c r="A95">
        <v>321049127</v>
      </c>
      <c r="B95" t="s">
        <v>27</v>
      </c>
      <c r="C95">
        <v>277500</v>
      </c>
      <c r="D95">
        <v>3</v>
      </c>
      <c r="E95">
        <v>2.25</v>
      </c>
      <c r="F95">
        <v>1820</v>
      </c>
      <c r="G95">
        <v>19602</v>
      </c>
      <c r="H95">
        <v>1</v>
      </c>
      <c r="I95">
        <v>0</v>
      </c>
      <c r="J95">
        <v>0</v>
      </c>
      <c r="K95">
        <v>4</v>
      </c>
      <c r="L95">
        <v>7</v>
      </c>
      <c r="M95">
        <v>1820</v>
      </c>
      <c r="N95">
        <v>0</v>
      </c>
      <c r="O95">
        <v>1964</v>
      </c>
      <c r="P95">
        <v>0</v>
      </c>
      <c r="Q95">
        <v>98001</v>
      </c>
      <c r="R95" s="1">
        <v>47331</v>
      </c>
      <c r="S95" s="1">
        <v>-122286</v>
      </c>
      <c r="T95">
        <v>1520</v>
      </c>
      <c r="U95">
        <v>8773</v>
      </c>
      <c r="W95">
        <f t="shared" si="26"/>
        <v>152.47252747252747</v>
      </c>
      <c r="Y95" t="str">
        <f t="shared" si="23"/>
        <v>Caro</v>
      </c>
      <c r="Z95" t="str">
        <f t="shared" si="24"/>
        <v>caro</v>
      </c>
      <c r="AA95" s="19">
        <f t="shared" si="25"/>
        <v>1</v>
      </c>
      <c r="BO95" s="8"/>
    </row>
    <row r="96" spans="1:99">
      <c r="A96">
        <v>2005950050</v>
      </c>
      <c r="B96" t="s">
        <v>119</v>
      </c>
      <c r="C96">
        <v>260000</v>
      </c>
      <c r="D96">
        <v>3</v>
      </c>
      <c r="E96">
        <v>2</v>
      </c>
      <c r="F96">
        <v>1630</v>
      </c>
      <c r="G96">
        <v>8018</v>
      </c>
      <c r="H96">
        <v>1</v>
      </c>
      <c r="I96">
        <v>0</v>
      </c>
      <c r="J96">
        <v>0</v>
      </c>
      <c r="K96">
        <v>3</v>
      </c>
      <c r="L96">
        <v>7</v>
      </c>
      <c r="M96">
        <v>1630</v>
      </c>
      <c r="N96">
        <v>0</v>
      </c>
      <c r="O96">
        <v>2003</v>
      </c>
      <c r="P96">
        <v>0</v>
      </c>
      <c r="Q96">
        <v>98001</v>
      </c>
      <c r="R96" s="1">
        <v>472638</v>
      </c>
      <c r="S96" s="1">
        <v>-122243</v>
      </c>
      <c r="T96">
        <v>1610</v>
      </c>
      <c r="U96">
        <v>8397</v>
      </c>
      <c r="W96">
        <f t="shared" si="26"/>
        <v>159.50920245398774</v>
      </c>
      <c r="Y96" t="str">
        <f t="shared" si="23"/>
        <v>Caro</v>
      </c>
      <c r="Z96" t="str">
        <f t="shared" si="24"/>
        <v>caro</v>
      </c>
      <c r="AA96" s="19">
        <f t="shared" si="25"/>
        <v>1</v>
      </c>
      <c r="BO96" s="8"/>
    </row>
    <row r="97" spans="1:67">
      <c r="A97">
        <v>3522049063</v>
      </c>
      <c r="B97" t="s">
        <v>120</v>
      </c>
      <c r="C97">
        <v>639900</v>
      </c>
      <c r="D97">
        <v>4</v>
      </c>
      <c r="E97">
        <v>2.5</v>
      </c>
      <c r="F97">
        <v>3380</v>
      </c>
      <c r="G97">
        <v>75794</v>
      </c>
      <c r="H97">
        <v>2</v>
      </c>
      <c r="I97">
        <v>0</v>
      </c>
      <c r="J97">
        <v>0</v>
      </c>
      <c r="K97">
        <v>3</v>
      </c>
      <c r="L97">
        <v>10</v>
      </c>
      <c r="M97">
        <v>3380</v>
      </c>
      <c r="N97">
        <v>0</v>
      </c>
      <c r="O97">
        <v>1997</v>
      </c>
      <c r="P97">
        <v>0</v>
      </c>
      <c r="Q97">
        <v>98001</v>
      </c>
      <c r="R97" s="1">
        <v>473511</v>
      </c>
      <c r="S97" s="1">
        <v>-122266</v>
      </c>
      <c r="T97">
        <v>3710</v>
      </c>
      <c r="U97">
        <v>17913</v>
      </c>
      <c r="W97">
        <f t="shared" si="26"/>
        <v>189.31952662721895</v>
      </c>
      <c r="Y97" t="str">
        <f t="shared" si="23"/>
        <v>Caro</v>
      </c>
      <c r="Z97" t="str">
        <f t="shared" si="24"/>
        <v>barato</v>
      </c>
      <c r="AA97" s="19">
        <f t="shared" si="25"/>
        <v>0</v>
      </c>
      <c r="BO97" s="8"/>
    </row>
    <row r="98" spans="1:67">
      <c r="A98">
        <v>2085700050</v>
      </c>
      <c r="B98" t="s">
        <v>121</v>
      </c>
      <c r="C98">
        <v>420000</v>
      </c>
      <c r="D98">
        <v>4</v>
      </c>
      <c r="E98">
        <v>2.5</v>
      </c>
      <c r="F98">
        <v>2480</v>
      </c>
      <c r="G98">
        <v>8626</v>
      </c>
      <c r="H98">
        <v>2</v>
      </c>
      <c r="I98">
        <v>0</v>
      </c>
      <c r="J98">
        <v>0</v>
      </c>
      <c r="K98">
        <v>3</v>
      </c>
      <c r="L98">
        <v>10</v>
      </c>
      <c r="M98">
        <v>2480</v>
      </c>
      <c r="N98">
        <v>0</v>
      </c>
      <c r="O98">
        <v>2001</v>
      </c>
      <c r="P98">
        <v>0</v>
      </c>
      <c r="Q98">
        <v>98001</v>
      </c>
      <c r="R98" s="1">
        <v>473185</v>
      </c>
      <c r="S98" s="1">
        <v>-122262</v>
      </c>
      <c r="T98">
        <v>2990</v>
      </c>
      <c r="U98">
        <v>9033</v>
      </c>
      <c r="W98">
        <f t="shared" si="26"/>
        <v>169.35483870967741</v>
      </c>
      <c r="Y98" t="str">
        <f t="shared" si="23"/>
        <v>Caro</v>
      </c>
      <c r="Z98" t="str">
        <f t="shared" si="24"/>
        <v>barato</v>
      </c>
      <c r="AA98" s="19">
        <f t="shared" si="25"/>
        <v>0</v>
      </c>
      <c r="BO98" s="8"/>
    </row>
    <row r="99" spans="1:67">
      <c r="A99">
        <v>8001210170</v>
      </c>
      <c r="B99" t="s">
        <v>122</v>
      </c>
      <c r="C99">
        <v>275000</v>
      </c>
      <c r="D99">
        <v>4</v>
      </c>
      <c r="E99">
        <v>2.75</v>
      </c>
      <c r="F99">
        <v>2060</v>
      </c>
      <c r="G99">
        <v>7350</v>
      </c>
      <c r="H99">
        <v>1</v>
      </c>
      <c r="I99">
        <v>0</v>
      </c>
      <c r="J99">
        <v>0</v>
      </c>
      <c r="K99">
        <v>3</v>
      </c>
      <c r="L99">
        <v>7</v>
      </c>
      <c r="M99">
        <v>1210</v>
      </c>
      <c r="N99">
        <v>850</v>
      </c>
      <c r="O99">
        <v>1978</v>
      </c>
      <c r="P99">
        <v>0</v>
      </c>
      <c r="Q99">
        <v>98001</v>
      </c>
      <c r="R99" s="1">
        <v>473424</v>
      </c>
      <c r="S99" s="1">
        <v>-122275</v>
      </c>
      <c r="T99">
        <v>1940</v>
      </c>
      <c r="U99">
        <v>7420</v>
      </c>
      <c r="W99">
        <f t="shared" si="26"/>
        <v>133.49514563106797</v>
      </c>
      <c r="Y99" t="str">
        <f t="shared" si="23"/>
        <v>Barato</v>
      </c>
      <c r="Z99" t="str">
        <f t="shared" si="24"/>
        <v>barato</v>
      </c>
      <c r="AA99" s="19">
        <f t="shared" si="25"/>
        <v>1</v>
      </c>
      <c r="BO99" s="8"/>
    </row>
    <row r="100" spans="1:67">
      <c r="A100">
        <v>2214800630</v>
      </c>
      <c r="B100" t="s">
        <v>123</v>
      </c>
      <c r="C100">
        <v>239950</v>
      </c>
      <c r="D100">
        <v>3</v>
      </c>
      <c r="E100">
        <v>2.25</v>
      </c>
      <c r="F100">
        <v>1560</v>
      </c>
      <c r="G100">
        <v>8280</v>
      </c>
      <c r="H100">
        <v>2</v>
      </c>
      <c r="I100">
        <v>0</v>
      </c>
      <c r="J100">
        <v>0</v>
      </c>
      <c r="K100">
        <v>4</v>
      </c>
      <c r="L100">
        <v>7</v>
      </c>
      <c r="M100">
        <v>1560</v>
      </c>
      <c r="N100">
        <v>0</v>
      </c>
      <c r="O100">
        <v>1979</v>
      </c>
      <c r="P100">
        <v>0</v>
      </c>
      <c r="Q100">
        <v>98001</v>
      </c>
      <c r="R100" s="1">
        <v>473393</v>
      </c>
      <c r="S100" s="1">
        <v>-122259</v>
      </c>
      <c r="T100">
        <v>1920</v>
      </c>
      <c r="U100">
        <v>8120</v>
      </c>
      <c r="W100">
        <f t="shared" si="26"/>
        <v>153.81410256410257</v>
      </c>
      <c r="Y100" t="str">
        <f t="shared" si="23"/>
        <v>Caro</v>
      </c>
      <c r="Z100" t="str">
        <f t="shared" si="24"/>
        <v>caro</v>
      </c>
      <c r="AA100" s="19">
        <f t="shared" si="25"/>
        <v>1</v>
      </c>
      <c r="BO100" s="8"/>
    </row>
    <row r="101" spans="1:67">
      <c r="A101">
        <v>3751605432</v>
      </c>
      <c r="B101" t="s">
        <v>124</v>
      </c>
      <c r="C101">
        <v>239950</v>
      </c>
      <c r="D101">
        <v>3</v>
      </c>
      <c r="E101">
        <v>1</v>
      </c>
      <c r="F101">
        <v>1900</v>
      </c>
      <c r="G101">
        <v>33888</v>
      </c>
      <c r="H101">
        <v>1.5</v>
      </c>
      <c r="I101">
        <v>0</v>
      </c>
      <c r="J101">
        <v>0</v>
      </c>
      <c r="K101">
        <v>4</v>
      </c>
      <c r="L101">
        <v>5</v>
      </c>
      <c r="M101">
        <v>1900</v>
      </c>
      <c r="N101">
        <v>0</v>
      </c>
      <c r="O101">
        <v>1942</v>
      </c>
      <c r="P101">
        <v>0</v>
      </c>
      <c r="Q101">
        <v>98001</v>
      </c>
      <c r="R101" s="1">
        <v>472738</v>
      </c>
      <c r="S101" s="1">
        <v>-122271</v>
      </c>
      <c r="T101">
        <v>1430</v>
      </c>
      <c r="U101">
        <v>19200</v>
      </c>
      <c r="W101">
        <f t="shared" si="26"/>
        <v>126.28947368421052</v>
      </c>
      <c r="Y101" t="str">
        <f t="shared" si="23"/>
        <v>Barato</v>
      </c>
      <c r="Z101" t="str">
        <f t="shared" si="24"/>
        <v>caro</v>
      </c>
      <c r="AA101" s="19">
        <f t="shared" si="25"/>
        <v>0</v>
      </c>
      <c r="BO101" s="8"/>
    </row>
    <row r="102" spans="1:67">
      <c r="A102">
        <v>3356404198</v>
      </c>
      <c r="B102" t="s">
        <v>125</v>
      </c>
      <c r="C102">
        <v>286000</v>
      </c>
      <c r="D102">
        <v>4</v>
      </c>
      <c r="E102">
        <v>2.5</v>
      </c>
      <c r="F102">
        <v>2060</v>
      </c>
      <c r="G102">
        <v>16000</v>
      </c>
      <c r="H102">
        <v>2</v>
      </c>
      <c r="I102">
        <v>0</v>
      </c>
      <c r="J102">
        <v>0</v>
      </c>
      <c r="K102">
        <v>3</v>
      </c>
      <c r="L102">
        <v>6</v>
      </c>
      <c r="M102">
        <v>2060</v>
      </c>
      <c r="N102">
        <v>0</v>
      </c>
      <c r="O102">
        <v>1993</v>
      </c>
      <c r="P102">
        <v>0</v>
      </c>
      <c r="Q102">
        <v>98001</v>
      </c>
      <c r="R102" s="1">
        <v>472849</v>
      </c>
      <c r="S102" s="1">
        <v>-122251</v>
      </c>
      <c r="T102">
        <v>1530</v>
      </c>
      <c r="U102">
        <v>8000</v>
      </c>
      <c r="W102">
        <f t="shared" si="26"/>
        <v>138.83495145631068</v>
      </c>
      <c r="Y102" t="str">
        <f t="shared" si="23"/>
        <v>Barato</v>
      </c>
      <c r="Z102" t="str">
        <f t="shared" si="24"/>
        <v>barato</v>
      </c>
      <c r="AA102" s="19">
        <f t="shared" si="25"/>
        <v>1</v>
      </c>
      <c r="BO102" s="8"/>
    </row>
    <row r="103" spans="1:67">
      <c r="A103">
        <v>9262800255</v>
      </c>
      <c r="B103" t="s">
        <v>126</v>
      </c>
      <c r="C103">
        <v>280000</v>
      </c>
      <c r="D103">
        <v>2</v>
      </c>
      <c r="E103">
        <v>1.75</v>
      </c>
      <c r="F103">
        <v>1894</v>
      </c>
      <c r="G103">
        <v>52769</v>
      </c>
      <c r="H103">
        <v>1.5</v>
      </c>
      <c r="I103">
        <v>0</v>
      </c>
      <c r="J103">
        <v>0</v>
      </c>
      <c r="K103">
        <v>4</v>
      </c>
      <c r="L103">
        <v>6</v>
      </c>
      <c r="M103">
        <v>1520</v>
      </c>
      <c r="N103">
        <v>374</v>
      </c>
      <c r="O103">
        <v>1936</v>
      </c>
      <c r="P103">
        <v>0</v>
      </c>
      <c r="Q103">
        <v>98001</v>
      </c>
      <c r="R103" s="1">
        <v>473088</v>
      </c>
      <c r="S103" s="1">
        <v>-122273</v>
      </c>
      <c r="T103">
        <v>1820</v>
      </c>
      <c r="U103">
        <v>50529</v>
      </c>
      <c r="W103">
        <f t="shared" si="26"/>
        <v>147.83526927138331</v>
      </c>
      <c r="Y103" t="str">
        <f t="shared" si="23"/>
        <v>Barato</v>
      </c>
      <c r="Z103" t="str">
        <f t="shared" si="24"/>
        <v>caro</v>
      </c>
      <c r="AA103" s="19">
        <f t="shared" si="25"/>
        <v>0</v>
      </c>
      <c r="BO103" s="8"/>
    </row>
    <row r="104" spans="1:67">
      <c r="A104">
        <v>321049090</v>
      </c>
      <c r="B104" t="s">
        <v>127</v>
      </c>
      <c r="C104">
        <v>254000</v>
      </c>
      <c r="D104">
        <v>5</v>
      </c>
      <c r="E104">
        <v>2</v>
      </c>
      <c r="F104">
        <v>2080</v>
      </c>
      <c r="G104">
        <v>16117</v>
      </c>
      <c r="H104">
        <v>1</v>
      </c>
      <c r="I104">
        <v>0</v>
      </c>
      <c r="J104">
        <v>0</v>
      </c>
      <c r="K104">
        <v>5</v>
      </c>
      <c r="L104">
        <v>7</v>
      </c>
      <c r="M104">
        <v>1740</v>
      </c>
      <c r="N104">
        <v>340</v>
      </c>
      <c r="O104">
        <v>1959</v>
      </c>
      <c r="P104">
        <v>0</v>
      </c>
      <c r="Q104">
        <v>98001</v>
      </c>
      <c r="R104" s="1">
        <v>473424</v>
      </c>
      <c r="S104" s="1">
        <v>-122289</v>
      </c>
      <c r="T104">
        <v>1510</v>
      </c>
      <c r="U104">
        <v>13068</v>
      </c>
      <c r="W104">
        <f t="shared" si="26"/>
        <v>122.11538461538461</v>
      </c>
      <c r="Y104" t="str">
        <f t="shared" si="23"/>
        <v>Barato</v>
      </c>
      <c r="Z104" t="str">
        <f t="shared" si="24"/>
        <v>caro</v>
      </c>
      <c r="AA104" s="19">
        <f t="shared" si="25"/>
        <v>0</v>
      </c>
      <c r="BO104" s="8"/>
    </row>
    <row r="105" spans="1:67">
      <c r="A105">
        <v>5706600170</v>
      </c>
      <c r="B105" t="s">
        <v>67</v>
      </c>
      <c r="C105">
        <v>204900</v>
      </c>
      <c r="D105">
        <v>3</v>
      </c>
      <c r="E105">
        <v>2</v>
      </c>
      <c r="F105">
        <v>1390</v>
      </c>
      <c r="G105">
        <v>8245</v>
      </c>
      <c r="H105">
        <v>1</v>
      </c>
      <c r="I105">
        <v>0</v>
      </c>
      <c r="J105">
        <v>0</v>
      </c>
      <c r="K105">
        <v>2</v>
      </c>
      <c r="L105">
        <v>7</v>
      </c>
      <c r="M105">
        <v>1390</v>
      </c>
      <c r="N105">
        <v>0</v>
      </c>
      <c r="O105">
        <v>1984</v>
      </c>
      <c r="P105">
        <v>0</v>
      </c>
      <c r="Q105">
        <v>98001</v>
      </c>
      <c r="R105" s="1">
        <v>472669</v>
      </c>
      <c r="S105" s="1">
        <v>-122254</v>
      </c>
      <c r="T105">
        <v>1260</v>
      </c>
      <c r="U105">
        <v>8245</v>
      </c>
      <c r="W105">
        <f t="shared" si="26"/>
        <v>147.41007194244605</v>
      </c>
      <c r="Y105" t="str">
        <f t="shared" si="23"/>
        <v>Barato</v>
      </c>
      <c r="Z105" t="str">
        <f t="shared" si="24"/>
        <v>caro</v>
      </c>
      <c r="AA105" s="19">
        <f t="shared" si="25"/>
        <v>0</v>
      </c>
      <c r="BO105" s="8"/>
    </row>
    <row r="106" spans="1:67">
      <c r="A106">
        <v>3322049005</v>
      </c>
      <c r="B106" t="s">
        <v>128</v>
      </c>
      <c r="C106">
        <v>850000</v>
      </c>
      <c r="D106">
        <v>4</v>
      </c>
      <c r="E106">
        <v>2.75</v>
      </c>
      <c r="F106">
        <v>5440</v>
      </c>
      <c r="G106">
        <v>239580</v>
      </c>
      <c r="H106">
        <v>1</v>
      </c>
      <c r="I106">
        <v>0</v>
      </c>
      <c r="J106">
        <v>0</v>
      </c>
      <c r="K106">
        <v>2</v>
      </c>
      <c r="L106">
        <v>9</v>
      </c>
      <c r="M106">
        <v>2720</v>
      </c>
      <c r="N106">
        <v>2720</v>
      </c>
      <c r="O106">
        <v>1969</v>
      </c>
      <c r="P106">
        <v>0</v>
      </c>
      <c r="Q106">
        <v>98001</v>
      </c>
      <c r="R106" s="1">
        <v>47354</v>
      </c>
      <c r="S106" s="1">
        <v>-122293</v>
      </c>
      <c r="T106">
        <v>1970</v>
      </c>
      <c r="U106">
        <v>40392</v>
      </c>
      <c r="W106">
        <f t="shared" si="26"/>
        <v>156.25</v>
      </c>
      <c r="Y106" t="str">
        <f t="shared" si="23"/>
        <v>Caro</v>
      </c>
      <c r="Z106" t="str">
        <f t="shared" si="24"/>
        <v>barato</v>
      </c>
      <c r="AA106" s="19">
        <f t="shared" si="25"/>
        <v>0</v>
      </c>
      <c r="BO106" s="8"/>
    </row>
    <row r="107" spans="1:67">
      <c r="A107">
        <v>7895500290</v>
      </c>
      <c r="B107" t="s">
        <v>129</v>
      </c>
      <c r="C107">
        <v>265000</v>
      </c>
      <c r="D107">
        <v>4</v>
      </c>
      <c r="E107">
        <v>1.5</v>
      </c>
      <c r="F107">
        <v>1580</v>
      </c>
      <c r="G107">
        <v>8468</v>
      </c>
      <c r="H107">
        <v>2</v>
      </c>
      <c r="I107">
        <v>0</v>
      </c>
      <c r="J107">
        <v>0</v>
      </c>
      <c r="K107">
        <v>4</v>
      </c>
      <c r="L107">
        <v>7</v>
      </c>
      <c r="M107">
        <v>1580</v>
      </c>
      <c r="N107">
        <v>0</v>
      </c>
      <c r="O107">
        <v>1971</v>
      </c>
      <c r="P107">
        <v>0</v>
      </c>
      <c r="Q107">
        <v>98001</v>
      </c>
      <c r="R107" s="1">
        <v>473336</v>
      </c>
      <c r="S107" s="1">
        <v>-122281</v>
      </c>
      <c r="T107">
        <v>1580</v>
      </c>
      <c r="U107">
        <v>8260</v>
      </c>
      <c r="W107">
        <f t="shared" si="26"/>
        <v>167.72151898734177</v>
      </c>
      <c r="Y107" t="str">
        <f t="shared" si="23"/>
        <v>Caro</v>
      </c>
      <c r="Z107" t="str">
        <f t="shared" si="24"/>
        <v>caro</v>
      </c>
      <c r="AA107" s="19">
        <f t="shared" si="25"/>
        <v>1</v>
      </c>
    </row>
    <row r="108" spans="1:67">
      <c r="A108">
        <v>4012800050</v>
      </c>
      <c r="B108" t="s">
        <v>113</v>
      </c>
      <c r="C108">
        <v>175000</v>
      </c>
      <c r="D108">
        <v>3</v>
      </c>
      <c r="E108">
        <v>1.75</v>
      </c>
      <c r="F108">
        <v>1230</v>
      </c>
      <c r="G108">
        <v>13056</v>
      </c>
      <c r="H108">
        <v>1</v>
      </c>
      <c r="I108">
        <v>0</v>
      </c>
      <c r="J108">
        <v>0</v>
      </c>
      <c r="K108">
        <v>4</v>
      </c>
      <c r="L108">
        <v>7</v>
      </c>
      <c r="M108">
        <v>1230</v>
      </c>
      <c r="N108">
        <v>0</v>
      </c>
      <c r="O108">
        <v>1962</v>
      </c>
      <c r="P108">
        <v>0</v>
      </c>
      <c r="Q108">
        <v>98001</v>
      </c>
      <c r="R108" s="1">
        <v>473171</v>
      </c>
      <c r="S108" s="1">
        <v>-122279</v>
      </c>
      <c r="T108">
        <v>1690</v>
      </c>
      <c r="U108">
        <v>15750</v>
      </c>
      <c r="W108">
        <f t="shared" si="26"/>
        <v>142.27642276422765</v>
      </c>
      <c r="Y108" t="str">
        <f t="shared" si="23"/>
        <v>Barato</v>
      </c>
      <c r="Z108" t="str">
        <f t="shared" si="24"/>
        <v>caro</v>
      </c>
      <c r="AA108" s="19">
        <f t="shared" si="25"/>
        <v>0</v>
      </c>
    </row>
    <row r="109" spans="1:67">
      <c r="A109">
        <v>304100010</v>
      </c>
      <c r="B109" t="s">
        <v>130</v>
      </c>
      <c r="C109">
        <v>269500</v>
      </c>
      <c r="D109">
        <v>4</v>
      </c>
      <c r="E109">
        <v>2.25</v>
      </c>
      <c r="F109">
        <v>1700</v>
      </c>
      <c r="G109">
        <v>7056</v>
      </c>
      <c r="H109">
        <v>2</v>
      </c>
      <c r="I109">
        <v>0</v>
      </c>
      <c r="J109">
        <v>0</v>
      </c>
      <c r="K109">
        <v>3</v>
      </c>
      <c r="L109">
        <v>7</v>
      </c>
      <c r="M109">
        <v>1700</v>
      </c>
      <c r="N109">
        <v>0</v>
      </c>
      <c r="O109">
        <v>1999</v>
      </c>
      <c r="P109">
        <v>0</v>
      </c>
      <c r="Q109">
        <v>98001</v>
      </c>
      <c r="R109" s="1">
        <v>473385</v>
      </c>
      <c r="S109" s="1">
        <v>-122262</v>
      </c>
      <c r="T109">
        <v>1650</v>
      </c>
      <c r="U109">
        <v>6025</v>
      </c>
      <c r="W109">
        <f t="shared" si="26"/>
        <v>158.52941176470588</v>
      </c>
      <c r="Y109" t="str">
        <f t="shared" si="23"/>
        <v>Caro</v>
      </c>
      <c r="Z109" t="str">
        <f t="shared" si="24"/>
        <v>barato</v>
      </c>
      <c r="AA109" s="19">
        <f t="shared" si="25"/>
        <v>0</v>
      </c>
    </row>
    <row r="110" spans="1:67">
      <c r="A110">
        <v>6181400920</v>
      </c>
      <c r="B110" t="s">
        <v>131</v>
      </c>
      <c r="C110">
        <v>286651</v>
      </c>
      <c r="D110">
        <v>3</v>
      </c>
      <c r="E110">
        <v>2.5</v>
      </c>
      <c r="F110">
        <v>1830</v>
      </c>
      <c r="G110">
        <v>4997</v>
      </c>
      <c r="H110">
        <v>2</v>
      </c>
      <c r="I110">
        <v>0</v>
      </c>
      <c r="J110">
        <v>0</v>
      </c>
      <c r="K110">
        <v>3</v>
      </c>
      <c r="L110">
        <v>7</v>
      </c>
      <c r="M110">
        <v>1830</v>
      </c>
      <c r="N110">
        <v>0</v>
      </c>
      <c r="O110">
        <v>2004</v>
      </c>
      <c r="P110">
        <v>0</v>
      </c>
      <c r="Q110">
        <v>98001</v>
      </c>
      <c r="R110" s="1">
        <v>473035</v>
      </c>
      <c r="S110" s="1">
        <v>-122283</v>
      </c>
      <c r="T110">
        <v>2488</v>
      </c>
      <c r="U110">
        <v>4998</v>
      </c>
      <c r="W110">
        <f t="shared" si="26"/>
        <v>156.6398907103825</v>
      </c>
      <c r="Y110" t="str">
        <f t="shared" si="23"/>
        <v>Caro</v>
      </c>
      <c r="Z110" t="str">
        <f t="shared" si="24"/>
        <v>caro</v>
      </c>
      <c r="AA110" s="19">
        <f t="shared" si="25"/>
        <v>1</v>
      </c>
    </row>
    <row r="111" spans="1:67">
      <c r="A111">
        <v>6084601060</v>
      </c>
      <c r="B111" t="s">
        <v>115</v>
      </c>
      <c r="C111">
        <v>270000</v>
      </c>
      <c r="D111">
        <v>3</v>
      </c>
      <c r="E111">
        <v>2.5</v>
      </c>
      <c r="F111">
        <v>1770</v>
      </c>
      <c r="G111">
        <v>8640</v>
      </c>
      <c r="H111">
        <v>1</v>
      </c>
      <c r="I111">
        <v>0</v>
      </c>
      <c r="J111">
        <v>0</v>
      </c>
      <c r="K111">
        <v>3</v>
      </c>
      <c r="L111">
        <v>7</v>
      </c>
      <c r="M111">
        <v>1420</v>
      </c>
      <c r="N111">
        <v>350</v>
      </c>
      <c r="O111">
        <v>1986</v>
      </c>
      <c r="P111">
        <v>0</v>
      </c>
      <c r="Q111">
        <v>98001</v>
      </c>
      <c r="R111" s="1">
        <v>47326</v>
      </c>
      <c r="S111" s="1">
        <v>-122273</v>
      </c>
      <c r="T111">
        <v>1894</v>
      </c>
      <c r="U111">
        <v>7974</v>
      </c>
      <c r="W111">
        <f t="shared" si="26"/>
        <v>152.54237288135593</v>
      </c>
      <c r="Y111" t="str">
        <f t="shared" si="23"/>
        <v>Caro</v>
      </c>
      <c r="Z111" t="str">
        <f t="shared" si="24"/>
        <v>caro</v>
      </c>
      <c r="AA111" s="19">
        <f t="shared" si="25"/>
        <v>1</v>
      </c>
    </row>
    <row r="112" spans="1:67">
      <c r="A112">
        <v>1021049022</v>
      </c>
      <c r="B112" t="s">
        <v>132</v>
      </c>
      <c r="C112">
        <v>415000</v>
      </c>
      <c r="D112">
        <v>2</v>
      </c>
      <c r="E112">
        <v>1</v>
      </c>
      <c r="F112">
        <v>1050</v>
      </c>
      <c r="G112">
        <v>60113</v>
      </c>
      <c r="H112">
        <v>1</v>
      </c>
      <c r="I112">
        <v>0</v>
      </c>
      <c r="J112">
        <v>0</v>
      </c>
      <c r="K112">
        <v>4</v>
      </c>
      <c r="L112">
        <v>7</v>
      </c>
      <c r="M112">
        <v>1050</v>
      </c>
      <c r="N112">
        <v>0</v>
      </c>
      <c r="O112">
        <v>1943</v>
      </c>
      <c r="P112">
        <v>0</v>
      </c>
      <c r="Q112">
        <v>98001</v>
      </c>
      <c r="R112" s="1">
        <v>473226</v>
      </c>
      <c r="S112" s="1">
        <v>-122287</v>
      </c>
      <c r="T112">
        <v>1380</v>
      </c>
      <c r="U112">
        <v>27442</v>
      </c>
      <c r="W112">
        <f t="shared" si="26"/>
        <v>395.23809523809524</v>
      </c>
      <c r="Y112" t="str">
        <f t="shared" si="23"/>
        <v>Caro</v>
      </c>
      <c r="Z112" t="str">
        <f t="shared" si="24"/>
        <v>caro</v>
      </c>
      <c r="AA112" s="19">
        <f t="shared" si="25"/>
        <v>1</v>
      </c>
    </row>
    <row r="113" spans="1:27">
      <c r="A113">
        <v>3329530480</v>
      </c>
      <c r="B113" t="s">
        <v>133</v>
      </c>
      <c r="C113">
        <v>241000</v>
      </c>
      <c r="D113">
        <v>3</v>
      </c>
      <c r="E113">
        <v>2</v>
      </c>
      <c r="F113">
        <v>1770</v>
      </c>
      <c r="G113">
        <v>7000</v>
      </c>
      <c r="H113">
        <v>1</v>
      </c>
      <c r="I113">
        <v>0</v>
      </c>
      <c r="J113">
        <v>0</v>
      </c>
      <c r="K113">
        <v>3</v>
      </c>
      <c r="L113">
        <v>7</v>
      </c>
      <c r="M113">
        <v>1770</v>
      </c>
      <c r="N113">
        <v>0</v>
      </c>
      <c r="O113">
        <v>1986</v>
      </c>
      <c r="P113">
        <v>0</v>
      </c>
      <c r="Q113">
        <v>98001</v>
      </c>
      <c r="R113" s="1">
        <v>473321</v>
      </c>
      <c r="S113" s="1">
        <v>-122261</v>
      </c>
      <c r="T113">
        <v>1510</v>
      </c>
      <c r="U113">
        <v>10462</v>
      </c>
      <c r="W113">
        <f t="shared" si="26"/>
        <v>136.15819209039549</v>
      </c>
      <c r="Y113" t="str">
        <f t="shared" si="23"/>
        <v>Barato</v>
      </c>
      <c r="Z113" t="str">
        <f t="shared" si="24"/>
        <v>caro</v>
      </c>
      <c r="AA113" s="19">
        <f t="shared" si="25"/>
        <v>0</v>
      </c>
    </row>
    <row r="114" spans="1:27">
      <c r="A114">
        <v>255580190</v>
      </c>
      <c r="B114" t="s">
        <v>103</v>
      </c>
      <c r="C114">
        <v>302000</v>
      </c>
      <c r="D114">
        <v>4</v>
      </c>
      <c r="E114">
        <v>2.5</v>
      </c>
      <c r="F114">
        <v>1740</v>
      </c>
      <c r="G114">
        <v>7895</v>
      </c>
      <c r="H114">
        <v>2</v>
      </c>
      <c r="I114">
        <v>0</v>
      </c>
      <c r="J114">
        <v>0</v>
      </c>
      <c r="K114">
        <v>3</v>
      </c>
      <c r="L114">
        <v>7</v>
      </c>
      <c r="M114">
        <v>1740</v>
      </c>
      <c r="N114">
        <v>0</v>
      </c>
      <c r="O114">
        <v>1999</v>
      </c>
      <c r="P114">
        <v>0</v>
      </c>
      <c r="Q114">
        <v>98001</v>
      </c>
      <c r="R114" s="1">
        <v>473401</v>
      </c>
      <c r="S114" s="1">
        <v>-122282</v>
      </c>
      <c r="T114">
        <v>1720</v>
      </c>
      <c r="U114">
        <v>6813</v>
      </c>
      <c r="W114">
        <f t="shared" si="26"/>
        <v>173.56321839080459</v>
      </c>
      <c r="Y114" t="str">
        <f t="shared" si="23"/>
        <v>Caro</v>
      </c>
      <c r="Z114" t="str">
        <f t="shared" si="24"/>
        <v>barato</v>
      </c>
      <c r="AA114" s="19">
        <f t="shared" si="25"/>
        <v>0</v>
      </c>
    </row>
    <row r="115" spans="1:27">
      <c r="A115">
        <v>1311200460</v>
      </c>
      <c r="B115" t="s">
        <v>134</v>
      </c>
      <c r="C115">
        <v>265000</v>
      </c>
      <c r="D115">
        <v>4</v>
      </c>
      <c r="E115">
        <v>1.5</v>
      </c>
      <c r="F115">
        <v>2050</v>
      </c>
      <c r="G115">
        <v>7100</v>
      </c>
      <c r="H115">
        <v>1</v>
      </c>
      <c r="I115">
        <v>0</v>
      </c>
      <c r="J115">
        <v>0</v>
      </c>
      <c r="K115">
        <v>3</v>
      </c>
      <c r="L115">
        <v>7</v>
      </c>
      <c r="M115">
        <v>1050</v>
      </c>
      <c r="N115">
        <v>1000</v>
      </c>
      <c r="O115">
        <v>1963</v>
      </c>
      <c r="P115">
        <v>0</v>
      </c>
      <c r="Q115">
        <v>98001</v>
      </c>
      <c r="R115" s="1">
        <v>473395</v>
      </c>
      <c r="S115" t="s">
        <v>43</v>
      </c>
      <c r="T115">
        <v>1950</v>
      </c>
      <c r="U115">
        <v>7350</v>
      </c>
      <c r="W115">
        <f t="shared" si="26"/>
        <v>129.26829268292684</v>
      </c>
      <c r="Y115" t="str">
        <f t="shared" si="23"/>
        <v>Barato</v>
      </c>
      <c r="Z115" t="str">
        <f t="shared" si="24"/>
        <v>caro</v>
      </c>
      <c r="AA115" s="19">
        <f t="shared" si="25"/>
        <v>0</v>
      </c>
    </row>
    <row r="116" spans="1:27">
      <c r="A116">
        <v>7967600285</v>
      </c>
      <c r="B116" t="s">
        <v>135</v>
      </c>
      <c r="C116">
        <v>449888</v>
      </c>
      <c r="D116">
        <v>3</v>
      </c>
      <c r="E116">
        <v>2.25</v>
      </c>
      <c r="F116">
        <v>2520</v>
      </c>
      <c r="G116">
        <v>78408</v>
      </c>
      <c r="H116">
        <v>2</v>
      </c>
      <c r="I116">
        <v>0</v>
      </c>
      <c r="J116">
        <v>0</v>
      </c>
      <c r="K116">
        <v>3</v>
      </c>
      <c r="L116">
        <v>9</v>
      </c>
      <c r="M116">
        <v>2520</v>
      </c>
      <c r="N116">
        <v>0</v>
      </c>
      <c r="O116">
        <v>1988</v>
      </c>
      <c r="P116">
        <v>0</v>
      </c>
      <c r="Q116">
        <v>98001</v>
      </c>
      <c r="R116" s="1">
        <v>473514</v>
      </c>
      <c r="S116" s="1">
        <v>-122279</v>
      </c>
      <c r="T116">
        <v>1490</v>
      </c>
      <c r="U116">
        <v>29972</v>
      </c>
      <c r="W116">
        <f t="shared" si="26"/>
        <v>178.52698412698413</v>
      </c>
      <c r="Y116" t="str">
        <f t="shared" si="23"/>
        <v>Caro</v>
      </c>
      <c r="Z116" t="str">
        <f t="shared" si="24"/>
        <v>caro</v>
      </c>
      <c r="AA116" s="19">
        <f t="shared" si="25"/>
        <v>1</v>
      </c>
    </row>
    <row r="117" spans="1:27">
      <c r="A117">
        <v>6084600660</v>
      </c>
      <c r="B117" t="s">
        <v>115</v>
      </c>
      <c r="C117">
        <v>263000</v>
      </c>
      <c r="D117">
        <v>3</v>
      </c>
      <c r="E117">
        <v>2.5</v>
      </c>
      <c r="F117">
        <v>1720</v>
      </c>
      <c r="G117">
        <v>6847</v>
      </c>
      <c r="H117">
        <v>2</v>
      </c>
      <c r="I117">
        <v>0</v>
      </c>
      <c r="J117">
        <v>0</v>
      </c>
      <c r="K117">
        <v>3</v>
      </c>
      <c r="L117">
        <v>7</v>
      </c>
      <c r="M117">
        <v>1720</v>
      </c>
      <c r="N117">
        <v>0</v>
      </c>
      <c r="O117">
        <v>1987</v>
      </c>
      <c r="P117">
        <v>0</v>
      </c>
      <c r="Q117">
        <v>98001</v>
      </c>
      <c r="R117" s="1">
        <v>473266</v>
      </c>
      <c r="S117" s="1">
        <v>-122272</v>
      </c>
      <c r="T117">
        <v>1610</v>
      </c>
      <c r="U117">
        <v>7790</v>
      </c>
      <c r="W117">
        <f t="shared" si="26"/>
        <v>152.90697674418604</v>
      </c>
      <c r="Y117" t="str">
        <f t="shared" si="23"/>
        <v>Caro</v>
      </c>
      <c r="Z117" t="str">
        <f t="shared" si="24"/>
        <v>caro</v>
      </c>
      <c r="AA117" s="19">
        <f t="shared" si="25"/>
        <v>1</v>
      </c>
    </row>
    <row r="118" spans="1:27">
      <c r="A118">
        <v>8961950250</v>
      </c>
      <c r="B118" t="s">
        <v>103</v>
      </c>
      <c r="C118">
        <v>384000</v>
      </c>
      <c r="D118">
        <v>5</v>
      </c>
      <c r="E118">
        <v>2.75</v>
      </c>
      <c r="F118">
        <v>3220</v>
      </c>
      <c r="G118">
        <v>8160</v>
      </c>
      <c r="H118">
        <v>2</v>
      </c>
      <c r="I118">
        <v>0</v>
      </c>
      <c r="J118">
        <v>0</v>
      </c>
      <c r="K118">
        <v>3</v>
      </c>
      <c r="L118">
        <v>9</v>
      </c>
      <c r="M118">
        <v>3220</v>
      </c>
      <c r="N118">
        <v>0</v>
      </c>
      <c r="O118">
        <v>1999</v>
      </c>
      <c r="P118">
        <v>0</v>
      </c>
      <c r="Q118">
        <v>98001</v>
      </c>
      <c r="R118" s="1">
        <v>473154</v>
      </c>
      <c r="S118" s="1">
        <v>-122254</v>
      </c>
      <c r="T118">
        <v>2876</v>
      </c>
      <c r="U118">
        <v>11521</v>
      </c>
      <c r="W118">
        <f t="shared" si="26"/>
        <v>119.25465838509317</v>
      </c>
      <c r="Y118" t="str">
        <f t="shared" si="23"/>
        <v>Barato</v>
      </c>
      <c r="Z118" t="str">
        <f t="shared" si="24"/>
        <v>barato</v>
      </c>
      <c r="AA118" s="19">
        <f t="shared" si="25"/>
        <v>1</v>
      </c>
    </row>
    <row r="119" spans="1:27">
      <c r="A119">
        <v>7967200290</v>
      </c>
      <c r="B119" t="s">
        <v>65</v>
      </c>
      <c r="C119">
        <v>190000</v>
      </c>
      <c r="D119">
        <v>3</v>
      </c>
      <c r="E119">
        <v>2.25</v>
      </c>
      <c r="F119">
        <v>1590</v>
      </c>
      <c r="G119">
        <v>11745</v>
      </c>
      <c r="H119">
        <v>1</v>
      </c>
      <c r="I119">
        <v>0</v>
      </c>
      <c r="J119">
        <v>0</v>
      </c>
      <c r="K119">
        <v>3</v>
      </c>
      <c r="L119">
        <v>7</v>
      </c>
      <c r="M119">
        <v>1090</v>
      </c>
      <c r="N119">
        <v>500</v>
      </c>
      <c r="O119">
        <v>1978</v>
      </c>
      <c r="P119">
        <v>0</v>
      </c>
      <c r="Q119">
        <v>98001</v>
      </c>
      <c r="R119" s="1">
        <v>473553</v>
      </c>
      <c r="S119" t="s">
        <v>43</v>
      </c>
      <c r="T119">
        <v>1540</v>
      </c>
      <c r="U119">
        <v>12530</v>
      </c>
      <c r="W119">
        <f t="shared" si="26"/>
        <v>119.49685534591195</v>
      </c>
      <c r="Y119" t="str">
        <f t="shared" si="23"/>
        <v>Barato</v>
      </c>
      <c r="Z119" t="str">
        <f t="shared" si="24"/>
        <v>caro</v>
      </c>
      <c r="AA119" s="19">
        <f t="shared" si="25"/>
        <v>0</v>
      </c>
    </row>
    <row r="120" spans="1:27">
      <c r="A120">
        <v>6143600580</v>
      </c>
      <c r="B120" t="s">
        <v>136</v>
      </c>
      <c r="C120">
        <v>184000</v>
      </c>
      <c r="D120">
        <v>3</v>
      </c>
      <c r="E120">
        <v>1.75</v>
      </c>
      <c r="F120">
        <v>1490</v>
      </c>
      <c r="G120">
        <v>10125</v>
      </c>
      <c r="H120">
        <v>1</v>
      </c>
      <c r="I120">
        <v>0</v>
      </c>
      <c r="J120">
        <v>0</v>
      </c>
      <c r="K120">
        <v>4</v>
      </c>
      <c r="L120">
        <v>7</v>
      </c>
      <c r="M120">
        <v>1490</v>
      </c>
      <c r="N120">
        <v>0</v>
      </c>
      <c r="O120">
        <v>1962</v>
      </c>
      <c r="P120">
        <v>0</v>
      </c>
      <c r="Q120">
        <v>98001</v>
      </c>
      <c r="R120" s="1">
        <v>473075</v>
      </c>
      <c r="S120" s="1">
        <v>-122284</v>
      </c>
      <c r="T120">
        <v>2488</v>
      </c>
      <c r="U120">
        <v>4981</v>
      </c>
      <c r="W120">
        <f t="shared" si="26"/>
        <v>123.48993288590604</v>
      </c>
      <c r="Y120" t="str">
        <f t="shared" si="23"/>
        <v>Barato</v>
      </c>
      <c r="Z120" t="str">
        <f t="shared" si="24"/>
        <v>caro</v>
      </c>
      <c r="AA120" s="19">
        <f t="shared" si="25"/>
        <v>0</v>
      </c>
    </row>
    <row r="121" spans="1:27">
      <c r="A121">
        <v>8856004328</v>
      </c>
      <c r="B121" t="s">
        <v>137</v>
      </c>
      <c r="C121">
        <v>255000</v>
      </c>
      <c r="D121">
        <v>4</v>
      </c>
      <c r="E121">
        <v>2.5</v>
      </c>
      <c r="F121">
        <v>2163</v>
      </c>
      <c r="G121">
        <v>5882</v>
      </c>
      <c r="H121">
        <v>2</v>
      </c>
      <c r="I121">
        <v>0</v>
      </c>
      <c r="J121">
        <v>0</v>
      </c>
      <c r="K121">
        <v>3</v>
      </c>
      <c r="L121">
        <v>7</v>
      </c>
      <c r="M121">
        <v>2163</v>
      </c>
      <c r="N121">
        <v>0</v>
      </c>
      <c r="O121">
        <v>2006</v>
      </c>
      <c r="P121">
        <v>0</v>
      </c>
      <c r="Q121">
        <v>98001</v>
      </c>
      <c r="R121" s="1">
        <v>472736</v>
      </c>
      <c r="S121" s="1">
        <v>-122251</v>
      </c>
      <c r="T121">
        <v>1760</v>
      </c>
      <c r="U121">
        <v>9600</v>
      </c>
      <c r="W121">
        <f t="shared" si="26"/>
        <v>117.89181692094313</v>
      </c>
      <c r="Y121" t="str">
        <f t="shared" si="23"/>
        <v>Barato</v>
      </c>
      <c r="Z121" t="str">
        <f t="shared" si="24"/>
        <v>barato</v>
      </c>
      <c r="AA121" s="19">
        <f t="shared" si="25"/>
        <v>1</v>
      </c>
    </row>
    <row r="122" spans="1:27">
      <c r="A122">
        <v>4031700210</v>
      </c>
      <c r="B122" t="s">
        <v>72</v>
      </c>
      <c r="C122">
        <v>220000</v>
      </c>
      <c r="D122">
        <v>3</v>
      </c>
      <c r="E122">
        <v>1.5</v>
      </c>
      <c r="F122">
        <v>1600</v>
      </c>
      <c r="G122">
        <v>10548</v>
      </c>
      <c r="H122">
        <v>1</v>
      </c>
      <c r="I122">
        <v>0</v>
      </c>
      <c r="J122">
        <v>0</v>
      </c>
      <c r="K122">
        <v>4</v>
      </c>
      <c r="L122">
        <v>7</v>
      </c>
      <c r="M122">
        <v>1600</v>
      </c>
      <c r="N122">
        <v>0</v>
      </c>
      <c r="O122">
        <v>1962</v>
      </c>
      <c r="P122">
        <v>0</v>
      </c>
      <c r="Q122">
        <v>98001</v>
      </c>
      <c r="R122" s="1">
        <v>472925</v>
      </c>
      <c r="S122" s="1">
        <v>-122284</v>
      </c>
      <c r="T122">
        <v>2880</v>
      </c>
      <c r="U122">
        <v>13609</v>
      </c>
      <c r="W122">
        <f t="shared" si="26"/>
        <v>137.5</v>
      </c>
      <c r="Y122" t="str">
        <f t="shared" si="23"/>
        <v>Barato</v>
      </c>
      <c r="Z122" t="str">
        <f t="shared" si="24"/>
        <v>caro</v>
      </c>
      <c r="AA122" s="19">
        <f t="shared" si="25"/>
        <v>0</v>
      </c>
    </row>
    <row r="123" spans="1:27">
      <c r="A123">
        <v>1311400120</v>
      </c>
      <c r="B123" t="s">
        <v>138</v>
      </c>
      <c r="C123">
        <v>160000</v>
      </c>
      <c r="D123">
        <v>3</v>
      </c>
      <c r="E123">
        <v>1.75</v>
      </c>
      <c r="F123">
        <v>1610</v>
      </c>
      <c r="G123">
        <v>7392</v>
      </c>
      <c r="H123">
        <v>1</v>
      </c>
      <c r="I123">
        <v>0</v>
      </c>
      <c r="J123">
        <v>0</v>
      </c>
      <c r="K123">
        <v>4</v>
      </c>
      <c r="L123">
        <v>7</v>
      </c>
      <c r="M123">
        <v>1610</v>
      </c>
      <c r="N123">
        <v>0</v>
      </c>
      <c r="O123">
        <v>1964</v>
      </c>
      <c r="P123">
        <v>0</v>
      </c>
      <c r="Q123">
        <v>98001</v>
      </c>
      <c r="R123" s="1">
        <v>473413</v>
      </c>
      <c r="S123" t="s">
        <v>43</v>
      </c>
      <c r="T123">
        <v>1450</v>
      </c>
      <c r="U123">
        <v>7392</v>
      </c>
      <c r="W123">
        <f t="shared" si="26"/>
        <v>99.378881987577643</v>
      </c>
      <c r="Y123" t="str">
        <f t="shared" si="23"/>
        <v>Barato</v>
      </c>
      <c r="Z123" t="str">
        <f t="shared" si="24"/>
        <v>caro</v>
      </c>
      <c r="AA123" s="19">
        <f t="shared" si="25"/>
        <v>0</v>
      </c>
    </row>
    <row r="124" spans="1:27">
      <c r="A124">
        <v>303000220</v>
      </c>
      <c r="B124" t="s">
        <v>139</v>
      </c>
      <c r="C124">
        <v>375000</v>
      </c>
      <c r="D124">
        <v>4</v>
      </c>
      <c r="E124">
        <v>2</v>
      </c>
      <c r="F124">
        <v>2270</v>
      </c>
      <c r="G124">
        <v>18450</v>
      </c>
      <c r="H124">
        <v>1</v>
      </c>
      <c r="I124">
        <v>0</v>
      </c>
      <c r="J124">
        <v>0</v>
      </c>
      <c r="K124">
        <v>3</v>
      </c>
      <c r="L124">
        <v>7</v>
      </c>
      <c r="M124">
        <v>2270</v>
      </c>
      <c r="N124">
        <v>0</v>
      </c>
      <c r="O124">
        <v>1961</v>
      </c>
      <c r="P124">
        <v>0</v>
      </c>
      <c r="Q124">
        <v>98001</v>
      </c>
      <c r="R124" s="1">
        <v>473264</v>
      </c>
      <c r="S124" s="1">
        <v>-122262</v>
      </c>
      <c r="T124">
        <v>2150</v>
      </c>
      <c r="U124">
        <v>18450</v>
      </c>
      <c r="W124">
        <f t="shared" si="26"/>
        <v>165.19823788546256</v>
      </c>
      <c r="Y124" t="str">
        <f t="shared" si="23"/>
        <v>Caro</v>
      </c>
      <c r="Z124" t="str">
        <f t="shared" si="24"/>
        <v>caro</v>
      </c>
      <c r="AA124" s="19">
        <f t="shared" si="25"/>
        <v>1</v>
      </c>
    </row>
    <row r="125" spans="1:27">
      <c r="A125">
        <v>3750605620</v>
      </c>
      <c r="B125" t="s">
        <v>35</v>
      </c>
      <c r="C125">
        <v>225000</v>
      </c>
      <c r="D125">
        <v>3</v>
      </c>
      <c r="E125">
        <v>1.75</v>
      </c>
      <c r="F125">
        <v>1580</v>
      </c>
      <c r="G125">
        <v>14400</v>
      </c>
      <c r="H125">
        <v>1</v>
      </c>
      <c r="I125">
        <v>0</v>
      </c>
      <c r="J125">
        <v>0</v>
      </c>
      <c r="K125">
        <v>4</v>
      </c>
      <c r="L125">
        <v>7</v>
      </c>
      <c r="M125">
        <v>1580</v>
      </c>
      <c r="N125">
        <v>0</v>
      </c>
      <c r="O125">
        <v>1981</v>
      </c>
      <c r="P125">
        <v>0</v>
      </c>
      <c r="Q125">
        <v>98001</v>
      </c>
      <c r="R125" s="1">
        <v>472598</v>
      </c>
      <c r="S125" s="1">
        <v>-122281</v>
      </c>
      <c r="T125">
        <v>1480</v>
      </c>
      <c r="U125">
        <v>9600</v>
      </c>
      <c r="W125">
        <f t="shared" si="26"/>
        <v>142.40506329113924</v>
      </c>
      <c r="Y125" t="str">
        <f t="shared" si="23"/>
        <v>Barato</v>
      </c>
      <c r="Z125" t="str">
        <f t="shared" si="24"/>
        <v>caro</v>
      </c>
      <c r="AA125" s="19">
        <f t="shared" si="25"/>
        <v>0</v>
      </c>
    </row>
    <row r="126" spans="1:27">
      <c r="A126">
        <v>2214800110</v>
      </c>
      <c r="B126" t="s">
        <v>140</v>
      </c>
      <c r="C126">
        <v>259900</v>
      </c>
      <c r="D126">
        <v>4</v>
      </c>
      <c r="E126">
        <v>2.75</v>
      </c>
      <c r="F126">
        <v>1560</v>
      </c>
      <c r="G126">
        <v>8820</v>
      </c>
      <c r="H126">
        <v>1</v>
      </c>
      <c r="I126">
        <v>0</v>
      </c>
      <c r="J126">
        <v>3</v>
      </c>
      <c r="K126">
        <v>3</v>
      </c>
      <c r="L126">
        <v>7</v>
      </c>
      <c r="M126">
        <v>1060</v>
      </c>
      <c r="N126">
        <v>500</v>
      </c>
      <c r="O126">
        <v>1979</v>
      </c>
      <c r="P126">
        <v>0</v>
      </c>
      <c r="Q126">
        <v>98001</v>
      </c>
      <c r="R126" s="1">
        <v>473382</v>
      </c>
      <c r="S126" s="1">
        <v>-122257</v>
      </c>
      <c r="T126">
        <v>2140</v>
      </c>
      <c r="U126">
        <v>7800</v>
      </c>
      <c r="W126">
        <f t="shared" si="26"/>
        <v>166.60256410256412</v>
      </c>
      <c r="Y126" t="str">
        <f t="shared" si="23"/>
        <v>Caro</v>
      </c>
      <c r="Z126" t="str">
        <f t="shared" si="24"/>
        <v>barato</v>
      </c>
      <c r="AA126" s="19">
        <f t="shared" si="25"/>
        <v>0</v>
      </c>
    </row>
    <row r="127" spans="1:27">
      <c r="A127">
        <v>1311910300</v>
      </c>
      <c r="B127" t="s">
        <v>141</v>
      </c>
      <c r="C127">
        <v>260000</v>
      </c>
      <c r="D127">
        <v>5</v>
      </c>
      <c r="E127">
        <v>2.25</v>
      </c>
      <c r="F127">
        <v>2320</v>
      </c>
      <c r="G127">
        <v>6375</v>
      </c>
      <c r="H127">
        <v>1</v>
      </c>
      <c r="I127">
        <v>0</v>
      </c>
      <c r="J127">
        <v>0</v>
      </c>
      <c r="K127">
        <v>4</v>
      </c>
      <c r="L127">
        <v>7</v>
      </c>
      <c r="M127">
        <v>1270</v>
      </c>
      <c r="N127">
        <v>1050</v>
      </c>
      <c r="O127">
        <v>1967</v>
      </c>
      <c r="P127">
        <v>0</v>
      </c>
      <c r="Q127">
        <v>98001</v>
      </c>
      <c r="R127" s="1">
        <v>473351</v>
      </c>
      <c r="S127" s="1">
        <v>-122282</v>
      </c>
      <c r="T127">
        <v>1760</v>
      </c>
      <c r="U127">
        <v>7600</v>
      </c>
      <c r="W127">
        <f t="shared" si="26"/>
        <v>112.06896551724138</v>
      </c>
      <c r="Y127" t="str">
        <f t="shared" si="23"/>
        <v>Barato</v>
      </c>
      <c r="Z127" t="str">
        <f t="shared" si="24"/>
        <v>barato</v>
      </c>
      <c r="AA127" s="19">
        <f t="shared" si="25"/>
        <v>1</v>
      </c>
    </row>
    <row r="128" spans="1:27">
      <c r="A128">
        <v>4463400195</v>
      </c>
      <c r="B128" t="s">
        <v>115</v>
      </c>
      <c r="C128">
        <v>170000</v>
      </c>
      <c r="D128">
        <v>2</v>
      </c>
      <c r="E128">
        <v>1</v>
      </c>
      <c r="F128">
        <v>1280</v>
      </c>
      <c r="G128">
        <v>21750</v>
      </c>
      <c r="H128">
        <v>1.5</v>
      </c>
      <c r="I128">
        <v>0</v>
      </c>
      <c r="J128">
        <v>0</v>
      </c>
      <c r="K128">
        <v>5</v>
      </c>
      <c r="L128">
        <v>6</v>
      </c>
      <c r="M128">
        <v>1280</v>
      </c>
      <c r="N128">
        <v>0</v>
      </c>
      <c r="O128">
        <v>1912</v>
      </c>
      <c r="P128">
        <v>0</v>
      </c>
      <c r="Q128">
        <v>98001</v>
      </c>
      <c r="R128" s="1">
        <v>473096</v>
      </c>
      <c r="S128" s="1">
        <v>-122241</v>
      </c>
      <c r="T128">
        <v>1520</v>
      </c>
      <c r="U128">
        <v>21750</v>
      </c>
      <c r="W128">
        <f t="shared" si="26"/>
        <v>132.8125</v>
      </c>
      <c r="Y128" t="str">
        <f t="shared" si="23"/>
        <v>Barato</v>
      </c>
      <c r="Z128" t="str">
        <f t="shared" si="24"/>
        <v>caro</v>
      </c>
      <c r="AA128" s="19">
        <f t="shared" si="25"/>
        <v>0</v>
      </c>
    </row>
    <row r="129" spans="1:27">
      <c r="A129">
        <v>6649250410</v>
      </c>
      <c r="B129" t="s">
        <v>141</v>
      </c>
      <c r="C129">
        <v>317000</v>
      </c>
      <c r="D129">
        <v>4</v>
      </c>
      <c r="E129">
        <v>2.5</v>
      </c>
      <c r="F129">
        <v>2160</v>
      </c>
      <c r="G129">
        <v>8049</v>
      </c>
      <c r="H129">
        <v>2</v>
      </c>
      <c r="I129">
        <v>0</v>
      </c>
      <c r="J129">
        <v>0</v>
      </c>
      <c r="K129">
        <v>3</v>
      </c>
      <c r="L129">
        <v>9</v>
      </c>
      <c r="M129">
        <v>2160</v>
      </c>
      <c r="N129">
        <v>0</v>
      </c>
      <c r="O129">
        <v>1988</v>
      </c>
      <c r="P129">
        <v>0</v>
      </c>
      <c r="Q129">
        <v>98001</v>
      </c>
      <c r="R129" s="1">
        <v>473337</v>
      </c>
      <c r="S129" t="s">
        <v>142</v>
      </c>
      <c r="T129">
        <v>2490</v>
      </c>
      <c r="U129">
        <v>8995</v>
      </c>
      <c r="W129">
        <f t="shared" si="26"/>
        <v>146.75925925925927</v>
      </c>
      <c r="Y129" t="str">
        <f t="shared" si="23"/>
        <v>Barato</v>
      </c>
      <c r="Z129" t="str">
        <f t="shared" si="24"/>
        <v>barato</v>
      </c>
      <c r="AA129" s="19">
        <f t="shared" si="25"/>
        <v>1</v>
      </c>
    </row>
    <row r="130" spans="1:27">
      <c r="A130">
        <v>1864940180</v>
      </c>
      <c r="B130" t="s">
        <v>105</v>
      </c>
      <c r="C130">
        <v>335000</v>
      </c>
      <c r="D130">
        <v>4</v>
      </c>
      <c r="E130">
        <v>2.5</v>
      </c>
      <c r="F130">
        <v>2610</v>
      </c>
      <c r="G130">
        <v>4781</v>
      </c>
      <c r="H130">
        <v>2</v>
      </c>
      <c r="I130">
        <v>0</v>
      </c>
      <c r="J130">
        <v>0</v>
      </c>
      <c r="K130">
        <v>3</v>
      </c>
      <c r="L130">
        <v>8</v>
      </c>
      <c r="M130">
        <v>2610</v>
      </c>
      <c r="N130">
        <v>0</v>
      </c>
      <c r="O130">
        <v>2009</v>
      </c>
      <c r="P130">
        <v>0</v>
      </c>
      <c r="Q130">
        <v>98001</v>
      </c>
      <c r="R130" s="1">
        <v>472649</v>
      </c>
      <c r="S130" s="1">
        <v>-122292</v>
      </c>
      <c r="T130">
        <v>2583</v>
      </c>
      <c r="U130">
        <v>4796</v>
      </c>
      <c r="W130">
        <f t="shared" si="26"/>
        <v>128.35249042145594</v>
      </c>
      <c r="Y130" t="str">
        <f t="shared" si="23"/>
        <v>Barato</v>
      </c>
      <c r="Z130" t="str">
        <f t="shared" si="24"/>
        <v>barato</v>
      </c>
      <c r="AA130" s="19">
        <f t="shared" si="25"/>
        <v>1</v>
      </c>
    </row>
    <row r="131" spans="1:27">
      <c r="A131">
        <v>2595650100</v>
      </c>
      <c r="B131" t="s">
        <v>101</v>
      </c>
      <c r="C131">
        <v>359500</v>
      </c>
      <c r="D131">
        <v>4</v>
      </c>
      <c r="E131">
        <v>2.75</v>
      </c>
      <c r="F131">
        <v>2140</v>
      </c>
      <c r="G131">
        <v>10316</v>
      </c>
      <c r="H131">
        <v>2</v>
      </c>
      <c r="I131">
        <v>0</v>
      </c>
      <c r="J131">
        <v>0</v>
      </c>
      <c r="K131">
        <v>3</v>
      </c>
      <c r="L131">
        <v>8</v>
      </c>
      <c r="M131">
        <v>2140</v>
      </c>
      <c r="N131">
        <v>0</v>
      </c>
      <c r="O131">
        <v>1993</v>
      </c>
      <c r="P131">
        <v>0</v>
      </c>
      <c r="Q131">
        <v>98001</v>
      </c>
      <c r="R131" s="1">
        <v>473537</v>
      </c>
      <c r="S131" s="1">
        <v>-122274</v>
      </c>
      <c r="T131">
        <v>1920</v>
      </c>
      <c r="U131">
        <v>11337</v>
      </c>
      <c r="W131">
        <f t="shared" si="26"/>
        <v>167.99065420560748</v>
      </c>
      <c r="Y131" t="str">
        <f t="shared" ref="Y131:Y194" si="27">IF(W131&gt;$W$365*1,"Caro",IF(W131&lt;$W$365*1,"Barato","Razoavel"))</f>
        <v>Caro</v>
      </c>
      <c r="Z131" t="str">
        <f t="shared" ref="Z131:Z194" si="28">IF(D131&lt;=3,"caro",IF(L131&gt;7,"barato",IF(K131&lt;=3,IF(E131&lt;=2,"caro","barato"),IF(E131&lt;=2,"caro","barato"))))</f>
        <v>barato</v>
      </c>
      <c r="AA131" s="19">
        <f t="shared" ref="AA131:AA194" si="29">IF(Y131=Z131,1,0)</f>
        <v>0</v>
      </c>
    </row>
    <row r="132" spans="1:27">
      <c r="A132">
        <v>2616700450</v>
      </c>
      <c r="B132" t="s">
        <v>143</v>
      </c>
      <c r="C132">
        <v>248000</v>
      </c>
      <c r="D132">
        <v>3</v>
      </c>
      <c r="E132">
        <v>1.75</v>
      </c>
      <c r="F132">
        <v>1330</v>
      </c>
      <c r="G132">
        <v>9831</v>
      </c>
      <c r="H132">
        <v>1</v>
      </c>
      <c r="I132">
        <v>0</v>
      </c>
      <c r="J132">
        <v>0</v>
      </c>
      <c r="K132">
        <v>3</v>
      </c>
      <c r="L132">
        <v>7</v>
      </c>
      <c r="M132">
        <v>1330</v>
      </c>
      <c r="N132">
        <v>0</v>
      </c>
      <c r="O132">
        <v>1987</v>
      </c>
      <c r="P132">
        <v>0</v>
      </c>
      <c r="Q132">
        <v>98001</v>
      </c>
      <c r="R132" s="1">
        <v>473304</v>
      </c>
      <c r="S132" s="1">
        <v>-122277</v>
      </c>
      <c r="T132">
        <v>1330</v>
      </c>
      <c r="U132">
        <v>7500</v>
      </c>
      <c r="W132">
        <f t="shared" ref="W132:W195" si="30">C132/F132</f>
        <v>186.46616541353384</v>
      </c>
      <c r="Y132" t="str">
        <f t="shared" si="27"/>
        <v>Caro</v>
      </c>
      <c r="Z132" t="str">
        <f t="shared" si="28"/>
        <v>caro</v>
      </c>
      <c r="AA132" s="19">
        <f t="shared" si="29"/>
        <v>1</v>
      </c>
    </row>
    <row r="133" spans="1:27">
      <c r="A133">
        <v>3876600120</v>
      </c>
      <c r="B133" t="s">
        <v>144</v>
      </c>
      <c r="C133">
        <v>265000</v>
      </c>
      <c r="D133">
        <v>3</v>
      </c>
      <c r="E133">
        <v>1.5</v>
      </c>
      <c r="F133">
        <v>1780</v>
      </c>
      <c r="G133">
        <v>10196</v>
      </c>
      <c r="H133">
        <v>1</v>
      </c>
      <c r="I133">
        <v>0</v>
      </c>
      <c r="J133">
        <v>0</v>
      </c>
      <c r="K133">
        <v>4</v>
      </c>
      <c r="L133">
        <v>7</v>
      </c>
      <c r="M133">
        <v>1270</v>
      </c>
      <c r="N133">
        <v>510</v>
      </c>
      <c r="O133">
        <v>1967</v>
      </c>
      <c r="P133">
        <v>0</v>
      </c>
      <c r="Q133">
        <v>98001</v>
      </c>
      <c r="R133" s="1">
        <v>473375</v>
      </c>
      <c r="S133" s="1">
        <v>-122291</v>
      </c>
      <c r="T133">
        <v>1320</v>
      </c>
      <c r="U133">
        <v>7875</v>
      </c>
      <c r="W133">
        <f t="shared" si="30"/>
        <v>148.87640449438203</v>
      </c>
      <c r="Y133" t="str">
        <f t="shared" si="27"/>
        <v>Barato</v>
      </c>
      <c r="Z133" t="str">
        <f t="shared" si="28"/>
        <v>caro</v>
      </c>
      <c r="AA133" s="19">
        <f t="shared" si="29"/>
        <v>0</v>
      </c>
    </row>
    <row r="134" spans="1:27">
      <c r="A134">
        <v>5706600150</v>
      </c>
      <c r="B134" t="s">
        <v>56</v>
      </c>
      <c r="C134">
        <v>215000</v>
      </c>
      <c r="D134">
        <v>3</v>
      </c>
      <c r="E134">
        <v>1.75</v>
      </c>
      <c r="F134">
        <v>1210</v>
      </c>
      <c r="G134">
        <v>8075</v>
      </c>
      <c r="H134">
        <v>1</v>
      </c>
      <c r="I134">
        <v>0</v>
      </c>
      <c r="J134">
        <v>0</v>
      </c>
      <c r="K134">
        <v>4</v>
      </c>
      <c r="L134">
        <v>6</v>
      </c>
      <c r="M134">
        <v>1210</v>
      </c>
      <c r="N134">
        <v>0</v>
      </c>
      <c r="O134">
        <v>1983</v>
      </c>
      <c r="P134">
        <v>0</v>
      </c>
      <c r="Q134">
        <v>98001</v>
      </c>
      <c r="R134" s="1">
        <v>472666</v>
      </c>
      <c r="S134" s="1">
        <v>-122254</v>
      </c>
      <c r="T134">
        <v>1310</v>
      </c>
      <c r="U134">
        <v>8025</v>
      </c>
      <c r="W134">
        <f t="shared" si="30"/>
        <v>177.68595041322314</v>
      </c>
      <c r="Y134" t="str">
        <f t="shared" si="27"/>
        <v>Caro</v>
      </c>
      <c r="Z134" t="str">
        <f t="shared" si="28"/>
        <v>caro</v>
      </c>
      <c r="AA134" s="19">
        <f t="shared" si="29"/>
        <v>1</v>
      </c>
    </row>
    <row r="135" spans="1:27">
      <c r="A135">
        <v>3751600025</v>
      </c>
      <c r="B135" t="s">
        <v>145</v>
      </c>
      <c r="C135">
        <v>139000</v>
      </c>
      <c r="D135">
        <v>3</v>
      </c>
      <c r="E135">
        <v>1</v>
      </c>
      <c r="F135">
        <v>1100</v>
      </c>
      <c r="G135">
        <v>17334</v>
      </c>
      <c r="H135">
        <v>1</v>
      </c>
      <c r="I135">
        <v>0</v>
      </c>
      <c r="J135">
        <v>0</v>
      </c>
      <c r="K135">
        <v>3</v>
      </c>
      <c r="L135">
        <v>7</v>
      </c>
      <c r="M135">
        <v>1100</v>
      </c>
      <c r="N135">
        <v>0</v>
      </c>
      <c r="O135">
        <v>1978</v>
      </c>
      <c r="P135">
        <v>0</v>
      </c>
      <c r="Q135">
        <v>98001</v>
      </c>
      <c r="R135" s="1">
        <v>473003</v>
      </c>
      <c r="S135" t="s">
        <v>36</v>
      </c>
      <c r="T135">
        <v>1530</v>
      </c>
      <c r="U135">
        <v>18694</v>
      </c>
      <c r="W135">
        <f t="shared" si="30"/>
        <v>126.36363636363636</v>
      </c>
      <c r="Y135" t="str">
        <f t="shared" si="27"/>
        <v>Barato</v>
      </c>
      <c r="Z135" t="str">
        <f t="shared" si="28"/>
        <v>caro</v>
      </c>
      <c r="AA135" s="19">
        <f t="shared" si="29"/>
        <v>0</v>
      </c>
    </row>
    <row r="136" spans="1:27">
      <c r="A136">
        <v>5066400564</v>
      </c>
      <c r="B136" t="s">
        <v>146</v>
      </c>
      <c r="C136">
        <v>199129</v>
      </c>
      <c r="D136">
        <v>3</v>
      </c>
      <c r="E136">
        <v>1</v>
      </c>
      <c r="F136">
        <v>860</v>
      </c>
      <c r="G136">
        <v>33664</v>
      </c>
      <c r="H136">
        <v>1</v>
      </c>
      <c r="I136">
        <v>0</v>
      </c>
      <c r="J136">
        <v>0</v>
      </c>
      <c r="K136">
        <v>4</v>
      </c>
      <c r="L136">
        <v>6</v>
      </c>
      <c r="M136">
        <v>860</v>
      </c>
      <c r="N136">
        <v>0</v>
      </c>
      <c r="O136">
        <v>1955</v>
      </c>
      <c r="P136">
        <v>0</v>
      </c>
      <c r="Q136">
        <v>98001</v>
      </c>
      <c r="R136" s="1">
        <v>47295</v>
      </c>
      <c r="S136" s="1">
        <v>-122275</v>
      </c>
      <c r="T136">
        <v>1290</v>
      </c>
      <c r="U136">
        <v>18287</v>
      </c>
      <c r="W136">
        <f t="shared" si="30"/>
        <v>231.5453488372093</v>
      </c>
      <c r="Y136" t="str">
        <f t="shared" si="27"/>
        <v>Caro</v>
      </c>
      <c r="Z136" t="str">
        <f t="shared" si="28"/>
        <v>caro</v>
      </c>
      <c r="AA136" s="19">
        <f t="shared" si="29"/>
        <v>1</v>
      </c>
    </row>
    <row r="137" spans="1:27">
      <c r="A137">
        <v>1687000220</v>
      </c>
      <c r="B137" t="s">
        <v>147</v>
      </c>
      <c r="C137">
        <v>285000</v>
      </c>
      <c r="D137">
        <v>4</v>
      </c>
      <c r="E137">
        <v>2.5</v>
      </c>
      <c r="F137">
        <v>2434</v>
      </c>
      <c r="G137">
        <v>4400</v>
      </c>
      <c r="H137">
        <v>2</v>
      </c>
      <c r="I137">
        <v>0</v>
      </c>
      <c r="J137">
        <v>0</v>
      </c>
      <c r="K137">
        <v>3</v>
      </c>
      <c r="L137">
        <v>8</v>
      </c>
      <c r="M137">
        <v>2434</v>
      </c>
      <c r="N137">
        <v>0</v>
      </c>
      <c r="O137">
        <v>2007</v>
      </c>
      <c r="P137">
        <v>0</v>
      </c>
      <c r="Q137">
        <v>98001</v>
      </c>
      <c r="R137" s="1">
        <v>472874</v>
      </c>
      <c r="S137" s="1">
        <v>-122283</v>
      </c>
      <c r="T137">
        <v>2434</v>
      </c>
      <c r="U137">
        <v>4400</v>
      </c>
      <c r="W137">
        <f t="shared" si="30"/>
        <v>117.0912078882498</v>
      </c>
      <c r="Y137" t="str">
        <f t="shared" si="27"/>
        <v>Barato</v>
      </c>
      <c r="Z137" t="str">
        <f t="shared" si="28"/>
        <v>barato</v>
      </c>
      <c r="AA137" s="19">
        <f t="shared" si="29"/>
        <v>1</v>
      </c>
    </row>
    <row r="138" spans="1:27">
      <c r="A138">
        <v>3750607974</v>
      </c>
      <c r="B138" t="s">
        <v>148</v>
      </c>
      <c r="C138">
        <v>280000</v>
      </c>
      <c r="D138">
        <v>4</v>
      </c>
      <c r="E138">
        <v>2</v>
      </c>
      <c r="F138">
        <v>2190</v>
      </c>
      <c r="G138">
        <v>14439</v>
      </c>
      <c r="H138">
        <v>1</v>
      </c>
      <c r="I138">
        <v>0</v>
      </c>
      <c r="J138">
        <v>0</v>
      </c>
      <c r="K138">
        <v>4</v>
      </c>
      <c r="L138">
        <v>7</v>
      </c>
      <c r="M138">
        <v>1180</v>
      </c>
      <c r="N138">
        <v>1010</v>
      </c>
      <c r="O138">
        <v>1977</v>
      </c>
      <c r="P138">
        <v>0</v>
      </c>
      <c r="Q138">
        <v>98001</v>
      </c>
      <c r="R138" s="1">
        <v>472702</v>
      </c>
      <c r="S138" t="s">
        <v>109</v>
      </c>
      <c r="T138">
        <v>2160</v>
      </c>
      <c r="U138">
        <v>14439</v>
      </c>
      <c r="W138">
        <f t="shared" si="30"/>
        <v>127.85388127853881</v>
      </c>
      <c r="Y138" t="str">
        <f t="shared" si="27"/>
        <v>Barato</v>
      </c>
      <c r="Z138" t="str">
        <f t="shared" si="28"/>
        <v>caro</v>
      </c>
      <c r="AA138" s="19">
        <f t="shared" si="29"/>
        <v>0</v>
      </c>
    </row>
    <row r="139" spans="1:27">
      <c r="A139">
        <v>3750603940</v>
      </c>
      <c r="B139" t="s">
        <v>58</v>
      </c>
      <c r="C139">
        <v>240000</v>
      </c>
      <c r="D139">
        <v>4</v>
      </c>
      <c r="E139">
        <v>1.75</v>
      </c>
      <c r="F139">
        <v>1880</v>
      </c>
      <c r="G139">
        <v>9600</v>
      </c>
      <c r="H139">
        <v>1</v>
      </c>
      <c r="I139">
        <v>0</v>
      </c>
      <c r="J139">
        <v>0</v>
      </c>
      <c r="K139">
        <v>5</v>
      </c>
      <c r="L139">
        <v>7</v>
      </c>
      <c r="M139">
        <v>1020</v>
      </c>
      <c r="N139">
        <v>860</v>
      </c>
      <c r="O139">
        <v>1946</v>
      </c>
      <c r="P139">
        <v>0</v>
      </c>
      <c r="Q139">
        <v>98001</v>
      </c>
      <c r="R139" s="1">
        <v>472633</v>
      </c>
      <c r="S139" s="1">
        <v>-122281</v>
      </c>
      <c r="T139">
        <v>1560</v>
      </c>
      <c r="U139">
        <v>14400</v>
      </c>
      <c r="W139">
        <f t="shared" si="30"/>
        <v>127.65957446808511</v>
      </c>
      <c r="Y139" t="str">
        <f t="shared" si="27"/>
        <v>Barato</v>
      </c>
      <c r="Z139" t="str">
        <f t="shared" si="28"/>
        <v>caro</v>
      </c>
      <c r="AA139" s="19">
        <f t="shared" si="29"/>
        <v>0</v>
      </c>
    </row>
    <row r="140" spans="1:27">
      <c r="A140">
        <v>2048000330</v>
      </c>
      <c r="B140" t="s">
        <v>111</v>
      </c>
      <c r="C140">
        <v>214000</v>
      </c>
      <c r="D140">
        <v>3</v>
      </c>
      <c r="E140">
        <v>2.5</v>
      </c>
      <c r="F140">
        <v>1600</v>
      </c>
      <c r="G140">
        <v>2231</v>
      </c>
      <c r="H140">
        <v>2</v>
      </c>
      <c r="I140">
        <v>0</v>
      </c>
      <c r="J140">
        <v>0</v>
      </c>
      <c r="K140">
        <v>3</v>
      </c>
      <c r="L140">
        <v>7</v>
      </c>
      <c r="M140">
        <v>1600</v>
      </c>
      <c r="N140">
        <v>0</v>
      </c>
      <c r="O140">
        <v>2003</v>
      </c>
      <c r="P140">
        <v>0</v>
      </c>
      <c r="Q140">
        <v>98001</v>
      </c>
      <c r="R140" s="1">
        <v>473314</v>
      </c>
      <c r="S140" t="s">
        <v>109</v>
      </c>
      <c r="T140">
        <v>1600</v>
      </c>
      <c r="U140">
        <v>2962</v>
      </c>
      <c r="W140">
        <f t="shared" si="30"/>
        <v>133.75</v>
      </c>
      <c r="Y140" t="str">
        <f t="shared" si="27"/>
        <v>Barato</v>
      </c>
      <c r="Z140" t="str">
        <f t="shared" si="28"/>
        <v>caro</v>
      </c>
      <c r="AA140" s="19">
        <f t="shared" si="29"/>
        <v>0</v>
      </c>
    </row>
    <row r="141" spans="1:27">
      <c r="A141">
        <v>1687000210</v>
      </c>
      <c r="B141" t="s">
        <v>149</v>
      </c>
      <c r="C141">
        <v>275000</v>
      </c>
      <c r="D141">
        <v>3</v>
      </c>
      <c r="E141">
        <v>2.5</v>
      </c>
      <c r="F141">
        <v>2497</v>
      </c>
      <c r="G141">
        <v>4400</v>
      </c>
      <c r="H141">
        <v>2</v>
      </c>
      <c r="I141">
        <v>0</v>
      </c>
      <c r="J141">
        <v>0</v>
      </c>
      <c r="K141">
        <v>3</v>
      </c>
      <c r="L141">
        <v>8</v>
      </c>
      <c r="M141">
        <v>2497</v>
      </c>
      <c r="N141">
        <v>0</v>
      </c>
      <c r="O141">
        <v>2007</v>
      </c>
      <c r="P141">
        <v>0</v>
      </c>
      <c r="Q141">
        <v>98001</v>
      </c>
      <c r="R141" s="1">
        <v>472873</v>
      </c>
      <c r="S141" s="1">
        <v>-122283</v>
      </c>
      <c r="T141">
        <v>2434</v>
      </c>
      <c r="U141">
        <v>4400</v>
      </c>
      <c r="W141">
        <f t="shared" si="30"/>
        <v>110.13215859030836</v>
      </c>
      <c r="Y141" t="str">
        <f t="shared" si="27"/>
        <v>Barato</v>
      </c>
      <c r="Z141" t="str">
        <f t="shared" si="28"/>
        <v>caro</v>
      </c>
      <c r="AA141" s="19">
        <f t="shared" si="29"/>
        <v>0</v>
      </c>
    </row>
    <row r="142" spans="1:27">
      <c r="A142">
        <v>1311100490</v>
      </c>
      <c r="B142" t="s">
        <v>150</v>
      </c>
      <c r="C142">
        <v>274000</v>
      </c>
      <c r="D142">
        <v>5</v>
      </c>
      <c r="E142">
        <v>1.75</v>
      </c>
      <c r="F142">
        <v>1950</v>
      </c>
      <c r="G142">
        <v>8720</v>
      </c>
      <c r="H142">
        <v>1</v>
      </c>
      <c r="I142">
        <v>0</v>
      </c>
      <c r="J142">
        <v>0</v>
      </c>
      <c r="K142">
        <v>3</v>
      </c>
      <c r="L142">
        <v>7</v>
      </c>
      <c r="M142">
        <v>1050</v>
      </c>
      <c r="N142">
        <v>900</v>
      </c>
      <c r="O142">
        <v>1962</v>
      </c>
      <c r="P142">
        <v>0</v>
      </c>
      <c r="Q142">
        <v>98001</v>
      </c>
      <c r="R142" s="1">
        <v>473381</v>
      </c>
      <c r="S142" s="1">
        <v>-122289</v>
      </c>
      <c r="T142">
        <v>1660</v>
      </c>
      <c r="U142">
        <v>8030</v>
      </c>
      <c r="W142">
        <f t="shared" si="30"/>
        <v>140.51282051282053</v>
      </c>
      <c r="Y142" t="str">
        <f t="shared" si="27"/>
        <v>Barato</v>
      </c>
      <c r="Z142" t="str">
        <f t="shared" si="28"/>
        <v>caro</v>
      </c>
      <c r="AA142" s="19">
        <f t="shared" si="29"/>
        <v>0</v>
      </c>
    </row>
    <row r="143" spans="1:27">
      <c r="A143">
        <v>5556800150</v>
      </c>
      <c r="B143" t="s">
        <v>151</v>
      </c>
      <c r="C143">
        <v>204700</v>
      </c>
      <c r="D143">
        <v>4</v>
      </c>
      <c r="E143">
        <v>2</v>
      </c>
      <c r="F143">
        <v>1670</v>
      </c>
      <c r="G143">
        <v>9987</v>
      </c>
      <c r="H143">
        <v>1</v>
      </c>
      <c r="I143">
        <v>0</v>
      </c>
      <c r="J143">
        <v>0</v>
      </c>
      <c r="K143">
        <v>3</v>
      </c>
      <c r="L143">
        <v>7</v>
      </c>
      <c r="M143">
        <v>1670</v>
      </c>
      <c r="N143">
        <v>0</v>
      </c>
      <c r="O143">
        <v>1967</v>
      </c>
      <c r="P143">
        <v>0</v>
      </c>
      <c r="Q143">
        <v>98001</v>
      </c>
      <c r="R143" s="1">
        <v>473406</v>
      </c>
      <c r="S143" s="1">
        <v>-122284</v>
      </c>
      <c r="T143">
        <v>1640</v>
      </c>
      <c r="U143">
        <v>7280</v>
      </c>
      <c r="W143">
        <f t="shared" si="30"/>
        <v>122.57485029940119</v>
      </c>
      <c r="Y143" t="str">
        <f t="shared" si="27"/>
        <v>Barato</v>
      </c>
      <c r="Z143" t="str">
        <f t="shared" si="28"/>
        <v>caro</v>
      </c>
      <c r="AA143" s="19">
        <f t="shared" si="29"/>
        <v>0</v>
      </c>
    </row>
    <row r="144" spans="1:27">
      <c r="A144">
        <v>302000375</v>
      </c>
      <c r="B144" t="s">
        <v>152</v>
      </c>
      <c r="C144">
        <v>169100</v>
      </c>
      <c r="D144">
        <v>3</v>
      </c>
      <c r="E144">
        <v>2</v>
      </c>
      <c r="F144">
        <v>1050</v>
      </c>
      <c r="G144">
        <v>18304</v>
      </c>
      <c r="H144">
        <v>1</v>
      </c>
      <c r="I144">
        <v>0</v>
      </c>
      <c r="J144">
        <v>0</v>
      </c>
      <c r="K144">
        <v>4</v>
      </c>
      <c r="L144">
        <v>7</v>
      </c>
      <c r="M144">
        <v>1050</v>
      </c>
      <c r="N144">
        <v>0</v>
      </c>
      <c r="O144">
        <v>1953</v>
      </c>
      <c r="P144">
        <v>0</v>
      </c>
      <c r="Q144">
        <v>98001</v>
      </c>
      <c r="R144" s="1">
        <v>473206</v>
      </c>
      <c r="S144" s="1">
        <v>-122269</v>
      </c>
      <c r="T144">
        <v>1690</v>
      </c>
      <c r="U144">
        <v>15675</v>
      </c>
      <c r="W144">
        <f t="shared" si="30"/>
        <v>161.04761904761904</v>
      </c>
      <c r="Y144" t="str">
        <f t="shared" si="27"/>
        <v>Caro</v>
      </c>
      <c r="Z144" t="str">
        <f t="shared" si="28"/>
        <v>caro</v>
      </c>
      <c r="AA144" s="19">
        <f t="shared" si="29"/>
        <v>1</v>
      </c>
    </row>
    <row r="145" spans="1:27">
      <c r="A145">
        <v>302000375</v>
      </c>
      <c r="B145" t="s">
        <v>153</v>
      </c>
      <c r="C145">
        <v>250000</v>
      </c>
      <c r="D145">
        <v>3</v>
      </c>
      <c r="E145">
        <v>2</v>
      </c>
      <c r="F145">
        <v>1050</v>
      </c>
      <c r="G145">
        <v>18304</v>
      </c>
      <c r="H145">
        <v>1</v>
      </c>
      <c r="I145">
        <v>0</v>
      </c>
      <c r="J145">
        <v>0</v>
      </c>
      <c r="K145">
        <v>4</v>
      </c>
      <c r="L145">
        <v>7</v>
      </c>
      <c r="M145">
        <v>1050</v>
      </c>
      <c r="N145">
        <v>0</v>
      </c>
      <c r="O145">
        <v>1953</v>
      </c>
      <c r="P145">
        <v>0</v>
      </c>
      <c r="Q145">
        <v>98001</v>
      </c>
      <c r="R145" s="1">
        <v>473206</v>
      </c>
      <c r="S145" s="1">
        <v>-122269</v>
      </c>
      <c r="T145">
        <v>1690</v>
      </c>
      <c r="U145">
        <v>15675</v>
      </c>
      <c r="W145">
        <f t="shared" si="30"/>
        <v>238.0952380952381</v>
      </c>
      <c r="Y145" t="str">
        <f t="shared" si="27"/>
        <v>Caro</v>
      </c>
      <c r="Z145" t="str">
        <f t="shared" si="28"/>
        <v>caro</v>
      </c>
      <c r="AA145" s="19">
        <f t="shared" si="29"/>
        <v>1</v>
      </c>
    </row>
    <row r="146" spans="1:27">
      <c r="A146">
        <v>4045700115</v>
      </c>
      <c r="B146" t="s">
        <v>27</v>
      </c>
      <c r="C146">
        <v>370000</v>
      </c>
      <c r="D146">
        <v>3</v>
      </c>
      <c r="E146">
        <v>1.75</v>
      </c>
      <c r="F146">
        <v>1620</v>
      </c>
      <c r="G146">
        <v>37913</v>
      </c>
      <c r="H146">
        <v>2</v>
      </c>
      <c r="I146">
        <v>0</v>
      </c>
      <c r="J146">
        <v>0</v>
      </c>
      <c r="K146">
        <v>4</v>
      </c>
      <c r="L146">
        <v>7</v>
      </c>
      <c r="M146">
        <v>1620</v>
      </c>
      <c r="N146">
        <v>0</v>
      </c>
      <c r="O146">
        <v>1953</v>
      </c>
      <c r="P146">
        <v>1975</v>
      </c>
      <c r="Q146">
        <v>98001</v>
      </c>
      <c r="R146" s="1">
        <v>472875</v>
      </c>
      <c r="S146" s="1">
        <v>-122289</v>
      </c>
      <c r="T146">
        <v>2190</v>
      </c>
      <c r="U146">
        <v>21518</v>
      </c>
      <c r="W146">
        <f t="shared" si="30"/>
        <v>228.39506172839506</v>
      </c>
      <c r="Y146" t="str">
        <f t="shared" si="27"/>
        <v>Caro</v>
      </c>
      <c r="Z146" t="str">
        <f t="shared" si="28"/>
        <v>caro</v>
      </c>
      <c r="AA146" s="19">
        <f t="shared" si="29"/>
        <v>1</v>
      </c>
    </row>
    <row r="147" spans="1:27">
      <c r="A147">
        <v>4420600015</v>
      </c>
      <c r="B147" t="s">
        <v>154</v>
      </c>
      <c r="C147">
        <v>571500</v>
      </c>
      <c r="D147">
        <v>4</v>
      </c>
      <c r="E147">
        <v>2.25</v>
      </c>
      <c r="F147">
        <v>2810</v>
      </c>
      <c r="G147">
        <v>25990</v>
      </c>
      <c r="H147">
        <v>2</v>
      </c>
      <c r="I147">
        <v>0</v>
      </c>
      <c r="J147">
        <v>0</v>
      </c>
      <c r="K147">
        <v>3</v>
      </c>
      <c r="L147">
        <v>8</v>
      </c>
      <c r="M147">
        <v>1860</v>
      </c>
      <c r="N147">
        <v>950</v>
      </c>
      <c r="O147">
        <v>1959</v>
      </c>
      <c r="P147">
        <v>0</v>
      </c>
      <c r="Q147">
        <v>98001</v>
      </c>
      <c r="R147" s="1">
        <v>472993</v>
      </c>
      <c r="S147" s="1">
        <v>-122293</v>
      </c>
      <c r="T147">
        <v>2020</v>
      </c>
      <c r="U147">
        <v>16140</v>
      </c>
      <c r="W147">
        <f t="shared" si="30"/>
        <v>203.38078291814946</v>
      </c>
      <c r="Y147" t="str">
        <f t="shared" si="27"/>
        <v>Caro</v>
      </c>
      <c r="Z147" t="str">
        <f t="shared" si="28"/>
        <v>barato</v>
      </c>
      <c r="AA147" s="19">
        <f t="shared" si="29"/>
        <v>0</v>
      </c>
    </row>
    <row r="148" spans="1:27">
      <c r="A148">
        <v>9543000945</v>
      </c>
      <c r="B148" t="s">
        <v>155</v>
      </c>
      <c r="C148">
        <v>182500</v>
      </c>
      <c r="D148">
        <v>3</v>
      </c>
      <c r="E148">
        <v>2.25</v>
      </c>
      <c r="F148">
        <v>1830</v>
      </c>
      <c r="G148">
        <v>4744</v>
      </c>
      <c r="H148">
        <v>2</v>
      </c>
      <c r="I148">
        <v>0</v>
      </c>
      <c r="J148">
        <v>0</v>
      </c>
      <c r="K148">
        <v>3</v>
      </c>
      <c r="L148">
        <v>7</v>
      </c>
      <c r="M148">
        <v>1830</v>
      </c>
      <c r="N148">
        <v>0</v>
      </c>
      <c r="O148">
        <v>1997</v>
      </c>
      <c r="P148">
        <v>0</v>
      </c>
      <c r="Q148">
        <v>98001</v>
      </c>
      <c r="R148" s="1">
        <v>472734</v>
      </c>
      <c r="S148" s="1">
        <v>-122248</v>
      </c>
      <c r="T148">
        <v>1670</v>
      </c>
      <c r="U148">
        <v>8001</v>
      </c>
      <c r="W148">
        <f t="shared" si="30"/>
        <v>99.726775956284158</v>
      </c>
      <c r="Y148" t="str">
        <f t="shared" si="27"/>
        <v>Barato</v>
      </c>
      <c r="Z148" t="str">
        <f t="shared" si="28"/>
        <v>caro</v>
      </c>
      <c r="AA148" s="19">
        <f t="shared" si="29"/>
        <v>0</v>
      </c>
    </row>
    <row r="149" spans="1:27">
      <c r="A149">
        <v>3751601785</v>
      </c>
      <c r="B149" t="s">
        <v>150</v>
      </c>
      <c r="C149">
        <v>551870</v>
      </c>
      <c r="D149">
        <v>3</v>
      </c>
      <c r="E149">
        <v>2.5</v>
      </c>
      <c r="F149">
        <v>2507</v>
      </c>
      <c r="G149">
        <v>18400</v>
      </c>
      <c r="H149">
        <v>2</v>
      </c>
      <c r="I149">
        <v>0</v>
      </c>
      <c r="J149">
        <v>0</v>
      </c>
      <c r="K149">
        <v>3</v>
      </c>
      <c r="L149">
        <v>8</v>
      </c>
      <c r="M149">
        <v>2507</v>
      </c>
      <c r="N149">
        <v>0</v>
      </c>
      <c r="O149">
        <v>2006</v>
      </c>
      <c r="P149">
        <v>0</v>
      </c>
      <c r="Q149">
        <v>98001</v>
      </c>
      <c r="R149" s="1">
        <v>472867</v>
      </c>
      <c r="S149" t="s">
        <v>36</v>
      </c>
      <c r="T149">
        <v>1520</v>
      </c>
      <c r="U149">
        <v>14709</v>
      </c>
      <c r="W149">
        <f t="shared" si="30"/>
        <v>220.13163143199043</v>
      </c>
      <c r="Y149" t="str">
        <f t="shared" si="27"/>
        <v>Caro</v>
      </c>
      <c r="Z149" t="str">
        <f t="shared" si="28"/>
        <v>caro</v>
      </c>
      <c r="AA149" s="19">
        <f t="shared" si="29"/>
        <v>1</v>
      </c>
    </row>
    <row r="150" spans="1:27">
      <c r="A150">
        <v>5647900120</v>
      </c>
      <c r="B150" t="s">
        <v>156</v>
      </c>
      <c r="C150">
        <v>250600</v>
      </c>
      <c r="D150">
        <v>4</v>
      </c>
      <c r="E150">
        <v>2.5</v>
      </c>
      <c r="F150">
        <v>1930</v>
      </c>
      <c r="G150">
        <v>8660</v>
      </c>
      <c r="H150">
        <v>1</v>
      </c>
      <c r="I150">
        <v>0</v>
      </c>
      <c r="J150">
        <v>0</v>
      </c>
      <c r="K150">
        <v>3</v>
      </c>
      <c r="L150">
        <v>7</v>
      </c>
      <c r="M150">
        <v>1120</v>
      </c>
      <c r="N150">
        <v>810</v>
      </c>
      <c r="O150">
        <v>1981</v>
      </c>
      <c r="P150">
        <v>0</v>
      </c>
      <c r="Q150">
        <v>98001</v>
      </c>
      <c r="R150" s="1">
        <v>473261</v>
      </c>
      <c r="S150" t="s">
        <v>142</v>
      </c>
      <c r="T150">
        <v>1830</v>
      </c>
      <c r="U150">
        <v>9591</v>
      </c>
      <c r="W150">
        <f t="shared" si="30"/>
        <v>129.84455958549222</v>
      </c>
      <c r="Y150" t="str">
        <f t="shared" si="27"/>
        <v>Barato</v>
      </c>
      <c r="Z150" t="str">
        <f t="shared" si="28"/>
        <v>barato</v>
      </c>
      <c r="AA150" s="19">
        <f t="shared" si="29"/>
        <v>1</v>
      </c>
    </row>
    <row r="151" spans="1:27">
      <c r="A151">
        <v>3914000090</v>
      </c>
      <c r="B151" t="s">
        <v>139</v>
      </c>
      <c r="C151">
        <v>541500</v>
      </c>
      <c r="D151">
        <v>3</v>
      </c>
      <c r="E151">
        <v>1.75</v>
      </c>
      <c r="F151">
        <v>2320</v>
      </c>
      <c r="G151">
        <v>55847</v>
      </c>
      <c r="H151">
        <v>1</v>
      </c>
      <c r="I151">
        <v>0</v>
      </c>
      <c r="J151">
        <v>2</v>
      </c>
      <c r="K151">
        <v>4</v>
      </c>
      <c r="L151">
        <v>8</v>
      </c>
      <c r="M151">
        <v>2320</v>
      </c>
      <c r="N151">
        <v>0</v>
      </c>
      <c r="O151">
        <v>1960</v>
      </c>
      <c r="P151">
        <v>0</v>
      </c>
      <c r="Q151">
        <v>98001</v>
      </c>
      <c r="R151" s="1">
        <v>473121</v>
      </c>
      <c r="S151" s="1">
        <v>-122253</v>
      </c>
      <c r="T151">
        <v>2400</v>
      </c>
      <c r="U151">
        <v>26112</v>
      </c>
      <c r="W151">
        <f t="shared" si="30"/>
        <v>233.40517241379311</v>
      </c>
      <c r="Y151" t="str">
        <f t="shared" si="27"/>
        <v>Caro</v>
      </c>
      <c r="Z151" t="str">
        <f t="shared" si="28"/>
        <v>caro</v>
      </c>
      <c r="AA151" s="19">
        <f t="shared" si="29"/>
        <v>1</v>
      </c>
    </row>
    <row r="152" spans="1:27">
      <c r="A152">
        <v>8159620260</v>
      </c>
      <c r="B152" t="s">
        <v>93</v>
      </c>
      <c r="C152">
        <v>303000</v>
      </c>
      <c r="D152">
        <v>4</v>
      </c>
      <c r="E152">
        <v>2.25</v>
      </c>
      <c r="F152">
        <v>2560</v>
      </c>
      <c r="G152">
        <v>8927</v>
      </c>
      <c r="H152">
        <v>1</v>
      </c>
      <c r="I152">
        <v>0</v>
      </c>
      <c r="J152">
        <v>0</v>
      </c>
      <c r="K152">
        <v>3</v>
      </c>
      <c r="L152">
        <v>7</v>
      </c>
      <c r="M152">
        <v>1790</v>
      </c>
      <c r="N152">
        <v>770</v>
      </c>
      <c r="O152">
        <v>1976</v>
      </c>
      <c r="P152">
        <v>0</v>
      </c>
      <c r="Q152">
        <v>98001</v>
      </c>
      <c r="R152" t="s">
        <v>157</v>
      </c>
      <c r="S152" s="1">
        <v>-122271</v>
      </c>
      <c r="T152">
        <v>1920</v>
      </c>
      <c r="U152">
        <v>9669</v>
      </c>
      <c r="W152">
        <f t="shared" si="30"/>
        <v>118.359375</v>
      </c>
      <c r="Y152" t="str">
        <f t="shared" si="27"/>
        <v>Barato</v>
      </c>
      <c r="Z152" t="str">
        <f t="shared" si="28"/>
        <v>barato</v>
      </c>
      <c r="AA152" s="19">
        <f t="shared" si="29"/>
        <v>1</v>
      </c>
    </row>
    <row r="153" spans="1:27">
      <c r="A153">
        <v>4031000260</v>
      </c>
      <c r="B153" t="s">
        <v>158</v>
      </c>
      <c r="C153">
        <v>200000</v>
      </c>
      <c r="D153">
        <v>2</v>
      </c>
      <c r="E153">
        <v>1</v>
      </c>
      <c r="F153">
        <v>1730</v>
      </c>
      <c r="G153">
        <v>9610</v>
      </c>
      <c r="H153">
        <v>1</v>
      </c>
      <c r="I153">
        <v>0</v>
      </c>
      <c r="J153">
        <v>0</v>
      </c>
      <c r="K153">
        <v>3</v>
      </c>
      <c r="L153">
        <v>7</v>
      </c>
      <c r="M153">
        <v>1380</v>
      </c>
      <c r="N153">
        <v>350</v>
      </c>
      <c r="O153">
        <v>1962</v>
      </c>
      <c r="P153">
        <v>0</v>
      </c>
      <c r="Q153">
        <v>98001</v>
      </c>
      <c r="R153" s="1">
        <v>472956</v>
      </c>
      <c r="S153" s="1">
        <v>-122285</v>
      </c>
      <c r="T153">
        <v>1310</v>
      </c>
      <c r="U153">
        <v>9812</v>
      </c>
      <c r="W153">
        <f t="shared" si="30"/>
        <v>115.60693641618496</v>
      </c>
      <c r="Y153" t="str">
        <f t="shared" si="27"/>
        <v>Barato</v>
      </c>
      <c r="Z153" t="str">
        <f t="shared" si="28"/>
        <v>caro</v>
      </c>
      <c r="AA153" s="19">
        <f t="shared" si="29"/>
        <v>0</v>
      </c>
    </row>
    <row r="154" spans="1:27">
      <c r="A154">
        <v>7982600030</v>
      </c>
      <c r="B154" t="s">
        <v>159</v>
      </c>
      <c r="C154">
        <v>219000</v>
      </c>
      <c r="D154">
        <v>3</v>
      </c>
      <c r="E154">
        <v>1.5</v>
      </c>
      <c r="F154">
        <v>1200</v>
      </c>
      <c r="G154">
        <v>12000</v>
      </c>
      <c r="H154">
        <v>1</v>
      </c>
      <c r="I154">
        <v>0</v>
      </c>
      <c r="J154">
        <v>0</v>
      </c>
      <c r="K154">
        <v>3</v>
      </c>
      <c r="L154">
        <v>7</v>
      </c>
      <c r="M154">
        <v>1200</v>
      </c>
      <c r="N154">
        <v>0</v>
      </c>
      <c r="O154">
        <v>1986</v>
      </c>
      <c r="P154">
        <v>0</v>
      </c>
      <c r="Q154">
        <v>98001</v>
      </c>
      <c r="R154" s="1">
        <v>47268</v>
      </c>
      <c r="S154" s="1">
        <v>-122245</v>
      </c>
      <c r="T154">
        <v>1200</v>
      </c>
      <c r="U154">
        <v>9405</v>
      </c>
      <c r="W154">
        <f t="shared" si="30"/>
        <v>182.5</v>
      </c>
      <c r="Y154" t="str">
        <f t="shared" si="27"/>
        <v>Caro</v>
      </c>
      <c r="Z154" t="str">
        <f t="shared" si="28"/>
        <v>caro</v>
      </c>
      <c r="AA154" s="19">
        <f t="shared" si="29"/>
        <v>1</v>
      </c>
    </row>
    <row r="155" spans="1:27">
      <c r="A155">
        <v>2730000070</v>
      </c>
      <c r="B155" t="s">
        <v>152</v>
      </c>
      <c r="C155">
        <v>225000</v>
      </c>
      <c r="D155">
        <v>3</v>
      </c>
      <c r="E155">
        <v>1</v>
      </c>
      <c r="F155">
        <v>1120</v>
      </c>
      <c r="G155">
        <v>10665</v>
      </c>
      <c r="H155">
        <v>1</v>
      </c>
      <c r="I155">
        <v>0</v>
      </c>
      <c r="J155">
        <v>0</v>
      </c>
      <c r="K155">
        <v>4</v>
      </c>
      <c r="L155">
        <v>6</v>
      </c>
      <c r="M155">
        <v>1120</v>
      </c>
      <c r="N155">
        <v>0</v>
      </c>
      <c r="O155">
        <v>1961</v>
      </c>
      <c r="P155">
        <v>0</v>
      </c>
      <c r="Q155">
        <v>98001</v>
      </c>
      <c r="R155" s="1">
        <v>472886</v>
      </c>
      <c r="S155" s="1">
        <v>-122274</v>
      </c>
      <c r="T155">
        <v>1240</v>
      </c>
      <c r="U155">
        <v>10639</v>
      </c>
      <c r="W155">
        <f t="shared" si="30"/>
        <v>200.89285714285714</v>
      </c>
      <c r="Y155" t="str">
        <f t="shared" si="27"/>
        <v>Caro</v>
      </c>
      <c r="Z155" t="str">
        <f t="shared" si="28"/>
        <v>caro</v>
      </c>
      <c r="AA155" s="19">
        <f t="shared" si="29"/>
        <v>1</v>
      </c>
    </row>
    <row r="156" spans="1:27">
      <c r="A156">
        <v>6648770240</v>
      </c>
      <c r="B156" t="s">
        <v>160</v>
      </c>
      <c r="C156">
        <v>360000</v>
      </c>
      <c r="D156">
        <v>4</v>
      </c>
      <c r="E156">
        <v>2.5</v>
      </c>
      <c r="F156">
        <v>2390</v>
      </c>
      <c r="G156">
        <v>7056</v>
      </c>
      <c r="H156">
        <v>2</v>
      </c>
      <c r="I156">
        <v>0</v>
      </c>
      <c r="J156">
        <v>0</v>
      </c>
      <c r="K156">
        <v>3</v>
      </c>
      <c r="L156">
        <v>9</v>
      </c>
      <c r="M156">
        <v>2390</v>
      </c>
      <c r="N156">
        <v>0</v>
      </c>
      <c r="O156">
        <v>1990</v>
      </c>
      <c r="P156">
        <v>0</v>
      </c>
      <c r="Q156">
        <v>98001</v>
      </c>
      <c r="R156" s="1">
        <v>473385</v>
      </c>
      <c r="S156" s="1">
        <v>-122264</v>
      </c>
      <c r="T156">
        <v>2590</v>
      </c>
      <c r="U156">
        <v>7801</v>
      </c>
      <c r="W156">
        <f t="shared" si="30"/>
        <v>150.62761506276149</v>
      </c>
      <c r="Y156" t="str">
        <f t="shared" si="27"/>
        <v>Barato</v>
      </c>
      <c r="Z156" t="str">
        <f t="shared" si="28"/>
        <v>barato</v>
      </c>
      <c r="AA156" s="19">
        <f t="shared" si="29"/>
        <v>1</v>
      </c>
    </row>
    <row r="157" spans="1:27">
      <c r="A157">
        <v>3353402400</v>
      </c>
      <c r="B157" t="s">
        <v>95</v>
      </c>
      <c r="C157">
        <v>124500</v>
      </c>
      <c r="D157">
        <v>2</v>
      </c>
      <c r="E157">
        <v>1</v>
      </c>
      <c r="F157">
        <v>840</v>
      </c>
      <c r="G157">
        <v>6480</v>
      </c>
      <c r="H157">
        <v>1</v>
      </c>
      <c r="I157">
        <v>0</v>
      </c>
      <c r="J157">
        <v>0</v>
      </c>
      <c r="K157">
        <v>4</v>
      </c>
      <c r="L157">
        <v>5</v>
      </c>
      <c r="M157">
        <v>840</v>
      </c>
      <c r="N157">
        <v>0</v>
      </c>
      <c r="O157">
        <v>1954</v>
      </c>
      <c r="P157">
        <v>0</v>
      </c>
      <c r="Q157">
        <v>98001</v>
      </c>
      <c r="R157" s="1">
        <v>47264</v>
      </c>
      <c r="S157" s="1">
        <v>-122258</v>
      </c>
      <c r="T157">
        <v>1100</v>
      </c>
      <c r="U157">
        <v>7300</v>
      </c>
      <c r="W157">
        <f t="shared" si="30"/>
        <v>148.21428571428572</v>
      </c>
      <c r="Y157" t="str">
        <f t="shared" si="27"/>
        <v>Barato</v>
      </c>
      <c r="Z157" t="str">
        <f t="shared" si="28"/>
        <v>caro</v>
      </c>
      <c r="AA157" s="19">
        <f t="shared" si="29"/>
        <v>0</v>
      </c>
    </row>
    <row r="158" spans="1:27">
      <c r="A158">
        <v>8947250060</v>
      </c>
      <c r="B158" t="s">
        <v>95</v>
      </c>
      <c r="C158">
        <v>292500</v>
      </c>
      <c r="D158">
        <v>4</v>
      </c>
      <c r="E158">
        <v>2.5</v>
      </c>
      <c r="F158">
        <v>1610</v>
      </c>
      <c r="G158">
        <v>4568</v>
      </c>
      <c r="H158">
        <v>2</v>
      </c>
      <c r="I158">
        <v>0</v>
      </c>
      <c r="J158">
        <v>0</v>
      </c>
      <c r="K158">
        <v>3</v>
      </c>
      <c r="L158">
        <v>7</v>
      </c>
      <c r="M158">
        <v>1610</v>
      </c>
      <c r="N158">
        <v>0</v>
      </c>
      <c r="O158">
        <v>2006</v>
      </c>
      <c r="P158">
        <v>0</v>
      </c>
      <c r="Q158">
        <v>98001</v>
      </c>
      <c r="R158" s="1">
        <v>473351</v>
      </c>
      <c r="S158" s="1">
        <v>-122289</v>
      </c>
      <c r="T158">
        <v>1834</v>
      </c>
      <c r="U158">
        <v>4604</v>
      </c>
      <c r="W158">
        <f t="shared" si="30"/>
        <v>181.67701863354037</v>
      </c>
      <c r="Y158" t="str">
        <f t="shared" si="27"/>
        <v>Caro</v>
      </c>
      <c r="Z158" t="str">
        <f t="shared" si="28"/>
        <v>barato</v>
      </c>
      <c r="AA158" s="19">
        <f t="shared" si="29"/>
        <v>0</v>
      </c>
    </row>
    <row r="159" spans="1:27">
      <c r="A159">
        <v>1311600030</v>
      </c>
      <c r="B159" t="s">
        <v>98</v>
      </c>
      <c r="C159">
        <v>270000</v>
      </c>
      <c r="D159">
        <v>4</v>
      </c>
      <c r="E159">
        <v>1.75</v>
      </c>
      <c r="F159">
        <v>1850</v>
      </c>
      <c r="G159">
        <v>7350</v>
      </c>
      <c r="H159">
        <v>1</v>
      </c>
      <c r="I159">
        <v>0</v>
      </c>
      <c r="J159">
        <v>0</v>
      </c>
      <c r="K159">
        <v>3</v>
      </c>
      <c r="L159">
        <v>7</v>
      </c>
      <c r="M159">
        <v>1050</v>
      </c>
      <c r="N159">
        <v>800</v>
      </c>
      <c r="O159">
        <v>1965</v>
      </c>
      <c r="P159">
        <v>0</v>
      </c>
      <c r="Q159">
        <v>98001</v>
      </c>
      <c r="R159" s="1">
        <v>473413</v>
      </c>
      <c r="S159" s="1">
        <v>-122277</v>
      </c>
      <c r="T159">
        <v>1450</v>
      </c>
      <c r="U159">
        <v>7250</v>
      </c>
      <c r="W159">
        <f t="shared" si="30"/>
        <v>145.94594594594594</v>
      </c>
      <c r="Y159" t="str">
        <f t="shared" si="27"/>
        <v>Barato</v>
      </c>
      <c r="Z159" t="str">
        <f t="shared" si="28"/>
        <v>caro</v>
      </c>
      <c r="AA159" s="19">
        <f t="shared" si="29"/>
        <v>0</v>
      </c>
    </row>
    <row r="160" spans="1:27">
      <c r="A160">
        <v>3353404510</v>
      </c>
      <c r="B160" t="s">
        <v>161</v>
      </c>
      <c r="C160">
        <v>305000</v>
      </c>
      <c r="D160">
        <v>2</v>
      </c>
      <c r="E160">
        <v>1</v>
      </c>
      <c r="F160">
        <v>1960</v>
      </c>
      <c r="G160">
        <v>186872</v>
      </c>
      <c r="H160">
        <v>1.5</v>
      </c>
      <c r="I160">
        <v>0</v>
      </c>
      <c r="J160">
        <v>0</v>
      </c>
      <c r="K160">
        <v>4</v>
      </c>
      <c r="L160">
        <v>6</v>
      </c>
      <c r="M160">
        <v>1960</v>
      </c>
      <c r="N160">
        <v>0</v>
      </c>
      <c r="O160">
        <v>1936</v>
      </c>
      <c r="P160">
        <v>0</v>
      </c>
      <c r="Q160">
        <v>98001</v>
      </c>
      <c r="R160" s="1">
        <v>472681</v>
      </c>
      <c r="S160" s="1">
        <v>-122267</v>
      </c>
      <c r="T160">
        <v>1650</v>
      </c>
      <c r="U160">
        <v>19200</v>
      </c>
      <c r="W160">
        <f t="shared" si="30"/>
        <v>155.61224489795919</v>
      </c>
      <c r="Y160" t="str">
        <f t="shared" si="27"/>
        <v>Caro</v>
      </c>
      <c r="Z160" t="str">
        <f t="shared" si="28"/>
        <v>caro</v>
      </c>
      <c r="AA160" s="19">
        <f t="shared" si="29"/>
        <v>1</v>
      </c>
    </row>
    <row r="161" spans="1:27">
      <c r="A161">
        <v>2616700520</v>
      </c>
      <c r="B161" t="s">
        <v>162</v>
      </c>
      <c r="C161">
        <v>285000</v>
      </c>
      <c r="D161">
        <v>3</v>
      </c>
      <c r="E161">
        <v>2.5</v>
      </c>
      <c r="F161">
        <v>1590</v>
      </c>
      <c r="G161">
        <v>9736</v>
      </c>
      <c r="H161">
        <v>2</v>
      </c>
      <c r="I161">
        <v>0</v>
      </c>
      <c r="J161">
        <v>0</v>
      </c>
      <c r="K161">
        <v>3</v>
      </c>
      <c r="L161">
        <v>7</v>
      </c>
      <c r="M161">
        <v>1590</v>
      </c>
      <c r="N161">
        <v>0</v>
      </c>
      <c r="O161">
        <v>1985</v>
      </c>
      <c r="P161">
        <v>0</v>
      </c>
      <c r="Q161">
        <v>98001</v>
      </c>
      <c r="R161" t="s">
        <v>163</v>
      </c>
      <c r="S161" s="1">
        <v>-122278</v>
      </c>
      <c r="T161">
        <v>1580</v>
      </c>
      <c r="U161">
        <v>7500</v>
      </c>
      <c r="W161">
        <f t="shared" si="30"/>
        <v>179.24528301886792</v>
      </c>
      <c r="Y161" t="str">
        <f t="shared" si="27"/>
        <v>Caro</v>
      </c>
      <c r="Z161" t="str">
        <f t="shared" si="28"/>
        <v>caro</v>
      </c>
      <c r="AA161" s="19">
        <f t="shared" si="29"/>
        <v>1</v>
      </c>
    </row>
    <row r="162" spans="1:27">
      <c r="A162">
        <v>3750603471</v>
      </c>
      <c r="B162" t="s">
        <v>137</v>
      </c>
      <c r="C162">
        <v>239950</v>
      </c>
      <c r="D162">
        <v>3</v>
      </c>
      <c r="E162">
        <v>2.5</v>
      </c>
      <c r="F162">
        <v>1560</v>
      </c>
      <c r="G162">
        <v>4800</v>
      </c>
      <c r="H162">
        <v>2</v>
      </c>
      <c r="I162">
        <v>0</v>
      </c>
      <c r="J162">
        <v>0</v>
      </c>
      <c r="K162">
        <v>4</v>
      </c>
      <c r="L162">
        <v>7</v>
      </c>
      <c r="M162">
        <v>1560</v>
      </c>
      <c r="N162">
        <v>0</v>
      </c>
      <c r="O162">
        <v>1974</v>
      </c>
      <c r="P162">
        <v>0</v>
      </c>
      <c r="Q162">
        <v>98001</v>
      </c>
      <c r="R162" s="1">
        <v>472653</v>
      </c>
      <c r="S162" s="1">
        <v>-122285</v>
      </c>
      <c r="T162">
        <v>1510</v>
      </c>
      <c r="U162">
        <v>12240</v>
      </c>
      <c r="W162">
        <f t="shared" si="30"/>
        <v>153.81410256410257</v>
      </c>
      <c r="Y162" t="str">
        <f t="shared" si="27"/>
        <v>Caro</v>
      </c>
      <c r="Z162" t="str">
        <f t="shared" si="28"/>
        <v>caro</v>
      </c>
      <c r="AA162" s="19">
        <f t="shared" si="29"/>
        <v>1</v>
      </c>
    </row>
    <row r="163" spans="1:27">
      <c r="A163">
        <v>1311900240</v>
      </c>
      <c r="B163" t="s">
        <v>164</v>
      </c>
      <c r="C163">
        <v>226500</v>
      </c>
      <c r="D163">
        <v>3</v>
      </c>
      <c r="E163">
        <v>2</v>
      </c>
      <c r="F163">
        <v>1560</v>
      </c>
      <c r="G163">
        <v>7000</v>
      </c>
      <c r="H163">
        <v>1</v>
      </c>
      <c r="I163">
        <v>0</v>
      </c>
      <c r="J163">
        <v>0</v>
      </c>
      <c r="K163">
        <v>4</v>
      </c>
      <c r="L163">
        <v>7</v>
      </c>
      <c r="M163">
        <v>1560</v>
      </c>
      <c r="N163">
        <v>0</v>
      </c>
      <c r="O163">
        <v>1968</v>
      </c>
      <c r="P163">
        <v>0</v>
      </c>
      <c r="Q163">
        <v>98001</v>
      </c>
      <c r="R163" s="1">
        <v>473355</v>
      </c>
      <c r="S163" s="1">
        <v>-122284</v>
      </c>
      <c r="T163">
        <v>1560</v>
      </c>
      <c r="U163">
        <v>7200</v>
      </c>
      <c r="W163">
        <f t="shared" si="30"/>
        <v>145.19230769230768</v>
      </c>
      <c r="Y163" t="str">
        <f t="shared" si="27"/>
        <v>Barato</v>
      </c>
      <c r="Z163" t="str">
        <f t="shared" si="28"/>
        <v>caro</v>
      </c>
      <c r="AA163" s="19">
        <f t="shared" si="29"/>
        <v>0</v>
      </c>
    </row>
    <row r="164" spans="1:27">
      <c r="A164">
        <v>8001450060</v>
      </c>
      <c r="B164" t="s">
        <v>140</v>
      </c>
      <c r="C164">
        <v>370000</v>
      </c>
      <c r="D164">
        <v>5</v>
      </c>
      <c r="E164">
        <v>3</v>
      </c>
      <c r="F164">
        <v>2670</v>
      </c>
      <c r="G164">
        <v>9920</v>
      </c>
      <c r="H164">
        <v>1</v>
      </c>
      <c r="I164">
        <v>0</v>
      </c>
      <c r="J164">
        <v>0</v>
      </c>
      <c r="K164">
        <v>3</v>
      </c>
      <c r="L164">
        <v>8</v>
      </c>
      <c r="M164">
        <v>1400</v>
      </c>
      <c r="N164">
        <v>1270</v>
      </c>
      <c r="O164">
        <v>1990</v>
      </c>
      <c r="P164">
        <v>0</v>
      </c>
      <c r="Q164">
        <v>98001</v>
      </c>
      <c r="R164" s="1">
        <v>473211</v>
      </c>
      <c r="S164" s="1">
        <v>-122277</v>
      </c>
      <c r="T164">
        <v>1890</v>
      </c>
      <c r="U164">
        <v>10341</v>
      </c>
      <c r="W164">
        <f t="shared" si="30"/>
        <v>138.57677902621722</v>
      </c>
      <c r="Y164" t="str">
        <f t="shared" si="27"/>
        <v>Barato</v>
      </c>
      <c r="Z164" t="str">
        <f t="shared" si="28"/>
        <v>barato</v>
      </c>
      <c r="AA164" s="19">
        <f t="shared" si="29"/>
        <v>1</v>
      </c>
    </row>
    <row r="165" spans="1:27">
      <c r="A165">
        <v>8856004327</v>
      </c>
      <c r="B165" t="s">
        <v>148</v>
      </c>
      <c r="C165">
        <v>248000</v>
      </c>
      <c r="D165">
        <v>4</v>
      </c>
      <c r="E165">
        <v>3</v>
      </c>
      <c r="F165">
        <v>2163</v>
      </c>
      <c r="G165">
        <v>5883</v>
      </c>
      <c r="H165">
        <v>2</v>
      </c>
      <c r="I165">
        <v>0</v>
      </c>
      <c r="J165">
        <v>0</v>
      </c>
      <c r="K165">
        <v>3</v>
      </c>
      <c r="L165">
        <v>7</v>
      </c>
      <c r="M165">
        <v>2163</v>
      </c>
      <c r="N165">
        <v>0</v>
      </c>
      <c r="O165">
        <v>2006</v>
      </c>
      <c r="P165">
        <v>0</v>
      </c>
      <c r="Q165">
        <v>98001</v>
      </c>
      <c r="R165" s="1">
        <v>472734</v>
      </c>
      <c r="S165" s="1">
        <v>-122251</v>
      </c>
      <c r="T165">
        <v>1700</v>
      </c>
      <c r="U165">
        <v>10143</v>
      </c>
      <c r="W165">
        <f t="shared" si="30"/>
        <v>114.65557096625058</v>
      </c>
      <c r="Y165" t="str">
        <f t="shared" si="27"/>
        <v>Barato</v>
      </c>
      <c r="Z165" t="str">
        <f t="shared" si="28"/>
        <v>barato</v>
      </c>
      <c r="AA165" s="19">
        <f t="shared" si="29"/>
        <v>1</v>
      </c>
    </row>
    <row r="166" spans="1:27">
      <c r="A166">
        <v>5412100240</v>
      </c>
      <c r="B166" t="s">
        <v>30</v>
      </c>
      <c r="C166">
        <v>340000</v>
      </c>
      <c r="D166">
        <v>4</v>
      </c>
      <c r="E166">
        <v>2.5</v>
      </c>
      <c r="F166">
        <v>2550</v>
      </c>
      <c r="G166">
        <v>7555</v>
      </c>
      <c r="H166">
        <v>2</v>
      </c>
      <c r="I166">
        <v>0</v>
      </c>
      <c r="J166">
        <v>0</v>
      </c>
      <c r="K166">
        <v>3</v>
      </c>
      <c r="L166">
        <v>8</v>
      </c>
      <c r="M166">
        <v>2550</v>
      </c>
      <c r="N166">
        <v>0</v>
      </c>
      <c r="O166">
        <v>2001</v>
      </c>
      <c r="P166">
        <v>0</v>
      </c>
      <c r="Q166">
        <v>98001</v>
      </c>
      <c r="R166" s="1">
        <v>472614</v>
      </c>
      <c r="S166" t="s">
        <v>109</v>
      </c>
      <c r="T166">
        <v>2550</v>
      </c>
      <c r="U166">
        <v>6800</v>
      </c>
      <c r="W166">
        <f t="shared" si="30"/>
        <v>133.33333333333334</v>
      </c>
      <c r="Y166" t="str">
        <f t="shared" si="27"/>
        <v>Barato</v>
      </c>
      <c r="Z166" t="str">
        <f t="shared" si="28"/>
        <v>barato</v>
      </c>
      <c r="AA166" s="19">
        <f t="shared" si="29"/>
        <v>1</v>
      </c>
    </row>
    <row r="167" spans="1:27">
      <c r="A167">
        <v>7696610270</v>
      </c>
      <c r="B167" t="s">
        <v>165</v>
      </c>
      <c r="C167">
        <v>238000</v>
      </c>
      <c r="D167">
        <v>3</v>
      </c>
      <c r="E167">
        <v>1.5</v>
      </c>
      <c r="F167">
        <v>1360</v>
      </c>
      <c r="G167">
        <v>7488</v>
      </c>
      <c r="H167">
        <v>1</v>
      </c>
      <c r="I167">
        <v>0</v>
      </c>
      <c r="J167">
        <v>0</v>
      </c>
      <c r="K167">
        <v>4</v>
      </c>
      <c r="L167">
        <v>7</v>
      </c>
      <c r="M167">
        <v>1050</v>
      </c>
      <c r="N167">
        <v>310</v>
      </c>
      <c r="O167">
        <v>1975</v>
      </c>
      <c r="P167">
        <v>0</v>
      </c>
      <c r="Q167">
        <v>98001</v>
      </c>
      <c r="R167" s="1">
        <v>473314</v>
      </c>
      <c r="S167" s="1">
        <v>-122275</v>
      </c>
      <c r="T167">
        <v>1580</v>
      </c>
      <c r="U167">
        <v>7508</v>
      </c>
      <c r="W167">
        <f t="shared" si="30"/>
        <v>175</v>
      </c>
      <c r="Y167" t="str">
        <f t="shared" si="27"/>
        <v>Caro</v>
      </c>
      <c r="Z167" t="str">
        <f t="shared" si="28"/>
        <v>caro</v>
      </c>
      <c r="AA167" s="19">
        <f t="shared" si="29"/>
        <v>1</v>
      </c>
    </row>
    <row r="168" spans="1:27">
      <c r="A168">
        <v>2616700560</v>
      </c>
      <c r="B168" t="s">
        <v>57</v>
      </c>
      <c r="C168">
        <v>250000</v>
      </c>
      <c r="D168">
        <v>3</v>
      </c>
      <c r="E168">
        <v>2</v>
      </c>
      <c r="F168">
        <v>1660</v>
      </c>
      <c r="G168">
        <v>13085</v>
      </c>
      <c r="H168">
        <v>1</v>
      </c>
      <c r="I168">
        <v>0</v>
      </c>
      <c r="J168">
        <v>0</v>
      </c>
      <c r="K168">
        <v>3</v>
      </c>
      <c r="L168">
        <v>7</v>
      </c>
      <c r="M168">
        <v>1010</v>
      </c>
      <c r="N168">
        <v>650</v>
      </c>
      <c r="O168">
        <v>1985</v>
      </c>
      <c r="P168">
        <v>0</v>
      </c>
      <c r="Q168">
        <v>98001</v>
      </c>
      <c r="R168" s="1">
        <v>473298</v>
      </c>
      <c r="S168" s="1">
        <v>-122277</v>
      </c>
      <c r="T168">
        <v>1660</v>
      </c>
      <c r="U168">
        <v>7778</v>
      </c>
      <c r="W168">
        <f t="shared" si="30"/>
        <v>150.60240963855421</v>
      </c>
      <c r="Y168" t="str">
        <f t="shared" si="27"/>
        <v>Barato</v>
      </c>
      <c r="Z168" t="str">
        <f t="shared" si="28"/>
        <v>caro</v>
      </c>
      <c r="AA168" s="19">
        <f t="shared" si="29"/>
        <v>0</v>
      </c>
    </row>
    <row r="169" spans="1:27">
      <c r="A169">
        <v>1311800560</v>
      </c>
      <c r="B169" t="s">
        <v>96</v>
      </c>
      <c r="C169">
        <v>209000</v>
      </c>
      <c r="D169">
        <v>3</v>
      </c>
      <c r="E169">
        <v>1.75</v>
      </c>
      <c r="F169">
        <v>1250</v>
      </c>
      <c r="G169">
        <v>8084</v>
      </c>
      <c r="H169">
        <v>1</v>
      </c>
      <c r="I169">
        <v>0</v>
      </c>
      <c r="J169">
        <v>0</v>
      </c>
      <c r="K169">
        <v>4</v>
      </c>
      <c r="L169">
        <v>7</v>
      </c>
      <c r="M169">
        <v>1250</v>
      </c>
      <c r="N169">
        <v>0</v>
      </c>
      <c r="O169">
        <v>1967</v>
      </c>
      <c r="P169">
        <v>0</v>
      </c>
      <c r="Q169">
        <v>98001</v>
      </c>
      <c r="R169" s="1">
        <v>473364</v>
      </c>
      <c r="S169" s="1">
        <v>-122276</v>
      </c>
      <c r="T169">
        <v>1340</v>
      </c>
      <c r="U169">
        <v>7680</v>
      </c>
      <c r="W169">
        <f t="shared" si="30"/>
        <v>167.2</v>
      </c>
      <c r="Y169" t="str">
        <f t="shared" si="27"/>
        <v>Caro</v>
      </c>
      <c r="Z169" t="str">
        <f t="shared" si="28"/>
        <v>caro</v>
      </c>
      <c r="AA169" s="19">
        <f t="shared" si="29"/>
        <v>1</v>
      </c>
    </row>
    <row r="170" spans="1:27">
      <c r="A170">
        <v>3751602797</v>
      </c>
      <c r="B170" t="s">
        <v>166</v>
      </c>
      <c r="C170">
        <v>411000</v>
      </c>
      <c r="D170">
        <v>4</v>
      </c>
      <c r="E170">
        <v>2</v>
      </c>
      <c r="F170">
        <v>2370</v>
      </c>
      <c r="G170">
        <v>76665</v>
      </c>
      <c r="H170">
        <v>2</v>
      </c>
      <c r="I170">
        <v>0</v>
      </c>
      <c r="J170">
        <v>0</v>
      </c>
      <c r="K170">
        <v>4</v>
      </c>
      <c r="L170">
        <v>8</v>
      </c>
      <c r="M170">
        <v>2370</v>
      </c>
      <c r="N170">
        <v>0</v>
      </c>
      <c r="O170">
        <v>1978</v>
      </c>
      <c r="P170">
        <v>0</v>
      </c>
      <c r="Q170">
        <v>98001</v>
      </c>
      <c r="R170" s="1">
        <v>472831</v>
      </c>
      <c r="S170" s="1">
        <v>-122279</v>
      </c>
      <c r="T170">
        <v>2110</v>
      </c>
      <c r="U170">
        <v>19334</v>
      </c>
      <c r="W170">
        <f t="shared" si="30"/>
        <v>173.41772151898735</v>
      </c>
      <c r="Y170" t="str">
        <f t="shared" si="27"/>
        <v>Caro</v>
      </c>
      <c r="Z170" t="str">
        <f t="shared" si="28"/>
        <v>barato</v>
      </c>
      <c r="AA170" s="19">
        <f t="shared" si="29"/>
        <v>0</v>
      </c>
    </row>
    <row r="171" spans="1:27">
      <c r="A171">
        <v>3751601171</v>
      </c>
      <c r="B171" t="s">
        <v>167</v>
      </c>
      <c r="C171">
        <v>229500</v>
      </c>
      <c r="D171">
        <v>3</v>
      </c>
      <c r="E171">
        <v>1.5</v>
      </c>
      <c r="F171">
        <v>1810</v>
      </c>
      <c r="G171">
        <v>14400</v>
      </c>
      <c r="H171">
        <v>1</v>
      </c>
      <c r="I171">
        <v>0</v>
      </c>
      <c r="J171">
        <v>0</v>
      </c>
      <c r="K171">
        <v>4</v>
      </c>
      <c r="L171">
        <v>7</v>
      </c>
      <c r="M171">
        <v>1810</v>
      </c>
      <c r="N171">
        <v>0</v>
      </c>
      <c r="O171">
        <v>1954</v>
      </c>
      <c r="P171">
        <v>0</v>
      </c>
      <c r="Q171">
        <v>98001</v>
      </c>
      <c r="R171" s="1">
        <v>472887</v>
      </c>
      <c r="S171" s="1">
        <v>-122269</v>
      </c>
      <c r="T171">
        <v>1710</v>
      </c>
      <c r="U171">
        <v>12000</v>
      </c>
      <c r="W171">
        <f t="shared" si="30"/>
        <v>126.79558011049724</v>
      </c>
      <c r="Y171" t="str">
        <f t="shared" si="27"/>
        <v>Barato</v>
      </c>
      <c r="Z171" t="str">
        <f t="shared" si="28"/>
        <v>caro</v>
      </c>
      <c r="AA171" s="19">
        <f t="shared" si="29"/>
        <v>0</v>
      </c>
    </row>
    <row r="172" spans="1:27">
      <c r="A172">
        <v>3422049276</v>
      </c>
      <c r="B172" t="s">
        <v>135</v>
      </c>
      <c r="C172">
        <v>310000</v>
      </c>
      <c r="D172">
        <v>3</v>
      </c>
      <c r="E172">
        <v>1.75</v>
      </c>
      <c r="F172">
        <v>1880</v>
      </c>
      <c r="G172">
        <v>30346</v>
      </c>
      <c r="H172">
        <v>1</v>
      </c>
      <c r="I172">
        <v>0</v>
      </c>
      <c r="J172">
        <v>0</v>
      </c>
      <c r="K172">
        <v>3</v>
      </c>
      <c r="L172">
        <v>8</v>
      </c>
      <c r="M172">
        <v>1880</v>
      </c>
      <c r="N172">
        <v>0</v>
      </c>
      <c r="O172">
        <v>1988</v>
      </c>
      <c r="P172">
        <v>0</v>
      </c>
      <c r="Q172">
        <v>98001</v>
      </c>
      <c r="R172" s="1">
        <v>473515</v>
      </c>
      <c r="S172" s="1">
        <v>-122291</v>
      </c>
      <c r="T172">
        <v>2260</v>
      </c>
      <c r="U172">
        <v>5883</v>
      </c>
      <c r="W172">
        <f t="shared" si="30"/>
        <v>164.89361702127658</v>
      </c>
      <c r="Y172" t="str">
        <f t="shared" si="27"/>
        <v>Caro</v>
      </c>
      <c r="Z172" t="str">
        <f t="shared" si="28"/>
        <v>caro</v>
      </c>
      <c r="AA172" s="19">
        <f t="shared" si="29"/>
        <v>1</v>
      </c>
    </row>
    <row r="173" spans="1:27">
      <c r="A173">
        <v>3750605247</v>
      </c>
      <c r="B173" t="s">
        <v>168</v>
      </c>
      <c r="C173">
        <v>255000</v>
      </c>
      <c r="D173">
        <v>3</v>
      </c>
      <c r="E173">
        <v>1</v>
      </c>
      <c r="F173">
        <v>1710</v>
      </c>
      <c r="G173">
        <v>12000</v>
      </c>
      <c r="H173">
        <v>1</v>
      </c>
      <c r="I173">
        <v>0</v>
      </c>
      <c r="J173">
        <v>0</v>
      </c>
      <c r="K173">
        <v>4</v>
      </c>
      <c r="L173">
        <v>7</v>
      </c>
      <c r="M173">
        <v>1710</v>
      </c>
      <c r="N173">
        <v>0</v>
      </c>
      <c r="O173">
        <v>1972</v>
      </c>
      <c r="P173">
        <v>0</v>
      </c>
      <c r="Q173">
        <v>98001</v>
      </c>
      <c r="R173" s="1">
        <v>472616</v>
      </c>
      <c r="S173" s="1">
        <v>-122281</v>
      </c>
      <c r="T173">
        <v>1310</v>
      </c>
      <c r="U173">
        <v>9600</v>
      </c>
      <c r="W173">
        <f t="shared" si="30"/>
        <v>149.12280701754386</v>
      </c>
      <c r="Y173" t="str">
        <f t="shared" si="27"/>
        <v>Barato</v>
      </c>
      <c r="Z173" t="str">
        <f t="shared" si="28"/>
        <v>caro</v>
      </c>
      <c r="AA173" s="19">
        <f t="shared" si="29"/>
        <v>0</v>
      </c>
    </row>
    <row r="174" spans="1:27">
      <c r="A174">
        <v>1460900030</v>
      </c>
      <c r="B174" t="s">
        <v>111</v>
      </c>
      <c r="C174">
        <v>280000</v>
      </c>
      <c r="D174">
        <v>4</v>
      </c>
      <c r="E174">
        <v>2.5</v>
      </c>
      <c r="F174">
        <v>2400</v>
      </c>
      <c r="G174">
        <v>4596</v>
      </c>
      <c r="H174">
        <v>2</v>
      </c>
      <c r="I174">
        <v>0</v>
      </c>
      <c r="J174">
        <v>0</v>
      </c>
      <c r="K174">
        <v>3</v>
      </c>
      <c r="L174">
        <v>8</v>
      </c>
      <c r="M174">
        <v>2400</v>
      </c>
      <c r="N174">
        <v>0</v>
      </c>
      <c r="O174">
        <v>2004</v>
      </c>
      <c r="P174">
        <v>0</v>
      </c>
      <c r="Q174">
        <v>98001</v>
      </c>
      <c r="R174" s="1">
        <v>473358</v>
      </c>
      <c r="S174" s="1">
        <v>-122265</v>
      </c>
      <c r="T174">
        <v>2230</v>
      </c>
      <c r="U174">
        <v>4763</v>
      </c>
      <c r="W174">
        <f t="shared" si="30"/>
        <v>116.66666666666667</v>
      </c>
      <c r="Y174" t="str">
        <f t="shared" si="27"/>
        <v>Barato</v>
      </c>
      <c r="Z174" t="str">
        <f t="shared" si="28"/>
        <v>barato</v>
      </c>
      <c r="AA174" s="19">
        <f t="shared" si="29"/>
        <v>1</v>
      </c>
    </row>
    <row r="175" spans="1:27">
      <c r="A175">
        <v>5515600163</v>
      </c>
      <c r="B175" t="s">
        <v>169</v>
      </c>
      <c r="C175">
        <v>420000</v>
      </c>
      <c r="D175">
        <v>5</v>
      </c>
      <c r="E175">
        <v>2.25</v>
      </c>
      <c r="F175">
        <v>3070</v>
      </c>
      <c r="G175">
        <v>64033</v>
      </c>
      <c r="H175">
        <v>1</v>
      </c>
      <c r="I175">
        <v>0</v>
      </c>
      <c r="J175">
        <v>0</v>
      </c>
      <c r="K175">
        <v>3</v>
      </c>
      <c r="L175">
        <v>9</v>
      </c>
      <c r="M175">
        <v>2730</v>
      </c>
      <c r="N175">
        <v>340</v>
      </c>
      <c r="O175">
        <v>1983</v>
      </c>
      <c r="P175">
        <v>0</v>
      </c>
      <c r="Q175">
        <v>98001</v>
      </c>
      <c r="R175" s="1">
        <v>473238</v>
      </c>
      <c r="S175" s="1">
        <v>-122292</v>
      </c>
      <c r="T175">
        <v>1560</v>
      </c>
      <c r="U175">
        <v>28260</v>
      </c>
      <c r="W175">
        <f t="shared" si="30"/>
        <v>136.80781758957656</v>
      </c>
      <c r="Y175" t="str">
        <f t="shared" si="27"/>
        <v>Barato</v>
      </c>
      <c r="Z175" t="str">
        <f t="shared" si="28"/>
        <v>barato</v>
      </c>
      <c r="AA175" s="19">
        <f t="shared" si="29"/>
        <v>1</v>
      </c>
    </row>
    <row r="176" spans="1:27">
      <c r="A176">
        <v>8001100030</v>
      </c>
      <c r="B176" t="s">
        <v>170</v>
      </c>
      <c r="C176">
        <v>256000</v>
      </c>
      <c r="D176">
        <v>3</v>
      </c>
      <c r="E176">
        <v>2.5</v>
      </c>
      <c r="F176">
        <v>1570</v>
      </c>
      <c r="G176">
        <v>5113</v>
      </c>
      <c r="H176">
        <v>1</v>
      </c>
      <c r="I176">
        <v>0</v>
      </c>
      <c r="J176">
        <v>0</v>
      </c>
      <c r="K176">
        <v>3</v>
      </c>
      <c r="L176">
        <v>7</v>
      </c>
      <c r="M176">
        <v>1090</v>
      </c>
      <c r="N176">
        <v>480</v>
      </c>
      <c r="O176">
        <v>1996</v>
      </c>
      <c r="P176">
        <v>0</v>
      </c>
      <c r="Q176">
        <v>98001</v>
      </c>
      <c r="R176" s="1">
        <v>473327</v>
      </c>
      <c r="S176" t="s">
        <v>109</v>
      </c>
      <c r="T176">
        <v>1570</v>
      </c>
      <c r="U176">
        <v>5150</v>
      </c>
      <c r="W176">
        <f t="shared" si="30"/>
        <v>163.05732484076432</v>
      </c>
      <c r="Y176" t="str">
        <f t="shared" si="27"/>
        <v>Caro</v>
      </c>
      <c r="Z176" t="str">
        <f t="shared" si="28"/>
        <v>caro</v>
      </c>
      <c r="AA176" s="19">
        <f t="shared" si="29"/>
        <v>1</v>
      </c>
    </row>
    <row r="177" spans="1:27">
      <c r="A177">
        <v>7905400160</v>
      </c>
      <c r="B177" t="s">
        <v>171</v>
      </c>
      <c r="C177">
        <v>246900</v>
      </c>
      <c r="D177">
        <v>3</v>
      </c>
      <c r="E177">
        <v>1.5</v>
      </c>
      <c r="F177">
        <v>1370</v>
      </c>
      <c r="G177">
        <v>9800</v>
      </c>
      <c r="H177">
        <v>1</v>
      </c>
      <c r="I177">
        <v>0</v>
      </c>
      <c r="J177">
        <v>0</v>
      </c>
      <c r="K177">
        <v>5</v>
      </c>
      <c r="L177">
        <v>7</v>
      </c>
      <c r="M177">
        <v>1370</v>
      </c>
      <c r="N177">
        <v>0</v>
      </c>
      <c r="O177">
        <v>1968</v>
      </c>
      <c r="P177">
        <v>0</v>
      </c>
      <c r="Q177">
        <v>98001</v>
      </c>
      <c r="R177" s="1">
        <v>473068</v>
      </c>
      <c r="S177" t="s">
        <v>36</v>
      </c>
      <c r="T177">
        <v>1370</v>
      </c>
      <c r="U177">
        <v>9800</v>
      </c>
      <c r="W177">
        <f t="shared" si="30"/>
        <v>180.21897810218979</v>
      </c>
      <c r="Y177" t="str">
        <f t="shared" si="27"/>
        <v>Caro</v>
      </c>
      <c r="Z177" t="str">
        <f t="shared" si="28"/>
        <v>caro</v>
      </c>
      <c r="AA177" s="19">
        <f t="shared" si="29"/>
        <v>1</v>
      </c>
    </row>
    <row r="178" spans="1:27">
      <c r="A178">
        <v>3750600566</v>
      </c>
      <c r="B178" t="s">
        <v>92</v>
      </c>
      <c r="C178">
        <v>199950</v>
      </c>
      <c r="D178">
        <v>2</v>
      </c>
      <c r="E178">
        <v>1.75</v>
      </c>
      <c r="F178">
        <v>870</v>
      </c>
      <c r="G178">
        <v>18537</v>
      </c>
      <c r="H178">
        <v>1</v>
      </c>
      <c r="I178">
        <v>0</v>
      </c>
      <c r="J178">
        <v>0</v>
      </c>
      <c r="K178">
        <v>4</v>
      </c>
      <c r="L178">
        <v>6</v>
      </c>
      <c r="M178">
        <v>870</v>
      </c>
      <c r="N178">
        <v>0</v>
      </c>
      <c r="O178">
        <v>1946</v>
      </c>
      <c r="P178">
        <v>0</v>
      </c>
      <c r="Q178">
        <v>98001</v>
      </c>
      <c r="R178" s="1">
        <v>47275</v>
      </c>
      <c r="S178" s="1">
        <v>-122278</v>
      </c>
      <c r="T178">
        <v>1300</v>
      </c>
      <c r="U178">
        <v>22800</v>
      </c>
      <c r="W178">
        <f t="shared" si="30"/>
        <v>229.82758620689654</v>
      </c>
      <c r="Y178" t="str">
        <f t="shared" si="27"/>
        <v>Caro</v>
      </c>
      <c r="Z178" t="str">
        <f t="shared" si="28"/>
        <v>caro</v>
      </c>
      <c r="AA178" s="19">
        <f t="shared" si="29"/>
        <v>1</v>
      </c>
    </row>
    <row r="179" spans="1:27">
      <c r="A179">
        <v>5530000030</v>
      </c>
      <c r="B179" t="s">
        <v>172</v>
      </c>
      <c r="C179">
        <v>233000</v>
      </c>
      <c r="D179">
        <v>4</v>
      </c>
      <c r="E179">
        <v>2</v>
      </c>
      <c r="F179">
        <v>2130</v>
      </c>
      <c r="G179">
        <v>9579</v>
      </c>
      <c r="H179">
        <v>1</v>
      </c>
      <c r="I179">
        <v>0</v>
      </c>
      <c r="J179">
        <v>0</v>
      </c>
      <c r="K179">
        <v>4</v>
      </c>
      <c r="L179">
        <v>7</v>
      </c>
      <c r="M179">
        <v>1250</v>
      </c>
      <c r="N179">
        <v>880</v>
      </c>
      <c r="O179">
        <v>1968</v>
      </c>
      <c r="P179">
        <v>0</v>
      </c>
      <c r="Q179">
        <v>98001</v>
      </c>
      <c r="R179" s="1">
        <v>473069</v>
      </c>
      <c r="S179" s="1">
        <v>-122271</v>
      </c>
      <c r="T179">
        <v>1590</v>
      </c>
      <c r="U179">
        <v>9800</v>
      </c>
      <c r="W179">
        <f t="shared" si="30"/>
        <v>109.38967136150235</v>
      </c>
      <c r="Y179" t="str">
        <f t="shared" si="27"/>
        <v>Barato</v>
      </c>
      <c r="Z179" t="str">
        <f t="shared" si="28"/>
        <v>caro</v>
      </c>
      <c r="AA179" s="19">
        <f t="shared" si="29"/>
        <v>0</v>
      </c>
    </row>
    <row r="180" spans="1:27">
      <c r="A180">
        <v>3329510200</v>
      </c>
      <c r="B180" t="s">
        <v>173</v>
      </c>
      <c r="C180">
        <v>299900</v>
      </c>
      <c r="D180">
        <v>3</v>
      </c>
      <c r="E180">
        <v>2.25</v>
      </c>
      <c r="F180">
        <v>2100</v>
      </c>
      <c r="G180">
        <v>8163</v>
      </c>
      <c r="H180">
        <v>2</v>
      </c>
      <c r="I180">
        <v>0</v>
      </c>
      <c r="J180">
        <v>0</v>
      </c>
      <c r="K180">
        <v>3</v>
      </c>
      <c r="L180">
        <v>7</v>
      </c>
      <c r="M180">
        <v>2100</v>
      </c>
      <c r="N180">
        <v>0</v>
      </c>
      <c r="O180">
        <v>1984</v>
      </c>
      <c r="P180">
        <v>0</v>
      </c>
      <c r="Q180">
        <v>98001</v>
      </c>
      <c r="R180" s="1">
        <v>473336</v>
      </c>
      <c r="S180" s="1">
        <v>-122269</v>
      </c>
      <c r="T180">
        <v>1410</v>
      </c>
      <c r="U180">
        <v>7515</v>
      </c>
      <c r="W180">
        <f t="shared" si="30"/>
        <v>142.8095238095238</v>
      </c>
      <c r="Y180" t="str">
        <f t="shared" si="27"/>
        <v>Barato</v>
      </c>
      <c r="Z180" t="str">
        <f t="shared" si="28"/>
        <v>caro</v>
      </c>
      <c r="AA180" s="19">
        <f t="shared" si="29"/>
        <v>0</v>
      </c>
    </row>
    <row r="181" spans="1:27">
      <c r="A181">
        <v>4031700030</v>
      </c>
      <c r="B181" t="s">
        <v>82</v>
      </c>
      <c r="C181">
        <v>299999</v>
      </c>
      <c r="D181">
        <v>3</v>
      </c>
      <c r="E181">
        <v>2.5</v>
      </c>
      <c r="F181">
        <v>2380</v>
      </c>
      <c r="G181">
        <v>9719</v>
      </c>
      <c r="H181">
        <v>2</v>
      </c>
      <c r="I181">
        <v>0</v>
      </c>
      <c r="J181">
        <v>0</v>
      </c>
      <c r="K181">
        <v>3</v>
      </c>
      <c r="L181">
        <v>8</v>
      </c>
      <c r="M181">
        <v>2380</v>
      </c>
      <c r="N181">
        <v>0</v>
      </c>
      <c r="O181">
        <v>2001</v>
      </c>
      <c r="P181">
        <v>0</v>
      </c>
      <c r="Q181">
        <v>98001</v>
      </c>
      <c r="R181" s="1">
        <v>472932</v>
      </c>
      <c r="S181" s="1">
        <v>-122283</v>
      </c>
      <c r="T181">
        <v>2830</v>
      </c>
      <c r="U181">
        <v>11505</v>
      </c>
      <c r="W181">
        <f t="shared" si="30"/>
        <v>126.05</v>
      </c>
      <c r="Y181" t="str">
        <f t="shared" si="27"/>
        <v>Barato</v>
      </c>
      <c r="Z181" t="str">
        <f t="shared" si="28"/>
        <v>caro</v>
      </c>
      <c r="AA181" s="19">
        <f t="shared" si="29"/>
        <v>0</v>
      </c>
    </row>
    <row r="182" spans="1:27">
      <c r="A182">
        <v>2730000270</v>
      </c>
      <c r="B182" t="s">
        <v>174</v>
      </c>
      <c r="C182">
        <v>178500</v>
      </c>
      <c r="D182">
        <v>3</v>
      </c>
      <c r="E182">
        <v>1</v>
      </c>
      <c r="F182">
        <v>900</v>
      </c>
      <c r="G182">
        <v>10511</v>
      </c>
      <c r="H182">
        <v>1</v>
      </c>
      <c r="I182">
        <v>0</v>
      </c>
      <c r="J182">
        <v>0</v>
      </c>
      <c r="K182">
        <v>4</v>
      </c>
      <c r="L182">
        <v>6</v>
      </c>
      <c r="M182">
        <v>900</v>
      </c>
      <c r="N182">
        <v>0</v>
      </c>
      <c r="O182">
        <v>1961</v>
      </c>
      <c r="P182">
        <v>0</v>
      </c>
      <c r="Q182">
        <v>98001</v>
      </c>
      <c r="R182" s="1">
        <v>472883</v>
      </c>
      <c r="S182" s="1">
        <v>-122272</v>
      </c>
      <c r="T182">
        <v>1460</v>
      </c>
      <c r="U182">
        <v>10643</v>
      </c>
      <c r="W182">
        <f t="shared" si="30"/>
        <v>198.33333333333334</v>
      </c>
      <c r="Y182" t="str">
        <f t="shared" si="27"/>
        <v>Caro</v>
      </c>
      <c r="Z182" t="str">
        <f t="shared" si="28"/>
        <v>caro</v>
      </c>
      <c r="AA182" s="19">
        <f t="shared" si="29"/>
        <v>1</v>
      </c>
    </row>
    <row r="183" spans="1:27">
      <c r="A183">
        <v>9262800002</v>
      </c>
      <c r="B183" t="s">
        <v>73</v>
      </c>
      <c r="C183">
        <v>232000</v>
      </c>
      <c r="D183">
        <v>3</v>
      </c>
      <c r="E183">
        <v>1.5</v>
      </c>
      <c r="F183">
        <v>1460</v>
      </c>
      <c r="G183">
        <v>15000</v>
      </c>
      <c r="H183">
        <v>1</v>
      </c>
      <c r="I183">
        <v>0</v>
      </c>
      <c r="J183">
        <v>0</v>
      </c>
      <c r="K183">
        <v>3</v>
      </c>
      <c r="L183">
        <v>7</v>
      </c>
      <c r="M183">
        <v>1460</v>
      </c>
      <c r="N183">
        <v>0</v>
      </c>
      <c r="O183">
        <v>1966</v>
      </c>
      <c r="P183">
        <v>0</v>
      </c>
      <c r="Q183">
        <v>98001</v>
      </c>
      <c r="R183" s="1">
        <v>473182</v>
      </c>
      <c r="S183" s="1">
        <v>-122271</v>
      </c>
      <c r="T183">
        <v>1510</v>
      </c>
      <c r="U183">
        <v>15000</v>
      </c>
      <c r="W183">
        <f t="shared" si="30"/>
        <v>158.9041095890411</v>
      </c>
      <c r="Y183" t="str">
        <f t="shared" si="27"/>
        <v>Caro</v>
      </c>
      <c r="Z183" t="str">
        <f t="shared" si="28"/>
        <v>caro</v>
      </c>
      <c r="AA183" s="19">
        <f t="shared" si="29"/>
        <v>1</v>
      </c>
    </row>
    <row r="184" spans="1:27">
      <c r="A184">
        <v>3329530030</v>
      </c>
      <c r="B184" t="s">
        <v>85</v>
      </c>
      <c r="C184">
        <v>271920</v>
      </c>
      <c r="D184">
        <v>3</v>
      </c>
      <c r="E184">
        <v>2</v>
      </c>
      <c r="F184">
        <v>1410</v>
      </c>
      <c r="G184">
        <v>10248</v>
      </c>
      <c r="H184">
        <v>1</v>
      </c>
      <c r="I184">
        <v>0</v>
      </c>
      <c r="J184">
        <v>0</v>
      </c>
      <c r="K184">
        <v>3</v>
      </c>
      <c r="L184">
        <v>7</v>
      </c>
      <c r="M184">
        <v>1410</v>
      </c>
      <c r="N184">
        <v>0</v>
      </c>
      <c r="O184">
        <v>1985</v>
      </c>
      <c r="P184">
        <v>0</v>
      </c>
      <c r="Q184">
        <v>98001</v>
      </c>
      <c r="R184" s="1">
        <v>473315</v>
      </c>
      <c r="S184" s="1">
        <v>-122265</v>
      </c>
      <c r="T184">
        <v>2090</v>
      </c>
      <c r="U184">
        <v>9414</v>
      </c>
      <c r="W184">
        <f t="shared" si="30"/>
        <v>192.85106382978722</v>
      </c>
      <c r="Y184" t="str">
        <f t="shared" si="27"/>
        <v>Caro</v>
      </c>
      <c r="Z184" t="str">
        <f t="shared" si="28"/>
        <v>caro</v>
      </c>
      <c r="AA184" s="19">
        <f t="shared" si="29"/>
        <v>1</v>
      </c>
    </row>
    <row r="185" spans="1:27">
      <c r="A185">
        <v>7696610240</v>
      </c>
      <c r="B185" t="s">
        <v>81</v>
      </c>
      <c r="C185">
        <v>257000</v>
      </c>
      <c r="D185">
        <v>4</v>
      </c>
      <c r="E185">
        <v>1.5</v>
      </c>
      <c r="F185">
        <v>1400</v>
      </c>
      <c r="G185">
        <v>8500</v>
      </c>
      <c r="H185">
        <v>2</v>
      </c>
      <c r="I185">
        <v>0</v>
      </c>
      <c r="J185">
        <v>0</v>
      </c>
      <c r="K185">
        <v>3</v>
      </c>
      <c r="L185">
        <v>7</v>
      </c>
      <c r="M185">
        <v>1400</v>
      </c>
      <c r="N185">
        <v>0</v>
      </c>
      <c r="O185">
        <v>1975</v>
      </c>
      <c r="P185">
        <v>0</v>
      </c>
      <c r="Q185">
        <v>98001</v>
      </c>
      <c r="R185" s="1">
        <v>473314</v>
      </c>
      <c r="S185" s="1">
        <v>-122275</v>
      </c>
      <c r="T185">
        <v>1580</v>
      </c>
      <c r="U185">
        <v>7650</v>
      </c>
      <c r="W185">
        <f t="shared" si="30"/>
        <v>183.57142857142858</v>
      </c>
      <c r="Y185" t="str">
        <f t="shared" si="27"/>
        <v>Caro</v>
      </c>
      <c r="Z185" t="str">
        <f t="shared" si="28"/>
        <v>caro</v>
      </c>
      <c r="AA185" s="19">
        <f t="shared" si="29"/>
        <v>1</v>
      </c>
    </row>
    <row r="186" spans="1:27">
      <c r="A186">
        <v>304100070</v>
      </c>
      <c r="B186" t="s">
        <v>175</v>
      </c>
      <c r="C186">
        <v>210000</v>
      </c>
      <c r="D186">
        <v>4</v>
      </c>
      <c r="E186">
        <v>2.25</v>
      </c>
      <c r="F186">
        <v>1500</v>
      </c>
      <c r="G186">
        <v>5393</v>
      </c>
      <c r="H186">
        <v>2</v>
      </c>
      <c r="I186">
        <v>0</v>
      </c>
      <c r="J186">
        <v>0</v>
      </c>
      <c r="K186">
        <v>3</v>
      </c>
      <c r="L186">
        <v>7</v>
      </c>
      <c r="M186">
        <v>1500</v>
      </c>
      <c r="N186">
        <v>0</v>
      </c>
      <c r="O186">
        <v>1999</v>
      </c>
      <c r="P186">
        <v>0</v>
      </c>
      <c r="Q186">
        <v>98001</v>
      </c>
      <c r="R186" s="1">
        <v>473378</v>
      </c>
      <c r="S186" s="1">
        <v>-122263</v>
      </c>
      <c r="T186">
        <v>1700</v>
      </c>
      <c r="U186">
        <v>5917</v>
      </c>
      <c r="W186">
        <f t="shared" si="30"/>
        <v>140</v>
      </c>
      <c r="Y186" t="str">
        <f t="shared" si="27"/>
        <v>Barato</v>
      </c>
      <c r="Z186" t="str">
        <f t="shared" si="28"/>
        <v>barato</v>
      </c>
      <c r="AA186" s="19">
        <f t="shared" si="29"/>
        <v>1</v>
      </c>
    </row>
    <row r="187" spans="1:27">
      <c r="A187">
        <v>1311000270</v>
      </c>
      <c r="B187" t="s">
        <v>176</v>
      </c>
      <c r="C187">
        <v>247000</v>
      </c>
      <c r="D187">
        <v>5</v>
      </c>
      <c r="E187">
        <v>2</v>
      </c>
      <c r="F187">
        <v>1590</v>
      </c>
      <c r="G187">
        <v>9350</v>
      </c>
      <c r="H187">
        <v>1</v>
      </c>
      <c r="I187">
        <v>0</v>
      </c>
      <c r="J187">
        <v>0</v>
      </c>
      <c r="K187">
        <v>5</v>
      </c>
      <c r="L187">
        <v>7</v>
      </c>
      <c r="M187">
        <v>1060</v>
      </c>
      <c r="N187">
        <v>530</v>
      </c>
      <c r="O187">
        <v>1962</v>
      </c>
      <c r="P187">
        <v>0</v>
      </c>
      <c r="Q187">
        <v>98001</v>
      </c>
      <c r="R187" s="1">
        <v>473398</v>
      </c>
      <c r="S187" s="1">
        <v>-122286</v>
      </c>
      <c r="T187">
        <v>1460</v>
      </c>
      <c r="U187">
        <v>8210</v>
      </c>
      <c r="W187">
        <f t="shared" si="30"/>
        <v>155.34591194968553</v>
      </c>
      <c r="Y187" t="str">
        <f t="shared" si="27"/>
        <v>Caro</v>
      </c>
      <c r="Z187" t="str">
        <f t="shared" si="28"/>
        <v>caro</v>
      </c>
      <c r="AA187" s="19">
        <f t="shared" si="29"/>
        <v>1</v>
      </c>
    </row>
    <row r="188" spans="1:27">
      <c r="A188">
        <v>4031000520</v>
      </c>
      <c r="B188" t="s">
        <v>73</v>
      </c>
      <c r="C188">
        <v>115000</v>
      </c>
      <c r="D188">
        <v>1</v>
      </c>
      <c r="E188">
        <v>2</v>
      </c>
      <c r="F188">
        <v>1150</v>
      </c>
      <c r="G188">
        <v>9812</v>
      </c>
      <c r="H188">
        <v>1</v>
      </c>
      <c r="I188">
        <v>0</v>
      </c>
      <c r="J188">
        <v>0</v>
      </c>
      <c r="K188">
        <v>4</v>
      </c>
      <c r="L188">
        <v>7</v>
      </c>
      <c r="M188">
        <v>1150</v>
      </c>
      <c r="N188">
        <v>0</v>
      </c>
      <c r="O188">
        <v>1962</v>
      </c>
      <c r="P188">
        <v>0</v>
      </c>
      <c r="Q188">
        <v>98001</v>
      </c>
      <c r="R188" s="1">
        <v>472951</v>
      </c>
      <c r="S188" s="1">
        <v>-122284</v>
      </c>
      <c r="T188">
        <v>1200</v>
      </c>
      <c r="U188">
        <v>9812</v>
      </c>
      <c r="W188">
        <f t="shared" si="30"/>
        <v>100</v>
      </c>
      <c r="Y188" t="str">
        <f t="shared" si="27"/>
        <v>Barato</v>
      </c>
      <c r="Z188" t="str">
        <f t="shared" si="28"/>
        <v>caro</v>
      </c>
      <c r="AA188" s="19">
        <f t="shared" si="29"/>
        <v>0</v>
      </c>
    </row>
    <row r="189" spans="1:27">
      <c r="A189">
        <v>4031000520</v>
      </c>
      <c r="B189" t="s">
        <v>177</v>
      </c>
      <c r="C189">
        <v>227000</v>
      </c>
      <c r="D189">
        <v>1</v>
      </c>
      <c r="E189">
        <v>2</v>
      </c>
      <c r="F189">
        <v>1150</v>
      </c>
      <c r="G189">
        <v>9812</v>
      </c>
      <c r="H189">
        <v>1</v>
      </c>
      <c r="I189">
        <v>0</v>
      </c>
      <c r="J189">
        <v>0</v>
      </c>
      <c r="K189">
        <v>4</v>
      </c>
      <c r="L189">
        <v>7</v>
      </c>
      <c r="M189">
        <v>1150</v>
      </c>
      <c r="N189">
        <v>0</v>
      </c>
      <c r="O189">
        <v>1962</v>
      </c>
      <c r="P189">
        <v>0</v>
      </c>
      <c r="Q189">
        <v>98001</v>
      </c>
      <c r="R189" s="1">
        <v>472951</v>
      </c>
      <c r="S189" s="1">
        <v>-122284</v>
      </c>
      <c r="T189">
        <v>1200</v>
      </c>
      <c r="U189">
        <v>9812</v>
      </c>
      <c r="W189">
        <f t="shared" si="30"/>
        <v>197.39130434782609</v>
      </c>
      <c r="Y189" t="str">
        <f t="shared" si="27"/>
        <v>Caro</v>
      </c>
      <c r="Z189" t="str">
        <f t="shared" si="28"/>
        <v>caro</v>
      </c>
      <c r="AA189" s="19">
        <f t="shared" si="29"/>
        <v>1</v>
      </c>
    </row>
    <row r="190" spans="1:27">
      <c r="A190">
        <v>8856004582</v>
      </c>
      <c r="B190" t="s">
        <v>53</v>
      </c>
      <c r="C190">
        <v>198000</v>
      </c>
      <c r="D190">
        <v>3</v>
      </c>
      <c r="E190">
        <v>1.75</v>
      </c>
      <c r="F190">
        <v>1300</v>
      </c>
      <c r="G190">
        <v>6318</v>
      </c>
      <c r="H190">
        <v>1</v>
      </c>
      <c r="I190">
        <v>0</v>
      </c>
      <c r="J190">
        <v>0</v>
      </c>
      <c r="K190">
        <v>3</v>
      </c>
      <c r="L190">
        <v>7</v>
      </c>
      <c r="M190">
        <v>1300</v>
      </c>
      <c r="N190">
        <v>0</v>
      </c>
      <c r="O190">
        <v>1980</v>
      </c>
      <c r="P190">
        <v>0</v>
      </c>
      <c r="Q190">
        <v>98001</v>
      </c>
      <c r="R190" s="1">
        <v>472752</v>
      </c>
      <c r="S190" s="1">
        <v>-122251</v>
      </c>
      <c r="T190">
        <v>1150</v>
      </c>
      <c r="U190">
        <v>8002</v>
      </c>
      <c r="W190">
        <f t="shared" si="30"/>
        <v>152.30769230769232</v>
      </c>
      <c r="Y190" t="str">
        <f t="shared" si="27"/>
        <v>Caro</v>
      </c>
      <c r="Z190" t="str">
        <f t="shared" si="28"/>
        <v>caro</v>
      </c>
      <c r="AA190" s="19">
        <f t="shared" si="29"/>
        <v>1</v>
      </c>
    </row>
    <row r="191" spans="1:27">
      <c r="A191">
        <v>8856001090</v>
      </c>
      <c r="B191" t="s">
        <v>178</v>
      </c>
      <c r="C191">
        <v>185900</v>
      </c>
      <c r="D191">
        <v>3</v>
      </c>
      <c r="E191">
        <v>1</v>
      </c>
      <c r="F191">
        <v>940</v>
      </c>
      <c r="G191">
        <v>10890</v>
      </c>
      <c r="H191">
        <v>1</v>
      </c>
      <c r="I191">
        <v>0</v>
      </c>
      <c r="J191">
        <v>0</v>
      </c>
      <c r="K191">
        <v>4</v>
      </c>
      <c r="L191">
        <v>5</v>
      </c>
      <c r="M191">
        <v>940</v>
      </c>
      <c r="N191">
        <v>0</v>
      </c>
      <c r="O191">
        <v>1909</v>
      </c>
      <c r="P191">
        <v>0</v>
      </c>
      <c r="Q191">
        <v>98001</v>
      </c>
      <c r="R191" s="1">
        <v>472763</v>
      </c>
      <c r="S191" s="1">
        <v>-122257</v>
      </c>
      <c r="T191">
        <v>1370</v>
      </c>
      <c r="U191">
        <v>10255</v>
      </c>
      <c r="W191">
        <f t="shared" si="30"/>
        <v>197.7659574468085</v>
      </c>
      <c r="Y191" t="str">
        <f t="shared" si="27"/>
        <v>Caro</v>
      </c>
      <c r="Z191" t="str">
        <f t="shared" si="28"/>
        <v>caro</v>
      </c>
      <c r="AA191" s="19">
        <f t="shared" si="29"/>
        <v>1</v>
      </c>
    </row>
    <row r="192" spans="1:27">
      <c r="A192">
        <v>1311400350</v>
      </c>
      <c r="B192" t="s">
        <v>25</v>
      </c>
      <c r="C192">
        <v>235000</v>
      </c>
      <c r="D192">
        <v>4</v>
      </c>
      <c r="E192">
        <v>1.5</v>
      </c>
      <c r="F192">
        <v>2070</v>
      </c>
      <c r="G192">
        <v>7245</v>
      </c>
      <c r="H192">
        <v>1</v>
      </c>
      <c r="I192">
        <v>0</v>
      </c>
      <c r="J192">
        <v>0</v>
      </c>
      <c r="K192">
        <v>4</v>
      </c>
      <c r="L192">
        <v>7</v>
      </c>
      <c r="M192">
        <v>1060</v>
      </c>
      <c r="N192">
        <v>1010</v>
      </c>
      <c r="O192">
        <v>1964</v>
      </c>
      <c r="P192">
        <v>0</v>
      </c>
      <c r="Q192">
        <v>98001</v>
      </c>
      <c r="R192" s="1">
        <v>473417</v>
      </c>
      <c r="S192" s="1">
        <v>-122281</v>
      </c>
      <c r="T192">
        <v>1450</v>
      </c>
      <c r="U192">
        <v>7350</v>
      </c>
      <c r="W192">
        <f t="shared" si="30"/>
        <v>113.52657004830918</v>
      </c>
      <c r="Y192" t="str">
        <f t="shared" si="27"/>
        <v>Barato</v>
      </c>
      <c r="Z192" t="str">
        <f t="shared" si="28"/>
        <v>caro</v>
      </c>
      <c r="AA192" s="19">
        <f t="shared" si="29"/>
        <v>0</v>
      </c>
    </row>
    <row r="193" spans="1:27">
      <c r="A193">
        <v>7895500550</v>
      </c>
      <c r="B193" t="s">
        <v>179</v>
      </c>
      <c r="C193">
        <v>190848</v>
      </c>
      <c r="D193">
        <v>4</v>
      </c>
      <c r="E193">
        <v>1.5</v>
      </c>
      <c r="F193">
        <v>1370</v>
      </c>
      <c r="G193">
        <v>7904</v>
      </c>
      <c r="H193">
        <v>1</v>
      </c>
      <c r="I193">
        <v>0</v>
      </c>
      <c r="J193">
        <v>0</v>
      </c>
      <c r="K193">
        <v>3</v>
      </c>
      <c r="L193">
        <v>7</v>
      </c>
      <c r="M193">
        <v>900</v>
      </c>
      <c r="N193">
        <v>470</v>
      </c>
      <c r="O193">
        <v>1970</v>
      </c>
      <c r="P193">
        <v>0</v>
      </c>
      <c r="Q193">
        <v>98001</v>
      </c>
      <c r="R193" s="1">
        <v>473344</v>
      </c>
      <c r="S193" t="s">
        <v>43</v>
      </c>
      <c r="T193">
        <v>1370</v>
      </c>
      <c r="U193">
        <v>7900</v>
      </c>
      <c r="W193">
        <f t="shared" si="30"/>
        <v>139.30510948905109</v>
      </c>
      <c r="Y193" t="str">
        <f t="shared" si="27"/>
        <v>Barato</v>
      </c>
      <c r="Z193" t="str">
        <f t="shared" si="28"/>
        <v>caro</v>
      </c>
      <c r="AA193" s="19">
        <f t="shared" si="29"/>
        <v>0</v>
      </c>
    </row>
    <row r="194" spans="1:27">
      <c r="A194">
        <v>2730500140</v>
      </c>
      <c r="B194" t="s">
        <v>180</v>
      </c>
      <c r="C194">
        <v>314950</v>
      </c>
      <c r="D194">
        <v>4</v>
      </c>
      <c r="E194">
        <v>1.75</v>
      </c>
      <c r="F194">
        <v>1890</v>
      </c>
      <c r="G194">
        <v>9623</v>
      </c>
      <c r="H194">
        <v>1</v>
      </c>
      <c r="I194">
        <v>0</v>
      </c>
      <c r="J194">
        <v>0</v>
      </c>
      <c r="K194">
        <v>4</v>
      </c>
      <c r="L194">
        <v>7</v>
      </c>
      <c r="M194">
        <v>1290</v>
      </c>
      <c r="N194">
        <v>600</v>
      </c>
      <c r="O194">
        <v>1969</v>
      </c>
      <c r="P194">
        <v>0</v>
      </c>
      <c r="Q194">
        <v>98001</v>
      </c>
      <c r="R194" s="1">
        <v>472901</v>
      </c>
      <c r="S194" s="1">
        <v>-122279</v>
      </c>
      <c r="T194">
        <v>1510</v>
      </c>
      <c r="U194">
        <v>9711</v>
      </c>
      <c r="W194">
        <f t="shared" si="30"/>
        <v>166.64021164021165</v>
      </c>
      <c r="Y194" t="str">
        <f t="shared" si="27"/>
        <v>Caro</v>
      </c>
      <c r="Z194" t="str">
        <f t="shared" si="28"/>
        <v>caro</v>
      </c>
      <c r="AA194" s="19">
        <f t="shared" si="29"/>
        <v>1</v>
      </c>
    </row>
    <row r="195" spans="1:27">
      <c r="A195">
        <v>3750603492</v>
      </c>
      <c r="B195" t="s">
        <v>181</v>
      </c>
      <c r="C195">
        <v>185000</v>
      </c>
      <c r="D195">
        <v>3</v>
      </c>
      <c r="E195">
        <v>1</v>
      </c>
      <c r="F195">
        <v>1510</v>
      </c>
      <c r="G195">
        <v>17040</v>
      </c>
      <c r="H195">
        <v>1</v>
      </c>
      <c r="I195">
        <v>0</v>
      </c>
      <c r="J195">
        <v>0</v>
      </c>
      <c r="K195">
        <v>4</v>
      </c>
      <c r="L195">
        <v>6</v>
      </c>
      <c r="M195">
        <v>1510</v>
      </c>
      <c r="N195">
        <v>0</v>
      </c>
      <c r="O195">
        <v>1975</v>
      </c>
      <c r="P195">
        <v>0</v>
      </c>
      <c r="Q195">
        <v>98001</v>
      </c>
      <c r="R195" s="1">
        <v>472649</v>
      </c>
      <c r="S195" s="1">
        <v>-122285</v>
      </c>
      <c r="T195">
        <v>1520</v>
      </c>
      <c r="U195">
        <v>14000</v>
      </c>
      <c r="W195">
        <f t="shared" si="30"/>
        <v>122.51655629139073</v>
      </c>
      <c r="Y195" t="str">
        <f t="shared" ref="Y195:Y258" si="31">IF(W195&gt;$W$365*1,"Caro",IF(W195&lt;$W$365*1,"Barato","Razoavel"))</f>
        <v>Barato</v>
      </c>
      <c r="Z195" t="str">
        <f t="shared" ref="Z195:Z258" si="32">IF(D195&lt;=3,"caro",IF(L195&gt;7,"barato",IF(K195&lt;=3,IF(E195&lt;=2,"caro","barato"),IF(E195&lt;=2,"caro","barato"))))</f>
        <v>caro</v>
      </c>
      <c r="AA195" s="19">
        <f t="shared" ref="AA195:AA228" si="33">IF(Y195=Z195,1,0)</f>
        <v>0</v>
      </c>
    </row>
    <row r="196" spans="1:27">
      <c r="A196">
        <v>3353400120</v>
      </c>
      <c r="B196" t="s">
        <v>133</v>
      </c>
      <c r="C196">
        <v>174000</v>
      </c>
      <c r="D196">
        <v>2</v>
      </c>
      <c r="E196">
        <v>1</v>
      </c>
      <c r="F196">
        <v>900</v>
      </c>
      <c r="G196">
        <v>13531</v>
      </c>
      <c r="H196">
        <v>1</v>
      </c>
      <c r="I196">
        <v>0</v>
      </c>
      <c r="J196">
        <v>0</v>
      </c>
      <c r="K196">
        <v>3</v>
      </c>
      <c r="L196">
        <v>6</v>
      </c>
      <c r="M196">
        <v>900</v>
      </c>
      <c r="N196">
        <v>0</v>
      </c>
      <c r="O196">
        <v>1979</v>
      </c>
      <c r="P196">
        <v>0</v>
      </c>
      <c r="Q196">
        <v>98001</v>
      </c>
      <c r="R196" s="1">
        <v>472616</v>
      </c>
      <c r="S196" s="1">
        <v>-122251</v>
      </c>
      <c r="T196">
        <v>1767</v>
      </c>
      <c r="U196">
        <v>8308</v>
      </c>
      <c r="W196">
        <f t="shared" ref="W196:W259" si="34">C196/F196</f>
        <v>193.33333333333334</v>
      </c>
      <c r="Y196" t="str">
        <f t="shared" si="31"/>
        <v>Caro</v>
      </c>
      <c r="Z196" t="str">
        <f t="shared" si="32"/>
        <v>caro</v>
      </c>
      <c r="AA196" s="19">
        <f t="shared" si="33"/>
        <v>1</v>
      </c>
    </row>
    <row r="197" spans="1:27">
      <c r="A197">
        <v>302000065</v>
      </c>
      <c r="B197" t="s">
        <v>125</v>
      </c>
      <c r="C197">
        <v>184000</v>
      </c>
      <c r="D197">
        <v>3</v>
      </c>
      <c r="E197">
        <v>1</v>
      </c>
      <c r="F197">
        <v>970</v>
      </c>
      <c r="G197">
        <v>14850</v>
      </c>
      <c r="H197">
        <v>1</v>
      </c>
      <c r="I197">
        <v>0</v>
      </c>
      <c r="J197">
        <v>0</v>
      </c>
      <c r="K197">
        <v>3</v>
      </c>
      <c r="L197">
        <v>7</v>
      </c>
      <c r="M197">
        <v>970</v>
      </c>
      <c r="N197">
        <v>0</v>
      </c>
      <c r="O197">
        <v>1968</v>
      </c>
      <c r="P197">
        <v>0</v>
      </c>
      <c r="Q197">
        <v>98001</v>
      </c>
      <c r="R197" s="1">
        <v>473251</v>
      </c>
      <c r="S197" s="1">
        <v>-122268</v>
      </c>
      <c r="T197">
        <v>1410</v>
      </c>
      <c r="U197">
        <v>14850</v>
      </c>
      <c r="W197">
        <f t="shared" si="34"/>
        <v>189.69072164948454</v>
      </c>
      <c r="Y197" t="str">
        <f t="shared" si="31"/>
        <v>Caro</v>
      </c>
      <c r="Z197" t="str">
        <f t="shared" si="32"/>
        <v>caro</v>
      </c>
      <c r="AA197" s="19">
        <f t="shared" si="33"/>
        <v>1</v>
      </c>
    </row>
    <row r="198" spans="1:27">
      <c r="A198">
        <v>2595650220</v>
      </c>
      <c r="B198" t="s">
        <v>139</v>
      </c>
      <c r="C198">
        <v>313100</v>
      </c>
      <c r="D198">
        <v>3</v>
      </c>
      <c r="E198">
        <v>2</v>
      </c>
      <c r="F198">
        <v>1730</v>
      </c>
      <c r="G198">
        <v>12821</v>
      </c>
      <c r="H198">
        <v>1</v>
      </c>
      <c r="I198">
        <v>0</v>
      </c>
      <c r="J198">
        <v>0</v>
      </c>
      <c r="K198">
        <v>3</v>
      </c>
      <c r="L198">
        <v>8</v>
      </c>
      <c r="M198">
        <v>1730</v>
      </c>
      <c r="N198">
        <v>0</v>
      </c>
      <c r="O198">
        <v>1994</v>
      </c>
      <c r="P198">
        <v>0</v>
      </c>
      <c r="Q198">
        <v>98001</v>
      </c>
      <c r="R198" s="1">
        <v>47353</v>
      </c>
      <c r="S198" s="1">
        <v>-122272</v>
      </c>
      <c r="T198">
        <v>1980</v>
      </c>
      <c r="U198">
        <v>11336</v>
      </c>
      <c r="W198">
        <f t="shared" si="34"/>
        <v>180.98265895953756</v>
      </c>
      <c r="Y198" t="str">
        <f t="shared" si="31"/>
        <v>Caro</v>
      </c>
      <c r="Z198" t="str">
        <f t="shared" si="32"/>
        <v>caro</v>
      </c>
      <c r="AA198" s="19">
        <f t="shared" si="33"/>
        <v>1</v>
      </c>
    </row>
    <row r="199" spans="1:27">
      <c r="A199">
        <v>3751600146</v>
      </c>
      <c r="B199" t="s">
        <v>80</v>
      </c>
      <c r="C199">
        <v>166000</v>
      </c>
      <c r="D199">
        <v>1</v>
      </c>
      <c r="E199">
        <v>1</v>
      </c>
      <c r="F199">
        <v>1120</v>
      </c>
      <c r="G199">
        <v>17332</v>
      </c>
      <c r="H199">
        <v>1</v>
      </c>
      <c r="I199">
        <v>0</v>
      </c>
      <c r="J199">
        <v>0</v>
      </c>
      <c r="K199">
        <v>3</v>
      </c>
      <c r="L199">
        <v>7</v>
      </c>
      <c r="M199">
        <v>1120</v>
      </c>
      <c r="N199">
        <v>0</v>
      </c>
      <c r="O199">
        <v>1988</v>
      </c>
      <c r="P199">
        <v>0</v>
      </c>
      <c r="Q199">
        <v>98001</v>
      </c>
      <c r="R199" s="1">
        <v>472972</v>
      </c>
      <c r="S199" s="1">
        <v>-122267</v>
      </c>
      <c r="T199">
        <v>1280</v>
      </c>
      <c r="U199">
        <v>17334</v>
      </c>
      <c r="W199">
        <f t="shared" si="34"/>
        <v>148.21428571428572</v>
      </c>
      <c r="Y199" t="str">
        <f t="shared" si="31"/>
        <v>Barato</v>
      </c>
      <c r="Z199" t="str">
        <f t="shared" si="32"/>
        <v>caro</v>
      </c>
      <c r="AA199" s="19">
        <f t="shared" si="33"/>
        <v>0</v>
      </c>
    </row>
    <row r="200" spans="1:27">
      <c r="A200">
        <v>3751604895</v>
      </c>
      <c r="B200" t="s">
        <v>105</v>
      </c>
      <c r="C200">
        <v>165000</v>
      </c>
      <c r="D200">
        <v>3</v>
      </c>
      <c r="E200">
        <v>1</v>
      </c>
      <c r="F200">
        <v>1150</v>
      </c>
      <c r="G200">
        <v>19200</v>
      </c>
      <c r="H200">
        <v>1</v>
      </c>
      <c r="I200">
        <v>0</v>
      </c>
      <c r="J200">
        <v>0</v>
      </c>
      <c r="K200">
        <v>4</v>
      </c>
      <c r="L200">
        <v>5</v>
      </c>
      <c r="M200">
        <v>1150</v>
      </c>
      <c r="N200">
        <v>0</v>
      </c>
      <c r="O200">
        <v>1908</v>
      </c>
      <c r="P200">
        <v>0</v>
      </c>
      <c r="Q200">
        <v>98001</v>
      </c>
      <c r="R200" s="1">
        <v>472756</v>
      </c>
      <c r="S200" t="s">
        <v>36</v>
      </c>
      <c r="T200">
        <v>1290</v>
      </c>
      <c r="U200">
        <v>19200</v>
      </c>
      <c r="W200">
        <f t="shared" si="34"/>
        <v>143.47826086956522</v>
      </c>
      <c r="Y200" t="str">
        <f t="shared" si="31"/>
        <v>Barato</v>
      </c>
      <c r="Z200" t="str">
        <f t="shared" si="32"/>
        <v>caro</v>
      </c>
      <c r="AA200" s="19">
        <f t="shared" si="33"/>
        <v>0</v>
      </c>
    </row>
    <row r="201" spans="1:27">
      <c r="A201">
        <v>4014400237</v>
      </c>
      <c r="B201" t="s">
        <v>78</v>
      </c>
      <c r="C201">
        <v>132500</v>
      </c>
      <c r="D201">
        <v>3</v>
      </c>
      <c r="E201">
        <v>1</v>
      </c>
      <c r="F201">
        <v>1080</v>
      </c>
      <c r="G201">
        <v>10500</v>
      </c>
      <c r="H201">
        <v>1</v>
      </c>
      <c r="I201">
        <v>0</v>
      </c>
      <c r="J201">
        <v>0</v>
      </c>
      <c r="K201">
        <v>3</v>
      </c>
      <c r="L201">
        <v>7</v>
      </c>
      <c r="M201">
        <v>1080</v>
      </c>
      <c r="N201">
        <v>0</v>
      </c>
      <c r="O201">
        <v>1967</v>
      </c>
      <c r="P201">
        <v>0</v>
      </c>
      <c r="Q201">
        <v>98001</v>
      </c>
      <c r="R201" t="s">
        <v>182</v>
      </c>
      <c r="S201" s="1">
        <v>-122278</v>
      </c>
      <c r="T201">
        <v>1200</v>
      </c>
      <c r="U201">
        <v>9607</v>
      </c>
      <c r="W201">
        <f t="shared" si="34"/>
        <v>122.68518518518519</v>
      </c>
      <c r="Y201" t="str">
        <f t="shared" si="31"/>
        <v>Barato</v>
      </c>
      <c r="Z201" t="str">
        <f t="shared" si="32"/>
        <v>caro</v>
      </c>
      <c r="AA201" s="19">
        <f t="shared" si="33"/>
        <v>0</v>
      </c>
    </row>
    <row r="202" spans="1:27">
      <c r="A202">
        <v>7968000120</v>
      </c>
      <c r="B202" t="s">
        <v>148</v>
      </c>
      <c r="C202">
        <v>290000</v>
      </c>
      <c r="D202">
        <v>4</v>
      </c>
      <c r="E202">
        <v>2.5</v>
      </c>
      <c r="F202">
        <v>2000</v>
      </c>
      <c r="G202">
        <v>13300</v>
      </c>
      <c r="H202">
        <v>1</v>
      </c>
      <c r="I202">
        <v>0</v>
      </c>
      <c r="J202">
        <v>0</v>
      </c>
      <c r="K202">
        <v>4</v>
      </c>
      <c r="L202">
        <v>7</v>
      </c>
      <c r="M202">
        <v>1200</v>
      </c>
      <c r="N202">
        <v>800</v>
      </c>
      <c r="O202">
        <v>1968</v>
      </c>
      <c r="P202">
        <v>0</v>
      </c>
      <c r="Q202">
        <v>98001</v>
      </c>
      <c r="R202" s="1">
        <v>47353</v>
      </c>
      <c r="S202" s="1">
        <v>-122294</v>
      </c>
      <c r="T202">
        <v>1800</v>
      </c>
      <c r="U202">
        <v>9810</v>
      </c>
      <c r="W202">
        <f t="shared" si="34"/>
        <v>145</v>
      </c>
      <c r="Y202" t="str">
        <f t="shared" si="31"/>
        <v>Barato</v>
      </c>
      <c r="Z202" t="str">
        <f t="shared" si="32"/>
        <v>barato</v>
      </c>
      <c r="AA202" s="19">
        <f t="shared" si="33"/>
        <v>1</v>
      </c>
    </row>
    <row r="203" spans="1:27">
      <c r="A203">
        <v>7905400040</v>
      </c>
      <c r="B203" t="s">
        <v>93</v>
      </c>
      <c r="C203">
        <v>206000</v>
      </c>
      <c r="D203">
        <v>3</v>
      </c>
      <c r="E203">
        <v>1.75</v>
      </c>
      <c r="F203">
        <v>1140</v>
      </c>
      <c r="G203">
        <v>9800</v>
      </c>
      <c r="H203">
        <v>1</v>
      </c>
      <c r="I203">
        <v>0</v>
      </c>
      <c r="J203">
        <v>0</v>
      </c>
      <c r="K203">
        <v>4</v>
      </c>
      <c r="L203">
        <v>7</v>
      </c>
      <c r="M203">
        <v>1140</v>
      </c>
      <c r="N203">
        <v>0</v>
      </c>
      <c r="O203">
        <v>1968</v>
      </c>
      <c r="P203">
        <v>0</v>
      </c>
      <c r="Q203">
        <v>98001</v>
      </c>
      <c r="R203" s="1">
        <v>473063</v>
      </c>
      <c r="S203" t="s">
        <v>36</v>
      </c>
      <c r="T203">
        <v>1370</v>
      </c>
      <c r="U203">
        <v>9800</v>
      </c>
      <c r="W203">
        <f t="shared" si="34"/>
        <v>180.7017543859649</v>
      </c>
      <c r="Y203" t="str">
        <f t="shared" si="31"/>
        <v>Caro</v>
      </c>
      <c r="Z203" t="str">
        <f t="shared" si="32"/>
        <v>caro</v>
      </c>
      <c r="AA203" s="19">
        <f t="shared" si="33"/>
        <v>1</v>
      </c>
    </row>
    <row r="204" spans="1:27">
      <c r="A204">
        <v>7967950040</v>
      </c>
      <c r="B204" t="s">
        <v>176</v>
      </c>
      <c r="C204">
        <v>485000</v>
      </c>
      <c r="D204">
        <v>4</v>
      </c>
      <c r="E204">
        <v>2.5</v>
      </c>
      <c r="F204">
        <v>3710</v>
      </c>
      <c r="G204">
        <v>15935</v>
      </c>
      <c r="H204">
        <v>1</v>
      </c>
      <c r="I204">
        <v>0</v>
      </c>
      <c r="J204">
        <v>0</v>
      </c>
      <c r="K204">
        <v>3</v>
      </c>
      <c r="L204">
        <v>10</v>
      </c>
      <c r="M204">
        <v>2130</v>
      </c>
      <c r="N204">
        <v>1580</v>
      </c>
      <c r="O204">
        <v>2005</v>
      </c>
      <c r="P204">
        <v>0</v>
      </c>
      <c r="Q204">
        <v>98001</v>
      </c>
      <c r="R204" s="1">
        <v>473528</v>
      </c>
      <c r="S204" s="1">
        <v>-122267</v>
      </c>
      <c r="T204">
        <v>3674</v>
      </c>
      <c r="U204">
        <v>17913</v>
      </c>
      <c r="W204">
        <f t="shared" si="34"/>
        <v>130.7277628032345</v>
      </c>
      <c r="Y204" t="str">
        <f t="shared" si="31"/>
        <v>Barato</v>
      </c>
      <c r="Z204" t="str">
        <f t="shared" si="32"/>
        <v>barato</v>
      </c>
      <c r="AA204" s="19">
        <f t="shared" si="33"/>
        <v>1</v>
      </c>
    </row>
    <row r="205" spans="1:27">
      <c r="A205">
        <v>5647900650</v>
      </c>
      <c r="B205" t="s">
        <v>45</v>
      </c>
      <c r="C205">
        <v>500000</v>
      </c>
      <c r="D205">
        <v>5</v>
      </c>
      <c r="E205">
        <v>3</v>
      </c>
      <c r="F205">
        <v>3720</v>
      </c>
      <c r="G205">
        <v>25474</v>
      </c>
      <c r="H205">
        <v>2</v>
      </c>
      <c r="I205">
        <v>0</v>
      </c>
      <c r="J205">
        <v>4</v>
      </c>
      <c r="K205">
        <v>3</v>
      </c>
      <c r="L205">
        <v>9</v>
      </c>
      <c r="M205">
        <v>2090</v>
      </c>
      <c r="N205">
        <v>1630</v>
      </c>
      <c r="O205">
        <v>1986</v>
      </c>
      <c r="P205">
        <v>0</v>
      </c>
      <c r="Q205">
        <v>98001</v>
      </c>
      <c r="R205" s="1">
        <v>473296</v>
      </c>
      <c r="S205" s="1">
        <v>-122256</v>
      </c>
      <c r="T205">
        <v>1870</v>
      </c>
      <c r="U205">
        <v>14547</v>
      </c>
      <c r="W205">
        <f t="shared" si="34"/>
        <v>134.40860215053763</v>
      </c>
      <c r="Y205" t="str">
        <f t="shared" si="31"/>
        <v>Barato</v>
      </c>
      <c r="Z205" t="str">
        <f t="shared" si="32"/>
        <v>barato</v>
      </c>
      <c r="AA205" s="19">
        <f t="shared" si="33"/>
        <v>1</v>
      </c>
    </row>
    <row r="206" spans="1:27">
      <c r="A206">
        <v>4013200145</v>
      </c>
      <c r="B206" t="s">
        <v>143</v>
      </c>
      <c r="C206">
        <v>429000</v>
      </c>
      <c r="D206">
        <v>3</v>
      </c>
      <c r="E206">
        <v>1</v>
      </c>
      <c r="F206">
        <v>1540</v>
      </c>
      <c r="G206">
        <v>37950</v>
      </c>
      <c r="H206">
        <v>1</v>
      </c>
      <c r="I206">
        <v>0</v>
      </c>
      <c r="J206">
        <v>0</v>
      </c>
      <c r="K206">
        <v>4</v>
      </c>
      <c r="L206">
        <v>7</v>
      </c>
      <c r="M206">
        <v>1090</v>
      </c>
      <c r="N206">
        <v>450</v>
      </c>
      <c r="O206">
        <v>1959</v>
      </c>
      <c r="P206">
        <v>0</v>
      </c>
      <c r="Q206">
        <v>98001</v>
      </c>
      <c r="R206" s="1">
        <v>473259</v>
      </c>
      <c r="S206" s="1">
        <v>-122289</v>
      </c>
      <c r="T206">
        <v>1820</v>
      </c>
      <c r="U206">
        <v>24375</v>
      </c>
      <c r="W206">
        <f t="shared" si="34"/>
        <v>278.57142857142856</v>
      </c>
      <c r="Y206" t="str">
        <f t="shared" si="31"/>
        <v>Caro</v>
      </c>
      <c r="Z206" t="str">
        <f t="shared" si="32"/>
        <v>caro</v>
      </c>
      <c r="AA206" s="19">
        <f t="shared" si="33"/>
        <v>1</v>
      </c>
    </row>
    <row r="207" spans="1:27">
      <c r="A207">
        <v>3750605674</v>
      </c>
      <c r="B207" t="s">
        <v>50</v>
      </c>
      <c r="C207">
        <v>270000</v>
      </c>
      <c r="D207">
        <v>3</v>
      </c>
      <c r="E207">
        <v>2.5</v>
      </c>
      <c r="F207">
        <v>1808</v>
      </c>
      <c r="G207">
        <v>19200</v>
      </c>
      <c r="H207">
        <v>1</v>
      </c>
      <c r="I207">
        <v>0</v>
      </c>
      <c r="J207">
        <v>0</v>
      </c>
      <c r="K207">
        <v>3</v>
      </c>
      <c r="L207">
        <v>8</v>
      </c>
      <c r="M207">
        <v>1808</v>
      </c>
      <c r="N207">
        <v>0</v>
      </c>
      <c r="O207">
        <v>2005</v>
      </c>
      <c r="P207">
        <v>0</v>
      </c>
      <c r="Q207">
        <v>98001</v>
      </c>
      <c r="R207" s="1">
        <v>472598</v>
      </c>
      <c r="S207" s="1">
        <v>-122281</v>
      </c>
      <c r="T207">
        <v>1450</v>
      </c>
      <c r="U207">
        <v>14400</v>
      </c>
      <c r="W207">
        <f t="shared" si="34"/>
        <v>149.3362831858407</v>
      </c>
      <c r="Y207" t="str">
        <f t="shared" si="31"/>
        <v>Barato</v>
      </c>
      <c r="Z207" t="str">
        <f t="shared" si="32"/>
        <v>caro</v>
      </c>
      <c r="AA207" s="19">
        <f t="shared" si="33"/>
        <v>0</v>
      </c>
    </row>
    <row r="208" spans="1:27">
      <c r="A208">
        <v>9265400210</v>
      </c>
      <c r="B208" t="s">
        <v>114</v>
      </c>
      <c r="C208">
        <v>227000</v>
      </c>
      <c r="D208">
        <v>3</v>
      </c>
      <c r="E208">
        <v>1.75</v>
      </c>
      <c r="F208">
        <v>1510</v>
      </c>
      <c r="G208">
        <v>9837</v>
      </c>
      <c r="H208">
        <v>2</v>
      </c>
      <c r="I208">
        <v>0</v>
      </c>
      <c r="J208">
        <v>0</v>
      </c>
      <c r="K208">
        <v>3</v>
      </c>
      <c r="L208">
        <v>7</v>
      </c>
      <c r="M208">
        <v>1510</v>
      </c>
      <c r="N208">
        <v>0</v>
      </c>
      <c r="O208">
        <v>1989</v>
      </c>
      <c r="P208">
        <v>0</v>
      </c>
      <c r="Q208">
        <v>98001</v>
      </c>
      <c r="R208" s="1">
        <v>472576</v>
      </c>
      <c r="S208" s="1">
        <v>-122255</v>
      </c>
      <c r="T208">
        <v>1470</v>
      </c>
      <c r="U208">
        <v>8054</v>
      </c>
      <c r="W208">
        <f t="shared" si="34"/>
        <v>150.33112582781456</v>
      </c>
      <c r="Y208" t="str">
        <f t="shared" si="31"/>
        <v>Barato</v>
      </c>
      <c r="Z208" t="str">
        <f t="shared" si="32"/>
        <v>caro</v>
      </c>
      <c r="AA208" s="19">
        <f t="shared" si="33"/>
        <v>0</v>
      </c>
    </row>
    <row r="209" spans="1:27">
      <c r="A209">
        <v>1329500120</v>
      </c>
      <c r="B209" t="s">
        <v>183</v>
      </c>
      <c r="C209">
        <v>300000</v>
      </c>
      <c r="D209">
        <v>4</v>
      </c>
      <c r="E209">
        <v>2.5</v>
      </c>
      <c r="F209">
        <v>2600</v>
      </c>
      <c r="G209">
        <v>8572</v>
      </c>
      <c r="H209">
        <v>2</v>
      </c>
      <c r="I209">
        <v>0</v>
      </c>
      <c r="J209">
        <v>0</v>
      </c>
      <c r="K209">
        <v>3</v>
      </c>
      <c r="L209">
        <v>8</v>
      </c>
      <c r="M209">
        <v>2600</v>
      </c>
      <c r="N209">
        <v>0</v>
      </c>
      <c r="O209">
        <v>2003</v>
      </c>
      <c r="P209">
        <v>0</v>
      </c>
      <c r="Q209">
        <v>98001</v>
      </c>
      <c r="R209" s="1">
        <v>473155</v>
      </c>
      <c r="S209" s="1">
        <v>-122266</v>
      </c>
      <c r="T209">
        <v>2170</v>
      </c>
      <c r="U209">
        <v>5288</v>
      </c>
      <c r="W209">
        <f t="shared" si="34"/>
        <v>115.38461538461539</v>
      </c>
      <c r="Y209" t="str">
        <f t="shared" si="31"/>
        <v>Barato</v>
      </c>
      <c r="Z209" t="str">
        <f t="shared" si="32"/>
        <v>barato</v>
      </c>
      <c r="AA209" s="19">
        <f t="shared" si="33"/>
        <v>1</v>
      </c>
    </row>
    <row r="210" spans="1:27">
      <c r="A210">
        <v>3599600150</v>
      </c>
      <c r="B210" t="s">
        <v>184</v>
      </c>
      <c r="C210">
        <v>201000</v>
      </c>
      <c r="D210">
        <v>3</v>
      </c>
      <c r="E210">
        <v>1</v>
      </c>
      <c r="F210">
        <v>1220</v>
      </c>
      <c r="G210">
        <v>22443</v>
      </c>
      <c r="H210">
        <v>1</v>
      </c>
      <c r="I210">
        <v>0</v>
      </c>
      <c r="J210">
        <v>0</v>
      </c>
      <c r="K210">
        <v>4</v>
      </c>
      <c r="L210">
        <v>7</v>
      </c>
      <c r="M210">
        <v>1220</v>
      </c>
      <c r="N210">
        <v>0</v>
      </c>
      <c r="O210">
        <v>1972</v>
      </c>
      <c r="P210">
        <v>0</v>
      </c>
      <c r="Q210">
        <v>98001</v>
      </c>
      <c r="R210" s="1">
        <v>472633</v>
      </c>
      <c r="S210" s="1">
        <v>-122245</v>
      </c>
      <c r="T210">
        <v>1260</v>
      </c>
      <c r="U210">
        <v>19950</v>
      </c>
      <c r="W210">
        <f t="shared" si="34"/>
        <v>164.75409836065575</v>
      </c>
      <c r="Y210" t="str">
        <f t="shared" si="31"/>
        <v>Caro</v>
      </c>
      <c r="Z210" t="str">
        <f t="shared" si="32"/>
        <v>caro</v>
      </c>
      <c r="AA210" s="19">
        <f t="shared" si="33"/>
        <v>1</v>
      </c>
    </row>
    <row r="211" spans="1:27">
      <c r="A211">
        <v>6699300330</v>
      </c>
      <c r="B211" t="s">
        <v>185</v>
      </c>
      <c r="C211">
        <v>372000</v>
      </c>
      <c r="D211">
        <v>5</v>
      </c>
      <c r="E211">
        <v>2.5</v>
      </c>
      <c r="F211">
        <v>2840</v>
      </c>
      <c r="G211">
        <v>6010</v>
      </c>
      <c r="H211">
        <v>2</v>
      </c>
      <c r="I211">
        <v>0</v>
      </c>
      <c r="J211">
        <v>0</v>
      </c>
      <c r="K211">
        <v>3</v>
      </c>
      <c r="L211">
        <v>8</v>
      </c>
      <c r="M211">
        <v>2840</v>
      </c>
      <c r="N211">
        <v>0</v>
      </c>
      <c r="O211">
        <v>2003</v>
      </c>
      <c r="P211">
        <v>0</v>
      </c>
      <c r="Q211">
        <v>98001</v>
      </c>
      <c r="R211" s="1">
        <v>473161</v>
      </c>
      <c r="S211" t="s">
        <v>36</v>
      </c>
      <c r="T211">
        <v>2740</v>
      </c>
      <c r="U211">
        <v>5509</v>
      </c>
      <c r="W211">
        <f t="shared" si="34"/>
        <v>130.98591549295776</v>
      </c>
      <c r="Y211" t="str">
        <f t="shared" si="31"/>
        <v>Barato</v>
      </c>
      <c r="Z211" t="str">
        <f t="shared" si="32"/>
        <v>barato</v>
      </c>
      <c r="AA211" s="19">
        <f t="shared" si="33"/>
        <v>1</v>
      </c>
    </row>
    <row r="212" spans="1:27">
      <c r="A212">
        <v>5515600087</v>
      </c>
      <c r="B212" t="s">
        <v>130</v>
      </c>
      <c r="C212">
        <v>215000</v>
      </c>
      <c r="D212">
        <v>3</v>
      </c>
      <c r="E212">
        <v>1.5</v>
      </c>
      <c r="F212">
        <v>1100</v>
      </c>
      <c r="G212">
        <v>33600</v>
      </c>
      <c r="H212">
        <v>1</v>
      </c>
      <c r="I212">
        <v>0</v>
      </c>
      <c r="J212">
        <v>0</v>
      </c>
      <c r="K212">
        <v>3</v>
      </c>
      <c r="L212">
        <v>7</v>
      </c>
      <c r="M212">
        <v>1100</v>
      </c>
      <c r="N212">
        <v>0</v>
      </c>
      <c r="O212">
        <v>1967</v>
      </c>
      <c r="P212">
        <v>0</v>
      </c>
      <c r="Q212">
        <v>98001</v>
      </c>
      <c r="R212" s="1">
        <v>473185</v>
      </c>
      <c r="S212" t="s">
        <v>109</v>
      </c>
      <c r="T212">
        <v>1570</v>
      </c>
      <c r="U212">
        <v>32700</v>
      </c>
      <c r="W212">
        <f t="shared" si="34"/>
        <v>195.45454545454547</v>
      </c>
      <c r="Y212" t="str">
        <f t="shared" si="31"/>
        <v>Caro</v>
      </c>
      <c r="Z212" t="str">
        <f t="shared" si="32"/>
        <v>caro</v>
      </c>
      <c r="AA212" s="19">
        <f t="shared" si="33"/>
        <v>1</v>
      </c>
    </row>
    <row r="213" spans="1:27">
      <c r="A213">
        <v>2482500040</v>
      </c>
      <c r="B213" t="s">
        <v>53</v>
      </c>
      <c r="C213">
        <v>199900</v>
      </c>
      <c r="D213">
        <v>5</v>
      </c>
      <c r="E213">
        <v>1.75</v>
      </c>
      <c r="F213">
        <v>1798</v>
      </c>
      <c r="G213">
        <v>11232</v>
      </c>
      <c r="H213">
        <v>1</v>
      </c>
      <c r="I213">
        <v>0</v>
      </c>
      <c r="J213">
        <v>0</v>
      </c>
      <c r="K213">
        <v>3</v>
      </c>
      <c r="L213">
        <v>7</v>
      </c>
      <c r="M213">
        <v>1798</v>
      </c>
      <c r="N213">
        <v>0</v>
      </c>
      <c r="O213">
        <v>1967</v>
      </c>
      <c r="P213">
        <v>0</v>
      </c>
      <c r="Q213">
        <v>98001</v>
      </c>
      <c r="R213" s="1">
        <v>473266</v>
      </c>
      <c r="S213" s="1">
        <v>-122291</v>
      </c>
      <c r="T213">
        <v>1300</v>
      </c>
      <c r="U213">
        <v>15582</v>
      </c>
      <c r="W213">
        <f t="shared" si="34"/>
        <v>111.17908787541712</v>
      </c>
      <c r="Y213" t="str">
        <f t="shared" si="31"/>
        <v>Barato</v>
      </c>
      <c r="Z213" t="str">
        <f t="shared" si="32"/>
        <v>caro</v>
      </c>
      <c r="AA213" s="19">
        <f t="shared" si="33"/>
        <v>0</v>
      </c>
    </row>
    <row r="214" spans="1:27">
      <c r="A214">
        <v>1021049057</v>
      </c>
      <c r="B214" t="s">
        <v>186</v>
      </c>
      <c r="C214">
        <v>207000</v>
      </c>
      <c r="D214">
        <v>3</v>
      </c>
      <c r="E214">
        <v>1</v>
      </c>
      <c r="F214">
        <v>1980</v>
      </c>
      <c r="G214">
        <v>18730</v>
      </c>
      <c r="H214">
        <v>1</v>
      </c>
      <c r="I214">
        <v>0</v>
      </c>
      <c r="J214">
        <v>0</v>
      </c>
      <c r="K214">
        <v>4</v>
      </c>
      <c r="L214">
        <v>7</v>
      </c>
      <c r="M214">
        <v>1280</v>
      </c>
      <c r="N214">
        <v>700</v>
      </c>
      <c r="O214">
        <v>1943</v>
      </c>
      <c r="P214">
        <v>0</v>
      </c>
      <c r="Q214">
        <v>98001</v>
      </c>
      <c r="R214" s="1">
        <v>473221</v>
      </c>
      <c r="S214" s="1">
        <v>-122282</v>
      </c>
      <c r="T214">
        <v>1356</v>
      </c>
      <c r="U214">
        <v>9450</v>
      </c>
      <c r="W214">
        <f t="shared" si="34"/>
        <v>104.54545454545455</v>
      </c>
      <c r="Y214" t="str">
        <f t="shared" si="31"/>
        <v>Barato</v>
      </c>
      <c r="Z214" t="str">
        <f t="shared" si="32"/>
        <v>caro</v>
      </c>
      <c r="AA214" s="19">
        <f t="shared" si="33"/>
        <v>0</v>
      </c>
    </row>
    <row r="215" spans="1:27">
      <c r="A215">
        <v>7967900150</v>
      </c>
      <c r="B215" t="s">
        <v>131</v>
      </c>
      <c r="C215">
        <v>367950</v>
      </c>
      <c r="D215">
        <v>4</v>
      </c>
      <c r="E215">
        <v>2.5</v>
      </c>
      <c r="F215">
        <v>3030</v>
      </c>
      <c r="G215">
        <v>9500</v>
      </c>
      <c r="H215">
        <v>2</v>
      </c>
      <c r="I215">
        <v>0</v>
      </c>
      <c r="J215">
        <v>0</v>
      </c>
      <c r="K215">
        <v>3</v>
      </c>
      <c r="L215">
        <v>8</v>
      </c>
      <c r="M215">
        <v>3030</v>
      </c>
      <c r="N215">
        <v>0</v>
      </c>
      <c r="O215">
        <v>1989</v>
      </c>
      <c r="P215">
        <v>0</v>
      </c>
      <c r="Q215">
        <v>98001</v>
      </c>
      <c r="R215" s="1">
        <v>473511</v>
      </c>
      <c r="S215" s="1">
        <v>-122287</v>
      </c>
      <c r="T215">
        <v>2650</v>
      </c>
      <c r="U215">
        <v>9500</v>
      </c>
      <c r="W215">
        <f t="shared" si="34"/>
        <v>121.43564356435644</v>
      </c>
      <c r="Y215" t="str">
        <f t="shared" si="31"/>
        <v>Barato</v>
      </c>
      <c r="Z215" t="str">
        <f t="shared" si="32"/>
        <v>barato</v>
      </c>
      <c r="AA215" s="19">
        <f t="shared" si="33"/>
        <v>1</v>
      </c>
    </row>
    <row r="216" spans="1:27">
      <c r="A216">
        <v>3751606606</v>
      </c>
      <c r="B216" t="s">
        <v>53</v>
      </c>
      <c r="C216">
        <v>262500</v>
      </c>
      <c r="D216">
        <v>3</v>
      </c>
      <c r="E216">
        <v>1.75</v>
      </c>
      <c r="F216">
        <v>2259</v>
      </c>
      <c r="G216">
        <v>26831</v>
      </c>
      <c r="H216">
        <v>1.5</v>
      </c>
      <c r="I216">
        <v>0</v>
      </c>
      <c r="J216">
        <v>3</v>
      </c>
      <c r="K216">
        <v>5</v>
      </c>
      <c r="L216">
        <v>7</v>
      </c>
      <c r="M216">
        <v>1491</v>
      </c>
      <c r="N216">
        <v>768</v>
      </c>
      <c r="O216">
        <v>1908</v>
      </c>
      <c r="P216">
        <v>0</v>
      </c>
      <c r="Q216">
        <v>98001</v>
      </c>
      <c r="R216" s="1">
        <v>472741</v>
      </c>
      <c r="S216" s="1">
        <v>-122266</v>
      </c>
      <c r="T216">
        <v>1980</v>
      </c>
      <c r="U216">
        <v>15794</v>
      </c>
      <c r="W216">
        <f t="shared" si="34"/>
        <v>116.20185922974768</v>
      </c>
      <c r="Y216" t="str">
        <f t="shared" si="31"/>
        <v>Barato</v>
      </c>
      <c r="Z216" t="str">
        <f t="shared" si="32"/>
        <v>caro</v>
      </c>
      <c r="AA216" s="19">
        <f t="shared" si="33"/>
        <v>0</v>
      </c>
    </row>
    <row r="217" spans="1:27">
      <c r="A217">
        <v>3874010220</v>
      </c>
      <c r="B217" t="s">
        <v>187</v>
      </c>
      <c r="C217">
        <v>289000</v>
      </c>
      <c r="D217">
        <v>3</v>
      </c>
      <c r="E217">
        <v>2.5</v>
      </c>
      <c r="F217">
        <v>1970</v>
      </c>
      <c r="G217">
        <v>9607</v>
      </c>
      <c r="H217">
        <v>2</v>
      </c>
      <c r="I217">
        <v>0</v>
      </c>
      <c r="J217">
        <v>0</v>
      </c>
      <c r="K217">
        <v>3</v>
      </c>
      <c r="L217">
        <v>7</v>
      </c>
      <c r="M217">
        <v>1090</v>
      </c>
      <c r="N217">
        <v>880</v>
      </c>
      <c r="O217">
        <v>1988</v>
      </c>
      <c r="P217">
        <v>0</v>
      </c>
      <c r="Q217">
        <v>98001</v>
      </c>
      <c r="R217" s="1">
        <v>473462</v>
      </c>
      <c r="S217" s="1">
        <v>-122286</v>
      </c>
      <c r="T217">
        <v>2020</v>
      </c>
      <c r="U217">
        <v>9608</v>
      </c>
      <c r="W217">
        <f t="shared" si="34"/>
        <v>146.70050761421319</v>
      </c>
      <c r="Y217" t="str">
        <f t="shared" si="31"/>
        <v>Barato</v>
      </c>
      <c r="Z217" t="str">
        <f t="shared" si="32"/>
        <v>caro</v>
      </c>
      <c r="AA217" s="19">
        <f t="shared" si="33"/>
        <v>0</v>
      </c>
    </row>
    <row r="218" spans="1:27">
      <c r="A218">
        <v>8001600150</v>
      </c>
      <c r="B218" t="s">
        <v>188</v>
      </c>
      <c r="C218">
        <v>300000</v>
      </c>
      <c r="D218">
        <v>3</v>
      </c>
      <c r="E218">
        <v>1.5</v>
      </c>
      <c r="F218">
        <v>1810</v>
      </c>
      <c r="G218">
        <v>8232</v>
      </c>
      <c r="H218">
        <v>1</v>
      </c>
      <c r="I218">
        <v>0</v>
      </c>
      <c r="J218">
        <v>0</v>
      </c>
      <c r="K218">
        <v>3</v>
      </c>
      <c r="L218">
        <v>8</v>
      </c>
      <c r="M218">
        <v>1810</v>
      </c>
      <c r="N218">
        <v>0</v>
      </c>
      <c r="O218">
        <v>1988</v>
      </c>
      <c r="P218">
        <v>0</v>
      </c>
      <c r="Q218">
        <v>98001</v>
      </c>
      <c r="R218" s="1">
        <v>473195</v>
      </c>
      <c r="S218" s="1">
        <v>-122273</v>
      </c>
      <c r="T218">
        <v>2260</v>
      </c>
      <c r="U218">
        <v>8491</v>
      </c>
      <c r="W218">
        <f t="shared" si="34"/>
        <v>165.74585635359117</v>
      </c>
      <c r="Y218" t="str">
        <f t="shared" si="31"/>
        <v>Caro</v>
      </c>
      <c r="Z218" t="str">
        <f t="shared" si="32"/>
        <v>caro</v>
      </c>
      <c r="AA218" s="19">
        <f t="shared" si="33"/>
        <v>1</v>
      </c>
    </row>
    <row r="219" spans="1:27">
      <c r="A219">
        <v>6699300210</v>
      </c>
      <c r="B219" t="s">
        <v>189</v>
      </c>
      <c r="C219">
        <v>321500</v>
      </c>
      <c r="D219">
        <v>4</v>
      </c>
      <c r="E219">
        <v>2.5</v>
      </c>
      <c r="F219">
        <v>2620</v>
      </c>
      <c r="G219">
        <v>5457</v>
      </c>
      <c r="H219">
        <v>2</v>
      </c>
      <c r="I219">
        <v>0</v>
      </c>
      <c r="J219">
        <v>0</v>
      </c>
      <c r="K219">
        <v>3</v>
      </c>
      <c r="L219">
        <v>8</v>
      </c>
      <c r="M219">
        <v>2620</v>
      </c>
      <c r="N219">
        <v>0</v>
      </c>
      <c r="O219">
        <v>2003</v>
      </c>
      <c r="P219">
        <v>0</v>
      </c>
      <c r="Q219">
        <v>98001</v>
      </c>
      <c r="R219" s="1">
        <v>473148</v>
      </c>
      <c r="S219" t="s">
        <v>36</v>
      </c>
      <c r="T219">
        <v>2740</v>
      </c>
      <c r="U219">
        <v>5816</v>
      </c>
      <c r="W219">
        <f t="shared" si="34"/>
        <v>122.70992366412214</v>
      </c>
      <c r="Y219" t="str">
        <f t="shared" si="31"/>
        <v>Barato</v>
      </c>
      <c r="Z219" t="str">
        <f t="shared" si="32"/>
        <v>barato</v>
      </c>
      <c r="AA219" s="19">
        <f t="shared" si="33"/>
        <v>1</v>
      </c>
    </row>
    <row r="220" spans="1:27">
      <c r="A220">
        <v>3329520410</v>
      </c>
      <c r="B220" t="s">
        <v>136</v>
      </c>
      <c r="C220">
        <v>245000</v>
      </c>
      <c r="D220">
        <v>3</v>
      </c>
      <c r="E220">
        <v>1.75</v>
      </c>
      <c r="F220">
        <v>1920</v>
      </c>
      <c r="G220">
        <v>9306</v>
      </c>
      <c r="H220">
        <v>1</v>
      </c>
      <c r="I220">
        <v>0</v>
      </c>
      <c r="J220">
        <v>0</v>
      </c>
      <c r="K220">
        <v>3</v>
      </c>
      <c r="L220">
        <v>7</v>
      </c>
      <c r="M220">
        <v>1000</v>
      </c>
      <c r="N220">
        <v>920</v>
      </c>
      <c r="O220">
        <v>1984</v>
      </c>
      <c r="P220">
        <v>0</v>
      </c>
      <c r="Q220">
        <v>98001</v>
      </c>
      <c r="R220" s="1">
        <v>473319</v>
      </c>
      <c r="S220" s="1">
        <v>-122267</v>
      </c>
      <c r="T220">
        <v>1860</v>
      </c>
      <c r="U220">
        <v>8458</v>
      </c>
      <c r="W220">
        <f t="shared" si="34"/>
        <v>127.60416666666667</v>
      </c>
      <c r="Y220" t="str">
        <f t="shared" si="31"/>
        <v>Barato</v>
      </c>
      <c r="Z220" t="str">
        <f t="shared" si="32"/>
        <v>caro</v>
      </c>
      <c r="AA220" s="19">
        <f t="shared" si="33"/>
        <v>0</v>
      </c>
    </row>
    <row r="221" spans="1:27">
      <c r="A221">
        <v>4013800206</v>
      </c>
      <c r="B221" t="s">
        <v>190</v>
      </c>
      <c r="C221">
        <v>199000</v>
      </c>
      <c r="D221">
        <v>4</v>
      </c>
      <c r="E221">
        <v>1</v>
      </c>
      <c r="F221">
        <v>1220</v>
      </c>
      <c r="G221">
        <v>11730</v>
      </c>
      <c r="H221">
        <v>1</v>
      </c>
      <c r="I221">
        <v>0</v>
      </c>
      <c r="J221">
        <v>0</v>
      </c>
      <c r="K221">
        <v>4</v>
      </c>
      <c r="L221">
        <v>7</v>
      </c>
      <c r="M221">
        <v>1220</v>
      </c>
      <c r="N221">
        <v>0</v>
      </c>
      <c r="O221">
        <v>1960</v>
      </c>
      <c r="P221">
        <v>0</v>
      </c>
      <c r="Q221">
        <v>98001</v>
      </c>
      <c r="R221" s="1">
        <v>473229</v>
      </c>
      <c r="S221" s="1">
        <v>-122283</v>
      </c>
      <c r="T221">
        <v>1270</v>
      </c>
      <c r="U221">
        <v>9520</v>
      </c>
      <c r="W221">
        <f t="shared" si="34"/>
        <v>163.11475409836066</v>
      </c>
      <c r="Y221" t="str">
        <f t="shared" si="31"/>
        <v>Caro</v>
      </c>
      <c r="Z221" t="str">
        <f t="shared" si="32"/>
        <v>caro</v>
      </c>
      <c r="AA221" s="19">
        <f t="shared" si="33"/>
        <v>1</v>
      </c>
    </row>
    <row r="222" spans="1:27">
      <c r="A222">
        <v>2460600040</v>
      </c>
      <c r="B222" t="s">
        <v>191</v>
      </c>
      <c r="C222">
        <v>175000</v>
      </c>
      <c r="D222">
        <v>3</v>
      </c>
      <c r="E222">
        <v>1.5</v>
      </c>
      <c r="F222">
        <v>1220</v>
      </c>
      <c r="G222">
        <v>7300</v>
      </c>
      <c r="H222">
        <v>1</v>
      </c>
      <c r="I222">
        <v>0</v>
      </c>
      <c r="J222">
        <v>0</v>
      </c>
      <c r="K222">
        <v>3</v>
      </c>
      <c r="L222">
        <v>7</v>
      </c>
      <c r="M222">
        <v>1220</v>
      </c>
      <c r="N222">
        <v>0</v>
      </c>
      <c r="O222">
        <v>1973</v>
      </c>
      <c r="P222">
        <v>0</v>
      </c>
      <c r="Q222">
        <v>98001</v>
      </c>
      <c r="R222" s="1">
        <v>473341</v>
      </c>
      <c r="S222" s="1">
        <v>-122279</v>
      </c>
      <c r="T222">
        <v>1260</v>
      </c>
      <c r="U222">
        <v>7347</v>
      </c>
      <c r="W222">
        <f t="shared" si="34"/>
        <v>143.44262295081967</v>
      </c>
      <c r="Y222" t="str">
        <f t="shared" si="31"/>
        <v>Barato</v>
      </c>
      <c r="Z222" t="str">
        <f t="shared" si="32"/>
        <v>caro</v>
      </c>
      <c r="AA222" s="19">
        <f t="shared" si="33"/>
        <v>0</v>
      </c>
    </row>
    <row r="223" spans="1:27">
      <c r="A223">
        <v>9543000205</v>
      </c>
      <c r="B223" t="s">
        <v>192</v>
      </c>
      <c r="C223">
        <v>139950</v>
      </c>
      <c r="D223">
        <v>0</v>
      </c>
      <c r="E223">
        <v>0</v>
      </c>
      <c r="F223">
        <v>844</v>
      </c>
      <c r="G223">
        <v>4269</v>
      </c>
      <c r="H223">
        <v>1</v>
      </c>
      <c r="I223">
        <v>0</v>
      </c>
      <c r="J223">
        <v>0</v>
      </c>
      <c r="K223">
        <v>4</v>
      </c>
      <c r="L223">
        <v>7</v>
      </c>
      <c r="M223">
        <v>844</v>
      </c>
      <c r="N223">
        <v>0</v>
      </c>
      <c r="O223">
        <v>1913</v>
      </c>
      <c r="P223">
        <v>0</v>
      </c>
      <c r="Q223">
        <v>98001</v>
      </c>
      <c r="R223" s="1">
        <v>472781</v>
      </c>
      <c r="S223" t="s">
        <v>51</v>
      </c>
      <c r="T223">
        <v>1380</v>
      </c>
      <c r="U223">
        <v>9600</v>
      </c>
      <c r="W223">
        <f t="shared" si="34"/>
        <v>165.8175355450237</v>
      </c>
      <c r="Y223" t="str">
        <f t="shared" si="31"/>
        <v>Caro</v>
      </c>
      <c r="Z223" t="str">
        <f t="shared" si="32"/>
        <v>caro</v>
      </c>
      <c r="AA223" s="19">
        <f t="shared" si="33"/>
        <v>1</v>
      </c>
    </row>
    <row r="224" spans="1:27">
      <c r="A224">
        <v>2154900330</v>
      </c>
      <c r="B224" t="s">
        <v>193</v>
      </c>
      <c r="C224">
        <v>234000</v>
      </c>
      <c r="D224">
        <v>4</v>
      </c>
      <c r="E224">
        <v>2.5</v>
      </c>
      <c r="F224">
        <v>1820</v>
      </c>
      <c r="G224">
        <v>8217</v>
      </c>
      <c r="H224">
        <v>1</v>
      </c>
      <c r="I224">
        <v>0</v>
      </c>
      <c r="J224">
        <v>0</v>
      </c>
      <c r="K224">
        <v>3</v>
      </c>
      <c r="L224">
        <v>7</v>
      </c>
      <c r="M224">
        <v>1120</v>
      </c>
      <c r="N224">
        <v>700</v>
      </c>
      <c r="O224">
        <v>1987</v>
      </c>
      <c r="P224">
        <v>0</v>
      </c>
      <c r="Q224">
        <v>98001</v>
      </c>
      <c r="R224" s="1">
        <v>47263</v>
      </c>
      <c r="S224" s="1">
        <v>-122242</v>
      </c>
      <c r="T224">
        <v>1310</v>
      </c>
      <c r="U224">
        <v>8217</v>
      </c>
      <c r="W224">
        <f t="shared" si="34"/>
        <v>128.57142857142858</v>
      </c>
      <c r="Y224" t="str">
        <f t="shared" si="31"/>
        <v>Barato</v>
      </c>
      <c r="Z224" t="str">
        <f t="shared" si="32"/>
        <v>barato</v>
      </c>
      <c r="AA224" s="19">
        <f t="shared" si="33"/>
        <v>1</v>
      </c>
    </row>
    <row r="225" spans="1:27">
      <c r="A225">
        <v>8159610150</v>
      </c>
      <c r="B225" t="s">
        <v>72</v>
      </c>
      <c r="C225">
        <v>234950</v>
      </c>
      <c r="D225">
        <v>3</v>
      </c>
      <c r="E225">
        <v>2</v>
      </c>
      <c r="F225">
        <v>1510</v>
      </c>
      <c r="G225">
        <v>9153</v>
      </c>
      <c r="H225">
        <v>1</v>
      </c>
      <c r="I225">
        <v>0</v>
      </c>
      <c r="J225">
        <v>0</v>
      </c>
      <c r="K225">
        <v>4</v>
      </c>
      <c r="L225">
        <v>7</v>
      </c>
      <c r="M225">
        <v>1510</v>
      </c>
      <c r="N225">
        <v>0</v>
      </c>
      <c r="O225">
        <v>1974</v>
      </c>
      <c r="P225">
        <v>0</v>
      </c>
      <c r="Q225">
        <v>98001</v>
      </c>
      <c r="R225" s="1">
        <v>473412</v>
      </c>
      <c r="S225" s="1">
        <v>-122273</v>
      </c>
      <c r="T225">
        <v>1780</v>
      </c>
      <c r="U225">
        <v>9286</v>
      </c>
      <c r="W225">
        <f t="shared" si="34"/>
        <v>155.59602649006624</v>
      </c>
      <c r="Y225" t="str">
        <f t="shared" si="31"/>
        <v>Caro</v>
      </c>
      <c r="Z225" t="str">
        <f t="shared" si="32"/>
        <v>caro</v>
      </c>
      <c r="AA225" s="19">
        <f t="shared" si="33"/>
        <v>1</v>
      </c>
    </row>
    <row r="226" spans="1:27">
      <c r="A226">
        <v>3353402390</v>
      </c>
      <c r="B226" t="s">
        <v>74</v>
      </c>
      <c r="C226">
        <v>171500</v>
      </c>
      <c r="D226">
        <v>3</v>
      </c>
      <c r="E226">
        <v>1</v>
      </c>
      <c r="F226">
        <v>1150</v>
      </c>
      <c r="G226">
        <v>6480</v>
      </c>
      <c r="H226">
        <v>1.5</v>
      </c>
      <c r="I226">
        <v>0</v>
      </c>
      <c r="J226">
        <v>0</v>
      </c>
      <c r="K226">
        <v>4</v>
      </c>
      <c r="L226">
        <v>5</v>
      </c>
      <c r="M226">
        <v>1150</v>
      </c>
      <c r="N226">
        <v>0</v>
      </c>
      <c r="O226">
        <v>1946</v>
      </c>
      <c r="P226">
        <v>0</v>
      </c>
      <c r="Q226">
        <v>98001</v>
      </c>
      <c r="R226" s="1">
        <v>472642</v>
      </c>
      <c r="S226" s="1">
        <v>-122258</v>
      </c>
      <c r="T226">
        <v>1100</v>
      </c>
      <c r="U226">
        <v>7300</v>
      </c>
      <c r="W226">
        <f t="shared" si="34"/>
        <v>149.13043478260869</v>
      </c>
      <c r="Y226" t="str">
        <f t="shared" si="31"/>
        <v>Barato</v>
      </c>
      <c r="Z226" t="str">
        <f t="shared" si="32"/>
        <v>caro</v>
      </c>
      <c r="AA226" s="19">
        <f t="shared" si="33"/>
        <v>0</v>
      </c>
    </row>
    <row r="227" spans="1:27">
      <c r="A227">
        <v>8001210120</v>
      </c>
      <c r="B227" t="s">
        <v>169</v>
      </c>
      <c r="C227">
        <v>234500</v>
      </c>
      <c r="D227">
        <v>4</v>
      </c>
      <c r="E227">
        <v>2.5</v>
      </c>
      <c r="F227">
        <v>1960</v>
      </c>
      <c r="G227">
        <v>7875</v>
      </c>
      <c r="H227">
        <v>1</v>
      </c>
      <c r="I227">
        <v>0</v>
      </c>
      <c r="J227">
        <v>0</v>
      </c>
      <c r="K227">
        <v>3</v>
      </c>
      <c r="L227">
        <v>7</v>
      </c>
      <c r="M227">
        <v>1220</v>
      </c>
      <c r="N227">
        <v>740</v>
      </c>
      <c r="O227">
        <v>1978</v>
      </c>
      <c r="P227">
        <v>0</v>
      </c>
      <c r="Q227">
        <v>98001</v>
      </c>
      <c r="R227" s="1">
        <v>473427</v>
      </c>
      <c r="S227" s="1">
        <v>-122274</v>
      </c>
      <c r="T227">
        <v>2030</v>
      </c>
      <c r="U227">
        <v>7650</v>
      </c>
      <c r="W227">
        <f t="shared" si="34"/>
        <v>119.64285714285714</v>
      </c>
      <c r="Y227" t="str">
        <f t="shared" si="31"/>
        <v>Barato</v>
      </c>
      <c r="Z227" t="str">
        <f t="shared" si="32"/>
        <v>barato</v>
      </c>
      <c r="AA227" s="19">
        <f t="shared" si="33"/>
        <v>1</v>
      </c>
    </row>
    <row r="228" spans="1:27">
      <c r="A228">
        <v>3422049158</v>
      </c>
      <c r="B228" t="s">
        <v>93</v>
      </c>
      <c r="C228">
        <v>246000</v>
      </c>
      <c r="D228">
        <v>3</v>
      </c>
      <c r="E228">
        <v>1.75</v>
      </c>
      <c r="F228">
        <v>1440</v>
      </c>
      <c r="G228">
        <v>11325</v>
      </c>
      <c r="H228">
        <v>1</v>
      </c>
      <c r="I228">
        <v>0</v>
      </c>
      <c r="J228">
        <v>0</v>
      </c>
      <c r="K228">
        <v>4</v>
      </c>
      <c r="L228">
        <v>8</v>
      </c>
      <c r="M228">
        <v>1440</v>
      </c>
      <c r="N228">
        <v>0</v>
      </c>
      <c r="O228">
        <v>1966</v>
      </c>
      <c r="P228">
        <v>0</v>
      </c>
      <c r="Q228">
        <v>98001</v>
      </c>
      <c r="R228" s="1">
        <v>473503</v>
      </c>
      <c r="S228" s="1">
        <v>-122279</v>
      </c>
      <c r="T228">
        <v>1440</v>
      </c>
      <c r="U228">
        <v>20000</v>
      </c>
      <c r="W228">
        <f t="shared" si="34"/>
        <v>170.83333333333334</v>
      </c>
      <c r="Y228" t="str">
        <f t="shared" si="31"/>
        <v>Caro</v>
      </c>
      <c r="Z228" t="str">
        <f t="shared" si="32"/>
        <v>caro</v>
      </c>
      <c r="AA228" s="19">
        <f t="shared" si="33"/>
        <v>1</v>
      </c>
    </row>
    <row r="229" spans="1:27">
      <c r="A229">
        <v>3329500730</v>
      </c>
      <c r="B229" t="s">
        <v>194</v>
      </c>
      <c r="C229">
        <v>220000</v>
      </c>
      <c r="D229">
        <v>3</v>
      </c>
      <c r="E229">
        <v>1.75</v>
      </c>
      <c r="F229">
        <v>1290</v>
      </c>
      <c r="G229">
        <v>8250</v>
      </c>
      <c r="H229">
        <v>1</v>
      </c>
      <c r="I229">
        <v>0</v>
      </c>
      <c r="J229">
        <v>0</v>
      </c>
      <c r="K229">
        <v>3</v>
      </c>
      <c r="L229">
        <v>7</v>
      </c>
      <c r="M229">
        <v>1290</v>
      </c>
      <c r="N229">
        <v>0</v>
      </c>
      <c r="O229">
        <v>1983</v>
      </c>
      <c r="P229">
        <v>0</v>
      </c>
      <c r="Q229">
        <v>98001</v>
      </c>
      <c r="R229" s="1">
        <v>473353</v>
      </c>
      <c r="S229" t="s">
        <v>36</v>
      </c>
      <c r="T229">
        <v>1410</v>
      </c>
      <c r="U229">
        <v>7823</v>
      </c>
      <c r="W229">
        <f t="shared" si="34"/>
        <v>170.54263565891472</v>
      </c>
      <c r="Y229" t="str">
        <f t="shared" si="31"/>
        <v>Caro</v>
      </c>
      <c r="Z229" t="str">
        <f t="shared" si="32"/>
        <v>caro</v>
      </c>
      <c r="AA229" s="19">
        <f>IF(Y229=Z229,1,0)</f>
        <v>1</v>
      </c>
    </row>
    <row r="230" spans="1:27">
      <c r="A230">
        <v>6143600555</v>
      </c>
      <c r="B230" t="s">
        <v>195</v>
      </c>
      <c r="C230">
        <v>229950</v>
      </c>
      <c r="D230">
        <v>4</v>
      </c>
      <c r="E230">
        <v>1.75</v>
      </c>
      <c r="F230">
        <v>1300</v>
      </c>
      <c r="G230">
        <v>21000</v>
      </c>
      <c r="H230">
        <v>1</v>
      </c>
      <c r="I230">
        <v>0</v>
      </c>
      <c r="J230">
        <v>0</v>
      </c>
      <c r="K230">
        <v>4</v>
      </c>
      <c r="L230">
        <v>7</v>
      </c>
      <c r="M230">
        <v>1300</v>
      </c>
      <c r="N230">
        <v>0</v>
      </c>
      <c r="O230">
        <v>1969</v>
      </c>
      <c r="P230">
        <v>0</v>
      </c>
      <c r="Q230">
        <v>98001</v>
      </c>
      <c r="R230" s="1">
        <v>473067</v>
      </c>
      <c r="S230" s="1">
        <v>-122285</v>
      </c>
      <c r="T230">
        <v>2120</v>
      </c>
      <c r="U230">
        <v>9920</v>
      </c>
      <c r="W230">
        <f t="shared" si="34"/>
        <v>176.88461538461539</v>
      </c>
      <c r="Y230" t="str">
        <f t="shared" si="31"/>
        <v>Caro</v>
      </c>
      <c r="Z230" t="str">
        <f t="shared" si="32"/>
        <v>caro</v>
      </c>
      <c r="AA230" s="19">
        <f t="shared" ref="AA230:AA293" si="35">IF(Y230=Z230,1,0)</f>
        <v>1</v>
      </c>
    </row>
    <row r="231" spans="1:27">
      <c r="A231">
        <v>7436200040</v>
      </c>
      <c r="B231" t="s">
        <v>123</v>
      </c>
      <c r="C231">
        <v>290000</v>
      </c>
      <c r="D231">
        <v>5</v>
      </c>
      <c r="E231">
        <v>2.5</v>
      </c>
      <c r="F231">
        <v>2780</v>
      </c>
      <c r="G231">
        <v>9652</v>
      </c>
      <c r="H231">
        <v>1</v>
      </c>
      <c r="I231">
        <v>0</v>
      </c>
      <c r="J231">
        <v>0</v>
      </c>
      <c r="K231">
        <v>4</v>
      </c>
      <c r="L231">
        <v>8</v>
      </c>
      <c r="M231">
        <v>1390</v>
      </c>
      <c r="N231">
        <v>1390</v>
      </c>
      <c r="O231">
        <v>1967</v>
      </c>
      <c r="P231">
        <v>0</v>
      </c>
      <c r="Q231">
        <v>98001</v>
      </c>
      <c r="R231" s="1">
        <v>473444</v>
      </c>
      <c r="S231" s="1">
        <v>-122271</v>
      </c>
      <c r="T231">
        <v>1790</v>
      </c>
      <c r="U231">
        <v>9652</v>
      </c>
      <c r="W231">
        <f t="shared" si="34"/>
        <v>104.31654676258992</v>
      </c>
      <c r="Y231" t="str">
        <f t="shared" si="31"/>
        <v>Barato</v>
      </c>
      <c r="Z231" t="str">
        <f t="shared" si="32"/>
        <v>barato</v>
      </c>
      <c r="AA231" s="19">
        <f t="shared" si="35"/>
        <v>1</v>
      </c>
    </row>
    <row r="232" spans="1:27">
      <c r="A232">
        <v>3750603685</v>
      </c>
      <c r="B232" t="s">
        <v>196</v>
      </c>
      <c r="C232">
        <v>250000</v>
      </c>
      <c r="D232">
        <v>3</v>
      </c>
      <c r="E232">
        <v>1.5</v>
      </c>
      <c r="F232">
        <v>2030</v>
      </c>
      <c r="G232">
        <v>14400</v>
      </c>
      <c r="H232">
        <v>1</v>
      </c>
      <c r="I232">
        <v>0</v>
      </c>
      <c r="J232">
        <v>0</v>
      </c>
      <c r="K232">
        <v>4</v>
      </c>
      <c r="L232">
        <v>7</v>
      </c>
      <c r="M232">
        <v>1310</v>
      </c>
      <c r="N232">
        <v>720</v>
      </c>
      <c r="O232">
        <v>1969</v>
      </c>
      <c r="P232">
        <v>0</v>
      </c>
      <c r="Q232">
        <v>98001</v>
      </c>
      <c r="R232" s="1">
        <v>472639</v>
      </c>
      <c r="S232" s="1">
        <v>-122285</v>
      </c>
      <c r="T232">
        <v>1330</v>
      </c>
      <c r="U232">
        <v>14400</v>
      </c>
      <c r="W232">
        <f t="shared" si="34"/>
        <v>123.15270935960591</v>
      </c>
      <c r="Y232" t="str">
        <f t="shared" si="31"/>
        <v>Barato</v>
      </c>
      <c r="Z232" t="str">
        <f t="shared" si="32"/>
        <v>caro</v>
      </c>
      <c r="AA232" s="19">
        <f t="shared" si="35"/>
        <v>0</v>
      </c>
    </row>
    <row r="233" spans="1:27">
      <c r="A233">
        <v>3599600276</v>
      </c>
      <c r="B233" t="s">
        <v>197</v>
      </c>
      <c r="C233">
        <v>215500</v>
      </c>
      <c r="D233">
        <v>3</v>
      </c>
      <c r="E233">
        <v>2</v>
      </c>
      <c r="F233">
        <v>1380</v>
      </c>
      <c r="G233">
        <v>9000</v>
      </c>
      <c r="H233">
        <v>2</v>
      </c>
      <c r="I233">
        <v>0</v>
      </c>
      <c r="J233">
        <v>0</v>
      </c>
      <c r="K233">
        <v>2</v>
      </c>
      <c r="L233">
        <v>7</v>
      </c>
      <c r="M233">
        <v>1380</v>
      </c>
      <c r="N233">
        <v>0</v>
      </c>
      <c r="O233">
        <v>1946</v>
      </c>
      <c r="P233">
        <v>1982</v>
      </c>
      <c r="Q233">
        <v>98001</v>
      </c>
      <c r="R233" s="1">
        <v>472613</v>
      </c>
      <c r="S233" s="1">
        <v>-122248</v>
      </c>
      <c r="T233">
        <v>1460</v>
      </c>
      <c r="U233">
        <v>9732</v>
      </c>
      <c r="W233">
        <f t="shared" si="34"/>
        <v>156.15942028985506</v>
      </c>
      <c r="Y233" t="str">
        <f t="shared" si="31"/>
        <v>Caro</v>
      </c>
      <c r="Z233" t="str">
        <f t="shared" si="32"/>
        <v>caro</v>
      </c>
      <c r="AA233" s="19">
        <f t="shared" si="35"/>
        <v>1</v>
      </c>
    </row>
    <row r="234" spans="1:27">
      <c r="A234">
        <v>3421049044</v>
      </c>
      <c r="B234" t="s">
        <v>198</v>
      </c>
      <c r="C234">
        <v>289000</v>
      </c>
      <c r="D234">
        <v>2</v>
      </c>
      <c r="E234">
        <v>1.75</v>
      </c>
      <c r="F234">
        <v>2056</v>
      </c>
      <c r="G234">
        <v>52333</v>
      </c>
      <c r="H234">
        <v>1</v>
      </c>
      <c r="I234">
        <v>0</v>
      </c>
      <c r="J234">
        <v>0</v>
      </c>
      <c r="K234">
        <v>4</v>
      </c>
      <c r="L234">
        <v>7</v>
      </c>
      <c r="M234">
        <v>1048</v>
      </c>
      <c r="N234">
        <v>1008</v>
      </c>
      <c r="O234">
        <v>1980</v>
      </c>
      <c r="P234">
        <v>0</v>
      </c>
      <c r="Q234">
        <v>98001</v>
      </c>
      <c r="R234" s="1">
        <v>472592</v>
      </c>
      <c r="S234" s="1">
        <v>-122291</v>
      </c>
      <c r="T234">
        <v>2220</v>
      </c>
      <c r="U234">
        <v>6458</v>
      </c>
      <c r="W234">
        <f t="shared" si="34"/>
        <v>140.56420233463035</v>
      </c>
      <c r="Y234" t="str">
        <f t="shared" si="31"/>
        <v>Barato</v>
      </c>
      <c r="Z234" t="str">
        <f t="shared" si="32"/>
        <v>caro</v>
      </c>
      <c r="AA234" s="19">
        <f t="shared" si="35"/>
        <v>0</v>
      </c>
    </row>
    <row r="235" spans="1:27">
      <c r="A235">
        <v>1311800220</v>
      </c>
      <c r="B235" t="s">
        <v>199</v>
      </c>
      <c r="C235">
        <v>234950</v>
      </c>
      <c r="D235">
        <v>4</v>
      </c>
      <c r="E235">
        <v>2</v>
      </c>
      <c r="F235">
        <v>1450</v>
      </c>
      <c r="G235">
        <v>7560</v>
      </c>
      <c r="H235">
        <v>1</v>
      </c>
      <c r="I235">
        <v>0</v>
      </c>
      <c r="J235">
        <v>0</v>
      </c>
      <c r="K235">
        <v>3</v>
      </c>
      <c r="L235">
        <v>7</v>
      </c>
      <c r="M235">
        <v>1450</v>
      </c>
      <c r="N235">
        <v>0</v>
      </c>
      <c r="O235">
        <v>1967</v>
      </c>
      <c r="P235">
        <v>0</v>
      </c>
      <c r="Q235">
        <v>98001</v>
      </c>
      <c r="R235" s="1">
        <v>473375</v>
      </c>
      <c r="S235" s="1">
        <v>-122276</v>
      </c>
      <c r="T235">
        <v>1430</v>
      </c>
      <c r="U235">
        <v>7560</v>
      </c>
      <c r="W235">
        <f t="shared" si="34"/>
        <v>162.0344827586207</v>
      </c>
      <c r="Y235" t="str">
        <f t="shared" si="31"/>
        <v>Caro</v>
      </c>
      <c r="Z235" t="str">
        <f t="shared" si="32"/>
        <v>caro</v>
      </c>
      <c r="AA235" s="19">
        <f t="shared" si="35"/>
        <v>1</v>
      </c>
    </row>
    <row r="236" spans="1:27">
      <c r="A236">
        <v>1311600020</v>
      </c>
      <c r="B236" t="s">
        <v>200</v>
      </c>
      <c r="C236">
        <v>285000</v>
      </c>
      <c r="D236">
        <v>4</v>
      </c>
      <c r="E236">
        <v>2.5</v>
      </c>
      <c r="F236">
        <v>2360</v>
      </c>
      <c r="G236">
        <v>7350</v>
      </c>
      <c r="H236">
        <v>1</v>
      </c>
      <c r="I236">
        <v>0</v>
      </c>
      <c r="J236">
        <v>0</v>
      </c>
      <c r="K236">
        <v>4</v>
      </c>
      <c r="L236">
        <v>7</v>
      </c>
      <c r="M236">
        <v>1440</v>
      </c>
      <c r="N236">
        <v>920</v>
      </c>
      <c r="O236">
        <v>1965</v>
      </c>
      <c r="P236">
        <v>0</v>
      </c>
      <c r="Q236">
        <v>98001</v>
      </c>
      <c r="R236" s="1">
        <v>473417</v>
      </c>
      <c r="S236" s="1">
        <v>-122277</v>
      </c>
      <c r="T236">
        <v>1450</v>
      </c>
      <c r="U236">
        <v>7305</v>
      </c>
      <c r="W236">
        <f t="shared" si="34"/>
        <v>120.76271186440678</v>
      </c>
      <c r="Y236" t="str">
        <f t="shared" si="31"/>
        <v>Barato</v>
      </c>
      <c r="Z236" t="str">
        <f t="shared" si="32"/>
        <v>barato</v>
      </c>
      <c r="AA236" s="19">
        <f t="shared" si="35"/>
        <v>1</v>
      </c>
    </row>
    <row r="237" spans="1:27">
      <c r="A237">
        <v>3751606785</v>
      </c>
      <c r="B237" t="s">
        <v>38</v>
      </c>
      <c r="C237">
        <v>335000</v>
      </c>
      <c r="D237">
        <v>3</v>
      </c>
      <c r="E237">
        <v>2.25</v>
      </c>
      <c r="F237">
        <v>2060</v>
      </c>
      <c r="G237">
        <v>47318</v>
      </c>
      <c r="H237">
        <v>1</v>
      </c>
      <c r="I237">
        <v>0</v>
      </c>
      <c r="J237">
        <v>2</v>
      </c>
      <c r="K237">
        <v>4</v>
      </c>
      <c r="L237">
        <v>8</v>
      </c>
      <c r="M237">
        <v>1600</v>
      </c>
      <c r="N237">
        <v>460</v>
      </c>
      <c r="O237">
        <v>1976</v>
      </c>
      <c r="P237">
        <v>0</v>
      </c>
      <c r="Q237">
        <v>98001</v>
      </c>
      <c r="R237" s="1">
        <v>472758</v>
      </c>
      <c r="S237" s="1">
        <v>-122265</v>
      </c>
      <c r="T237">
        <v>1870</v>
      </c>
      <c r="U237">
        <v>19663</v>
      </c>
      <c r="W237">
        <f t="shared" si="34"/>
        <v>162.62135922330097</v>
      </c>
      <c r="Y237" t="str">
        <f t="shared" si="31"/>
        <v>Caro</v>
      </c>
      <c r="Z237" t="str">
        <f t="shared" si="32"/>
        <v>caro</v>
      </c>
      <c r="AA237" s="19">
        <f t="shared" si="35"/>
        <v>1</v>
      </c>
    </row>
    <row r="238" spans="1:27">
      <c r="A238">
        <v>6306100190</v>
      </c>
      <c r="B238" t="s">
        <v>113</v>
      </c>
      <c r="C238">
        <v>220000</v>
      </c>
      <c r="D238">
        <v>4</v>
      </c>
      <c r="E238">
        <v>2.5</v>
      </c>
      <c r="F238">
        <v>2160</v>
      </c>
      <c r="G238">
        <v>8005</v>
      </c>
      <c r="H238">
        <v>2</v>
      </c>
      <c r="I238">
        <v>0</v>
      </c>
      <c r="J238">
        <v>0</v>
      </c>
      <c r="K238">
        <v>3</v>
      </c>
      <c r="L238">
        <v>7</v>
      </c>
      <c r="M238">
        <v>2160</v>
      </c>
      <c r="N238">
        <v>0</v>
      </c>
      <c r="O238">
        <v>1993</v>
      </c>
      <c r="P238">
        <v>0</v>
      </c>
      <c r="Q238">
        <v>98001</v>
      </c>
      <c r="R238" s="1">
        <v>472668</v>
      </c>
      <c r="S238" s="1">
        <v>-122231</v>
      </c>
      <c r="T238">
        <v>1790</v>
      </c>
      <c r="U238">
        <v>8016</v>
      </c>
      <c r="W238">
        <f t="shared" si="34"/>
        <v>101.85185185185185</v>
      </c>
      <c r="Y238" t="str">
        <f t="shared" si="31"/>
        <v>Barato</v>
      </c>
      <c r="Z238" t="str">
        <f t="shared" si="32"/>
        <v>barato</v>
      </c>
      <c r="AA238" s="19">
        <f t="shared" si="35"/>
        <v>1</v>
      </c>
    </row>
    <row r="239" spans="1:27">
      <c r="A239">
        <v>2595650170</v>
      </c>
      <c r="B239" t="s">
        <v>195</v>
      </c>
      <c r="C239">
        <v>367300</v>
      </c>
      <c r="D239">
        <v>4</v>
      </c>
      <c r="E239">
        <v>2.75</v>
      </c>
      <c r="F239">
        <v>2190</v>
      </c>
      <c r="G239">
        <v>14937</v>
      </c>
      <c r="H239">
        <v>2</v>
      </c>
      <c r="I239">
        <v>0</v>
      </c>
      <c r="J239">
        <v>0</v>
      </c>
      <c r="K239">
        <v>3</v>
      </c>
      <c r="L239">
        <v>8</v>
      </c>
      <c r="M239">
        <v>2190</v>
      </c>
      <c r="N239">
        <v>0</v>
      </c>
      <c r="O239">
        <v>1993</v>
      </c>
      <c r="P239">
        <v>0</v>
      </c>
      <c r="Q239">
        <v>98001</v>
      </c>
      <c r="R239" s="1">
        <v>473535</v>
      </c>
      <c r="S239" s="1">
        <v>-122273</v>
      </c>
      <c r="T239">
        <v>1920</v>
      </c>
      <c r="U239">
        <v>11360</v>
      </c>
      <c r="W239">
        <f t="shared" si="34"/>
        <v>167.71689497716895</v>
      </c>
      <c r="Y239" t="str">
        <f t="shared" si="31"/>
        <v>Caro</v>
      </c>
      <c r="Z239" t="str">
        <f t="shared" si="32"/>
        <v>barato</v>
      </c>
      <c r="AA239" s="19">
        <f t="shared" si="35"/>
        <v>0</v>
      </c>
    </row>
    <row r="240" spans="1:27">
      <c r="A240">
        <v>9264000010</v>
      </c>
      <c r="B240" t="s">
        <v>201</v>
      </c>
      <c r="C240">
        <v>535000</v>
      </c>
      <c r="D240">
        <v>3</v>
      </c>
      <c r="E240">
        <v>2</v>
      </c>
      <c r="F240">
        <v>2740</v>
      </c>
      <c r="G240">
        <v>23505</v>
      </c>
      <c r="H240">
        <v>2</v>
      </c>
      <c r="I240">
        <v>0</v>
      </c>
      <c r="J240">
        <v>4</v>
      </c>
      <c r="K240">
        <v>3</v>
      </c>
      <c r="L240">
        <v>10</v>
      </c>
      <c r="M240">
        <v>2740</v>
      </c>
      <c r="N240">
        <v>0</v>
      </c>
      <c r="O240">
        <v>1988</v>
      </c>
      <c r="P240">
        <v>0</v>
      </c>
      <c r="Q240">
        <v>98001</v>
      </c>
      <c r="R240" s="1">
        <v>47319</v>
      </c>
      <c r="S240" t="s">
        <v>142</v>
      </c>
      <c r="T240">
        <v>2800</v>
      </c>
      <c r="U240">
        <v>16400</v>
      </c>
      <c r="W240">
        <f t="shared" si="34"/>
        <v>195.25547445255475</v>
      </c>
      <c r="Y240" t="str">
        <f t="shared" si="31"/>
        <v>Caro</v>
      </c>
      <c r="Z240" t="str">
        <f t="shared" si="32"/>
        <v>caro</v>
      </c>
      <c r="AA240" s="19">
        <f t="shared" si="35"/>
        <v>1</v>
      </c>
    </row>
    <row r="241" spans="1:27">
      <c r="A241">
        <v>3717000250</v>
      </c>
      <c r="B241" t="s">
        <v>144</v>
      </c>
      <c r="C241">
        <v>321000</v>
      </c>
      <c r="D241">
        <v>3</v>
      </c>
      <c r="E241">
        <v>2.5</v>
      </c>
      <c r="F241">
        <v>2014</v>
      </c>
      <c r="G241">
        <v>4500</v>
      </c>
      <c r="H241">
        <v>2</v>
      </c>
      <c r="I241">
        <v>0</v>
      </c>
      <c r="J241">
        <v>0</v>
      </c>
      <c r="K241">
        <v>3</v>
      </c>
      <c r="L241">
        <v>7</v>
      </c>
      <c r="M241">
        <v>2014</v>
      </c>
      <c r="N241">
        <v>0</v>
      </c>
      <c r="O241">
        <v>2005</v>
      </c>
      <c r="P241">
        <v>0</v>
      </c>
      <c r="Q241">
        <v>98001</v>
      </c>
      <c r="R241" s="1">
        <v>473371</v>
      </c>
      <c r="S241" s="1">
        <v>-122256</v>
      </c>
      <c r="T241">
        <v>2014</v>
      </c>
      <c r="U241">
        <v>4500</v>
      </c>
      <c r="W241">
        <f t="shared" si="34"/>
        <v>159.38430983118172</v>
      </c>
      <c r="Y241" t="str">
        <f t="shared" si="31"/>
        <v>Caro</v>
      </c>
      <c r="Z241" t="str">
        <f t="shared" si="32"/>
        <v>caro</v>
      </c>
      <c r="AA241" s="19">
        <f t="shared" si="35"/>
        <v>1</v>
      </c>
    </row>
    <row r="242" spans="1:27">
      <c r="A242">
        <v>3353400840</v>
      </c>
      <c r="B242" t="s">
        <v>69</v>
      </c>
      <c r="C242">
        <v>230000</v>
      </c>
      <c r="D242">
        <v>6</v>
      </c>
      <c r="E242">
        <v>1.5</v>
      </c>
      <c r="F242">
        <v>2140</v>
      </c>
      <c r="G242">
        <v>36509</v>
      </c>
      <c r="H242">
        <v>1.5</v>
      </c>
      <c r="I242">
        <v>0</v>
      </c>
      <c r="J242">
        <v>0</v>
      </c>
      <c r="K242">
        <v>4</v>
      </c>
      <c r="L242">
        <v>8</v>
      </c>
      <c r="M242">
        <v>2140</v>
      </c>
      <c r="N242">
        <v>0</v>
      </c>
      <c r="O242">
        <v>1903</v>
      </c>
      <c r="P242">
        <v>1979</v>
      </c>
      <c r="Q242">
        <v>98001</v>
      </c>
      <c r="R242" s="1">
        <v>472668</v>
      </c>
      <c r="S242" s="1">
        <v>-122252</v>
      </c>
      <c r="T242">
        <v>1710</v>
      </c>
      <c r="U242">
        <v>12000</v>
      </c>
      <c r="W242">
        <f t="shared" si="34"/>
        <v>107.4766355140187</v>
      </c>
      <c r="Y242" t="str">
        <f t="shared" si="31"/>
        <v>Barato</v>
      </c>
      <c r="Z242" t="str">
        <f t="shared" si="32"/>
        <v>barato</v>
      </c>
      <c r="AA242" s="19">
        <f t="shared" si="35"/>
        <v>1</v>
      </c>
    </row>
    <row r="243" spans="1:27">
      <c r="A243">
        <v>8001600130</v>
      </c>
      <c r="B243" t="s">
        <v>74</v>
      </c>
      <c r="C243">
        <v>289950</v>
      </c>
      <c r="D243">
        <v>3</v>
      </c>
      <c r="E243">
        <v>2.5</v>
      </c>
      <c r="F243">
        <v>1770</v>
      </c>
      <c r="G243">
        <v>9450</v>
      </c>
      <c r="H243">
        <v>1</v>
      </c>
      <c r="I243">
        <v>0</v>
      </c>
      <c r="J243">
        <v>0</v>
      </c>
      <c r="K243">
        <v>3</v>
      </c>
      <c r="L243">
        <v>8</v>
      </c>
      <c r="M243">
        <v>1770</v>
      </c>
      <c r="N243">
        <v>0</v>
      </c>
      <c r="O243">
        <v>1988</v>
      </c>
      <c r="P243">
        <v>0</v>
      </c>
      <c r="Q243">
        <v>98001</v>
      </c>
      <c r="R243" s="1">
        <v>473196</v>
      </c>
      <c r="S243" s="1">
        <v>-122272</v>
      </c>
      <c r="T243">
        <v>2200</v>
      </c>
      <c r="U243">
        <v>8582</v>
      </c>
      <c r="W243">
        <f t="shared" si="34"/>
        <v>163.81355932203391</v>
      </c>
      <c r="Y243" t="str">
        <f t="shared" si="31"/>
        <v>Caro</v>
      </c>
      <c r="Z243" t="str">
        <f t="shared" si="32"/>
        <v>caro</v>
      </c>
      <c r="AA243" s="19">
        <f t="shared" si="35"/>
        <v>1</v>
      </c>
    </row>
    <row r="244" spans="1:27">
      <c r="A244">
        <v>5412100920</v>
      </c>
      <c r="B244" t="s">
        <v>83</v>
      </c>
      <c r="C244">
        <v>250000</v>
      </c>
      <c r="D244">
        <v>4</v>
      </c>
      <c r="E244">
        <v>2.75</v>
      </c>
      <c r="F244">
        <v>1830</v>
      </c>
      <c r="G244">
        <v>6643</v>
      </c>
      <c r="H244">
        <v>2</v>
      </c>
      <c r="I244">
        <v>0</v>
      </c>
      <c r="J244">
        <v>0</v>
      </c>
      <c r="K244">
        <v>3</v>
      </c>
      <c r="L244">
        <v>8</v>
      </c>
      <c r="M244">
        <v>1830</v>
      </c>
      <c r="N244">
        <v>0</v>
      </c>
      <c r="O244">
        <v>2001</v>
      </c>
      <c r="P244">
        <v>0</v>
      </c>
      <c r="Q244">
        <v>98001</v>
      </c>
      <c r="R244" s="1">
        <v>472601</v>
      </c>
      <c r="S244" s="1">
        <v>-122286</v>
      </c>
      <c r="T244">
        <v>2400</v>
      </c>
      <c r="U244">
        <v>6472</v>
      </c>
      <c r="W244">
        <f t="shared" si="34"/>
        <v>136.61202185792351</v>
      </c>
      <c r="Y244" t="str">
        <f t="shared" si="31"/>
        <v>Barato</v>
      </c>
      <c r="Z244" t="str">
        <f t="shared" si="32"/>
        <v>barato</v>
      </c>
      <c r="AA244" s="19">
        <f t="shared" si="35"/>
        <v>1</v>
      </c>
    </row>
    <row r="245" spans="1:27">
      <c r="A245">
        <v>3876500290</v>
      </c>
      <c r="B245" t="s">
        <v>76</v>
      </c>
      <c r="C245">
        <v>175000</v>
      </c>
      <c r="D245">
        <v>3</v>
      </c>
      <c r="E245">
        <v>1</v>
      </c>
      <c r="F245">
        <v>1070</v>
      </c>
      <c r="G245">
        <v>6164</v>
      </c>
      <c r="H245">
        <v>1</v>
      </c>
      <c r="I245">
        <v>0</v>
      </c>
      <c r="J245">
        <v>0</v>
      </c>
      <c r="K245">
        <v>3</v>
      </c>
      <c r="L245">
        <v>7</v>
      </c>
      <c r="M245">
        <v>1070</v>
      </c>
      <c r="N245">
        <v>0</v>
      </c>
      <c r="O245">
        <v>1967</v>
      </c>
      <c r="P245">
        <v>0</v>
      </c>
      <c r="Q245">
        <v>98001</v>
      </c>
      <c r="R245" s="1">
        <v>473377</v>
      </c>
      <c r="S245" s="1">
        <v>-122291</v>
      </c>
      <c r="T245">
        <v>1320</v>
      </c>
      <c r="U245">
        <v>7920</v>
      </c>
      <c r="W245">
        <f t="shared" si="34"/>
        <v>163.55140186915887</v>
      </c>
      <c r="Y245" t="str">
        <f t="shared" si="31"/>
        <v>Caro</v>
      </c>
      <c r="Z245" t="str">
        <f t="shared" si="32"/>
        <v>caro</v>
      </c>
      <c r="AA245" s="19">
        <f t="shared" si="35"/>
        <v>1</v>
      </c>
    </row>
    <row r="246" spans="1:27">
      <c r="A246">
        <v>4012800010</v>
      </c>
      <c r="B246" t="s">
        <v>202</v>
      </c>
      <c r="C246">
        <v>360000</v>
      </c>
      <c r="D246">
        <v>4</v>
      </c>
      <c r="E246">
        <v>2</v>
      </c>
      <c r="F246">
        <v>2680</v>
      </c>
      <c r="G246">
        <v>18768</v>
      </c>
      <c r="H246">
        <v>1</v>
      </c>
      <c r="I246">
        <v>0</v>
      </c>
      <c r="J246">
        <v>0</v>
      </c>
      <c r="K246">
        <v>5</v>
      </c>
      <c r="L246">
        <v>8</v>
      </c>
      <c r="M246">
        <v>2680</v>
      </c>
      <c r="N246">
        <v>0</v>
      </c>
      <c r="O246">
        <v>1965</v>
      </c>
      <c r="P246">
        <v>0</v>
      </c>
      <c r="Q246">
        <v>98001</v>
      </c>
      <c r="R246" s="1">
        <v>473182</v>
      </c>
      <c r="S246" s="1">
        <v>-122279</v>
      </c>
      <c r="T246">
        <v>1230</v>
      </c>
      <c r="U246">
        <v>15750</v>
      </c>
      <c r="W246">
        <f t="shared" si="34"/>
        <v>134.32835820895522</v>
      </c>
      <c r="Y246" t="str">
        <f t="shared" si="31"/>
        <v>Barato</v>
      </c>
      <c r="Z246" t="str">
        <f t="shared" si="32"/>
        <v>barato</v>
      </c>
      <c r="AA246" s="19">
        <f t="shared" si="35"/>
        <v>1</v>
      </c>
    </row>
    <row r="247" spans="1:27">
      <c r="A247">
        <v>3422049088</v>
      </c>
      <c r="B247" t="s">
        <v>35</v>
      </c>
      <c r="C247">
        <v>389000</v>
      </c>
      <c r="D247">
        <v>3</v>
      </c>
      <c r="E247">
        <v>1.75</v>
      </c>
      <c r="F247">
        <v>2180</v>
      </c>
      <c r="G247">
        <v>9220</v>
      </c>
      <c r="H247">
        <v>1</v>
      </c>
      <c r="I247">
        <v>0</v>
      </c>
      <c r="J247">
        <v>0</v>
      </c>
      <c r="K247">
        <v>4</v>
      </c>
      <c r="L247">
        <v>7</v>
      </c>
      <c r="M247">
        <v>1090</v>
      </c>
      <c r="N247">
        <v>1090</v>
      </c>
      <c r="O247">
        <v>1938</v>
      </c>
      <c r="P247">
        <v>0</v>
      </c>
      <c r="Q247">
        <v>98001</v>
      </c>
      <c r="R247" s="1">
        <v>473547</v>
      </c>
      <c r="S247" s="1">
        <v>-122285</v>
      </c>
      <c r="T247">
        <v>2050</v>
      </c>
      <c r="U247">
        <v>22400</v>
      </c>
      <c r="W247">
        <f t="shared" si="34"/>
        <v>178.44036697247705</v>
      </c>
      <c r="Y247" t="str">
        <f t="shared" si="31"/>
        <v>Caro</v>
      </c>
      <c r="Z247" t="str">
        <f t="shared" si="32"/>
        <v>caro</v>
      </c>
      <c r="AA247" s="19">
        <f t="shared" si="35"/>
        <v>1</v>
      </c>
    </row>
    <row r="248" spans="1:27">
      <c r="A248">
        <v>8856000545</v>
      </c>
      <c r="B248" t="s">
        <v>203</v>
      </c>
      <c r="C248">
        <v>100000</v>
      </c>
      <c r="D248">
        <v>2</v>
      </c>
      <c r="E248">
        <v>1</v>
      </c>
      <c r="F248">
        <v>910</v>
      </c>
      <c r="G248">
        <v>22000</v>
      </c>
      <c r="H248">
        <v>1</v>
      </c>
      <c r="I248">
        <v>0</v>
      </c>
      <c r="J248">
        <v>0</v>
      </c>
      <c r="K248">
        <v>3</v>
      </c>
      <c r="L248">
        <v>6</v>
      </c>
      <c r="M248">
        <v>910</v>
      </c>
      <c r="N248">
        <v>0</v>
      </c>
      <c r="O248">
        <v>1956</v>
      </c>
      <c r="P248">
        <v>0</v>
      </c>
      <c r="Q248">
        <v>98001</v>
      </c>
      <c r="R248" s="1">
        <v>472777</v>
      </c>
      <c r="S248" s="1">
        <v>-122252</v>
      </c>
      <c r="T248">
        <v>1326</v>
      </c>
      <c r="U248">
        <v>9891</v>
      </c>
      <c r="W248">
        <f t="shared" si="34"/>
        <v>109.89010989010988</v>
      </c>
      <c r="Y248" t="str">
        <f t="shared" si="31"/>
        <v>Barato</v>
      </c>
      <c r="Z248" t="str">
        <f t="shared" si="32"/>
        <v>caro</v>
      </c>
      <c r="AA248" s="19">
        <f t="shared" si="35"/>
        <v>0</v>
      </c>
    </row>
    <row r="249" spans="1:27">
      <c r="A249">
        <v>1311800130</v>
      </c>
      <c r="B249" t="s">
        <v>204</v>
      </c>
      <c r="C249">
        <v>162500</v>
      </c>
      <c r="D249">
        <v>3</v>
      </c>
      <c r="E249">
        <v>1.5</v>
      </c>
      <c r="F249">
        <v>1390</v>
      </c>
      <c r="G249">
        <v>7417</v>
      </c>
      <c r="H249">
        <v>1</v>
      </c>
      <c r="I249">
        <v>0</v>
      </c>
      <c r="J249">
        <v>0</v>
      </c>
      <c r="K249">
        <v>3</v>
      </c>
      <c r="L249">
        <v>7</v>
      </c>
      <c r="M249">
        <v>1390</v>
      </c>
      <c r="N249">
        <v>0</v>
      </c>
      <c r="O249">
        <v>1967</v>
      </c>
      <c r="P249">
        <v>0</v>
      </c>
      <c r="Q249">
        <v>98001</v>
      </c>
      <c r="R249" s="1">
        <v>473369</v>
      </c>
      <c r="S249" s="1">
        <v>-122275</v>
      </c>
      <c r="T249">
        <v>1390</v>
      </c>
      <c r="U249">
        <v>7665</v>
      </c>
      <c r="W249">
        <f t="shared" si="34"/>
        <v>116.90647482014388</v>
      </c>
      <c r="Y249" t="str">
        <f t="shared" si="31"/>
        <v>Barato</v>
      </c>
      <c r="Z249" t="str">
        <f t="shared" si="32"/>
        <v>caro</v>
      </c>
      <c r="AA249" s="19">
        <f t="shared" si="35"/>
        <v>0</v>
      </c>
    </row>
    <row r="250" spans="1:27">
      <c r="A250">
        <v>3751602249</v>
      </c>
      <c r="B250" t="s">
        <v>76</v>
      </c>
      <c r="C250">
        <v>205000</v>
      </c>
      <c r="D250">
        <v>4</v>
      </c>
      <c r="E250">
        <v>1</v>
      </c>
      <c r="F250">
        <v>1340</v>
      </c>
      <c r="G250">
        <v>7920</v>
      </c>
      <c r="H250">
        <v>1</v>
      </c>
      <c r="I250">
        <v>0</v>
      </c>
      <c r="J250">
        <v>0</v>
      </c>
      <c r="K250">
        <v>4</v>
      </c>
      <c r="L250">
        <v>7</v>
      </c>
      <c r="M250">
        <v>1340</v>
      </c>
      <c r="N250">
        <v>0</v>
      </c>
      <c r="O250">
        <v>1970</v>
      </c>
      <c r="P250">
        <v>0</v>
      </c>
      <c r="Q250">
        <v>98001</v>
      </c>
      <c r="R250" s="1">
        <v>472845</v>
      </c>
      <c r="S250" s="1">
        <v>-122267</v>
      </c>
      <c r="T250">
        <v>1090</v>
      </c>
      <c r="U250">
        <v>9600</v>
      </c>
      <c r="W250">
        <f t="shared" si="34"/>
        <v>152.98507462686567</v>
      </c>
      <c r="Y250" t="str">
        <f t="shared" si="31"/>
        <v>Caro</v>
      </c>
      <c r="Z250" t="str">
        <f t="shared" si="32"/>
        <v>caro</v>
      </c>
      <c r="AA250" s="19">
        <f t="shared" si="35"/>
        <v>1</v>
      </c>
    </row>
    <row r="251" spans="1:27">
      <c r="A251">
        <v>8961950050</v>
      </c>
      <c r="B251" t="s">
        <v>205</v>
      </c>
      <c r="C251">
        <v>409000</v>
      </c>
      <c r="D251">
        <v>4</v>
      </c>
      <c r="E251">
        <v>2.75</v>
      </c>
      <c r="F251">
        <v>3230</v>
      </c>
      <c r="G251">
        <v>12651</v>
      </c>
      <c r="H251">
        <v>2</v>
      </c>
      <c r="I251">
        <v>0</v>
      </c>
      <c r="J251">
        <v>0</v>
      </c>
      <c r="K251">
        <v>4</v>
      </c>
      <c r="L251">
        <v>8</v>
      </c>
      <c r="M251">
        <v>3230</v>
      </c>
      <c r="N251">
        <v>0</v>
      </c>
      <c r="O251">
        <v>2002</v>
      </c>
      <c r="P251">
        <v>0</v>
      </c>
      <c r="Q251">
        <v>98001</v>
      </c>
      <c r="R251" s="1">
        <v>473157</v>
      </c>
      <c r="S251" s="1">
        <v>-122251</v>
      </c>
      <c r="T251">
        <v>2550</v>
      </c>
      <c r="U251">
        <v>12081</v>
      </c>
      <c r="W251">
        <f t="shared" si="34"/>
        <v>126.62538699690403</v>
      </c>
      <c r="Y251" t="str">
        <f t="shared" si="31"/>
        <v>Barato</v>
      </c>
      <c r="Z251" t="str">
        <f t="shared" si="32"/>
        <v>barato</v>
      </c>
      <c r="AA251" s="19">
        <f t="shared" si="35"/>
        <v>1</v>
      </c>
    </row>
    <row r="252" spans="1:27">
      <c r="A252">
        <v>3750604417</v>
      </c>
      <c r="B252" t="s">
        <v>206</v>
      </c>
      <c r="C252">
        <v>172500</v>
      </c>
      <c r="D252">
        <v>3</v>
      </c>
      <c r="E252">
        <v>1</v>
      </c>
      <c r="F252">
        <v>1140</v>
      </c>
      <c r="G252">
        <v>8800</v>
      </c>
      <c r="H252">
        <v>1</v>
      </c>
      <c r="I252">
        <v>0</v>
      </c>
      <c r="J252">
        <v>0</v>
      </c>
      <c r="K252">
        <v>3</v>
      </c>
      <c r="L252">
        <v>7</v>
      </c>
      <c r="M252">
        <v>1140</v>
      </c>
      <c r="N252">
        <v>0</v>
      </c>
      <c r="O252">
        <v>1972</v>
      </c>
      <c r="P252">
        <v>0</v>
      </c>
      <c r="Q252">
        <v>98001</v>
      </c>
      <c r="R252" s="1">
        <v>472629</v>
      </c>
      <c r="S252" s="1">
        <v>-122275</v>
      </c>
      <c r="T252">
        <v>1270</v>
      </c>
      <c r="U252">
        <v>13560</v>
      </c>
      <c r="W252">
        <f t="shared" si="34"/>
        <v>151.31578947368422</v>
      </c>
      <c r="Y252" t="str">
        <f t="shared" si="31"/>
        <v>Barato</v>
      </c>
      <c r="Z252" t="str">
        <f t="shared" si="32"/>
        <v>caro</v>
      </c>
      <c r="AA252" s="19">
        <f t="shared" si="35"/>
        <v>0</v>
      </c>
    </row>
    <row r="253" spans="1:27">
      <c r="A253">
        <v>6084600420</v>
      </c>
      <c r="B253" t="s">
        <v>207</v>
      </c>
      <c r="C253">
        <v>245000</v>
      </c>
      <c r="D253">
        <v>4</v>
      </c>
      <c r="E253">
        <v>2.25</v>
      </c>
      <c r="F253">
        <v>2190</v>
      </c>
      <c r="G253">
        <v>9113</v>
      </c>
      <c r="H253">
        <v>2</v>
      </c>
      <c r="I253">
        <v>0</v>
      </c>
      <c r="J253">
        <v>0</v>
      </c>
      <c r="K253">
        <v>3</v>
      </c>
      <c r="L253">
        <v>7</v>
      </c>
      <c r="M253">
        <v>2190</v>
      </c>
      <c r="N253">
        <v>0</v>
      </c>
      <c r="O253">
        <v>1986</v>
      </c>
      <c r="P253">
        <v>0</v>
      </c>
      <c r="Q253">
        <v>98001</v>
      </c>
      <c r="R253" s="1">
        <v>473241</v>
      </c>
      <c r="S253" s="1">
        <v>-122275</v>
      </c>
      <c r="T253">
        <v>1570</v>
      </c>
      <c r="U253">
        <v>8306</v>
      </c>
      <c r="W253">
        <f t="shared" si="34"/>
        <v>111.87214611872146</v>
      </c>
      <c r="Y253" t="str">
        <f t="shared" si="31"/>
        <v>Barato</v>
      </c>
      <c r="Z253" t="str">
        <f t="shared" si="32"/>
        <v>barato</v>
      </c>
      <c r="AA253" s="19">
        <f t="shared" si="35"/>
        <v>1</v>
      </c>
    </row>
    <row r="254" spans="1:27">
      <c r="A254">
        <v>7696630170</v>
      </c>
      <c r="B254" t="s">
        <v>105</v>
      </c>
      <c r="C254">
        <v>276000</v>
      </c>
      <c r="D254">
        <v>4</v>
      </c>
      <c r="E254">
        <v>2.5</v>
      </c>
      <c r="F254">
        <v>2068</v>
      </c>
      <c r="G254">
        <v>7242</v>
      </c>
      <c r="H254">
        <v>2</v>
      </c>
      <c r="I254">
        <v>0</v>
      </c>
      <c r="J254">
        <v>0</v>
      </c>
      <c r="K254">
        <v>4</v>
      </c>
      <c r="L254">
        <v>7</v>
      </c>
      <c r="M254">
        <v>2068</v>
      </c>
      <c r="N254">
        <v>0</v>
      </c>
      <c r="O254">
        <v>1976</v>
      </c>
      <c r="P254">
        <v>0</v>
      </c>
      <c r="Q254">
        <v>98001</v>
      </c>
      <c r="R254" s="1">
        <v>473318</v>
      </c>
      <c r="S254" s="1">
        <v>-122281</v>
      </c>
      <c r="T254">
        <v>1560</v>
      </c>
      <c r="U254">
        <v>7524</v>
      </c>
      <c r="W254">
        <f t="shared" si="34"/>
        <v>133.4622823984526</v>
      </c>
      <c r="Y254" t="str">
        <f t="shared" si="31"/>
        <v>Barato</v>
      </c>
      <c r="Z254" t="str">
        <f t="shared" si="32"/>
        <v>barato</v>
      </c>
      <c r="AA254" s="19">
        <f t="shared" si="35"/>
        <v>1</v>
      </c>
    </row>
    <row r="255" spans="1:27">
      <c r="A255">
        <v>3751600635</v>
      </c>
      <c r="B255" t="s">
        <v>208</v>
      </c>
      <c r="C255">
        <v>264500</v>
      </c>
      <c r="D255">
        <v>3</v>
      </c>
      <c r="E255">
        <v>1.5</v>
      </c>
      <c r="F255">
        <v>1580</v>
      </c>
      <c r="G255">
        <v>14040</v>
      </c>
      <c r="H255">
        <v>1</v>
      </c>
      <c r="I255">
        <v>0</v>
      </c>
      <c r="J255">
        <v>0</v>
      </c>
      <c r="K255">
        <v>3</v>
      </c>
      <c r="L255">
        <v>7</v>
      </c>
      <c r="M255">
        <v>1050</v>
      </c>
      <c r="N255">
        <v>530</v>
      </c>
      <c r="O255">
        <v>1980</v>
      </c>
      <c r="P255">
        <v>0</v>
      </c>
      <c r="Q255">
        <v>98001</v>
      </c>
      <c r="R255" s="1">
        <v>472932</v>
      </c>
      <c r="S255" s="1">
        <v>-122267</v>
      </c>
      <c r="T255">
        <v>2240</v>
      </c>
      <c r="U255">
        <v>12000</v>
      </c>
      <c r="W255">
        <f t="shared" si="34"/>
        <v>167.40506329113924</v>
      </c>
      <c r="Y255" t="str">
        <f t="shared" si="31"/>
        <v>Caro</v>
      </c>
      <c r="Z255" t="str">
        <f t="shared" si="32"/>
        <v>caro</v>
      </c>
      <c r="AA255" s="19">
        <f t="shared" si="35"/>
        <v>1</v>
      </c>
    </row>
    <row r="256" spans="1:27">
      <c r="A256">
        <v>3356403304</v>
      </c>
      <c r="B256" t="s">
        <v>147</v>
      </c>
      <c r="C256">
        <v>154000</v>
      </c>
      <c r="D256">
        <v>3</v>
      </c>
      <c r="E256">
        <v>3</v>
      </c>
      <c r="F256">
        <v>1530</v>
      </c>
      <c r="G256">
        <v>9997</v>
      </c>
      <c r="H256">
        <v>1</v>
      </c>
      <c r="I256">
        <v>0</v>
      </c>
      <c r="J256">
        <v>0</v>
      </c>
      <c r="K256">
        <v>3</v>
      </c>
      <c r="L256">
        <v>6</v>
      </c>
      <c r="M256">
        <v>1020</v>
      </c>
      <c r="N256">
        <v>510</v>
      </c>
      <c r="O256">
        <v>1992</v>
      </c>
      <c r="P256">
        <v>0</v>
      </c>
      <c r="Q256">
        <v>98001</v>
      </c>
      <c r="R256" s="1">
        <v>472861</v>
      </c>
      <c r="S256" s="1">
        <v>-122252</v>
      </c>
      <c r="T256">
        <v>1410</v>
      </c>
      <c r="U256">
        <v>9997</v>
      </c>
      <c r="W256">
        <f t="shared" si="34"/>
        <v>100.65359477124183</v>
      </c>
      <c r="Y256" t="str">
        <f t="shared" si="31"/>
        <v>Barato</v>
      </c>
      <c r="Z256" t="str">
        <f t="shared" si="32"/>
        <v>caro</v>
      </c>
      <c r="AA256" s="19">
        <f t="shared" si="35"/>
        <v>0</v>
      </c>
    </row>
    <row r="257" spans="1:27">
      <c r="A257">
        <v>3356403140</v>
      </c>
      <c r="B257" t="s">
        <v>209</v>
      </c>
      <c r="C257">
        <v>225000</v>
      </c>
      <c r="D257">
        <v>3</v>
      </c>
      <c r="E257">
        <v>1</v>
      </c>
      <c r="F257">
        <v>1080</v>
      </c>
      <c r="G257">
        <v>16000</v>
      </c>
      <c r="H257">
        <v>1</v>
      </c>
      <c r="I257">
        <v>0</v>
      </c>
      <c r="J257">
        <v>0</v>
      </c>
      <c r="K257">
        <v>3</v>
      </c>
      <c r="L257">
        <v>6</v>
      </c>
      <c r="M257">
        <v>1080</v>
      </c>
      <c r="N257">
        <v>0</v>
      </c>
      <c r="O257">
        <v>1952</v>
      </c>
      <c r="P257">
        <v>0</v>
      </c>
      <c r="Q257">
        <v>98001</v>
      </c>
      <c r="R257" s="1">
        <v>472873</v>
      </c>
      <c r="S257" s="1">
        <v>-122251</v>
      </c>
      <c r="T257">
        <v>1610</v>
      </c>
      <c r="U257">
        <v>10007</v>
      </c>
      <c r="W257">
        <f t="shared" si="34"/>
        <v>208.33333333333334</v>
      </c>
      <c r="Y257" t="str">
        <f t="shared" si="31"/>
        <v>Caro</v>
      </c>
      <c r="Z257" t="str">
        <f t="shared" si="32"/>
        <v>caro</v>
      </c>
      <c r="AA257" s="19">
        <f t="shared" si="35"/>
        <v>1</v>
      </c>
    </row>
    <row r="258" spans="1:27">
      <c r="A258">
        <v>321049193</v>
      </c>
      <c r="B258" t="s">
        <v>210</v>
      </c>
      <c r="C258">
        <v>215000</v>
      </c>
      <c r="D258">
        <v>3</v>
      </c>
      <c r="E258">
        <v>2</v>
      </c>
      <c r="F258">
        <v>1760</v>
      </c>
      <c r="G258">
        <v>9282</v>
      </c>
      <c r="H258">
        <v>1</v>
      </c>
      <c r="I258">
        <v>0</v>
      </c>
      <c r="J258">
        <v>0</v>
      </c>
      <c r="K258">
        <v>5</v>
      </c>
      <c r="L258">
        <v>7</v>
      </c>
      <c r="M258">
        <v>1100</v>
      </c>
      <c r="N258">
        <v>660</v>
      </c>
      <c r="O258">
        <v>1947</v>
      </c>
      <c r="P258">
        <v>0</v>
      </c>
      <c r="Q258">
        <v>98001</v>
      </c>
      <c r="R258" s="1">
        <v>473413</v>
      </c>
      <c r="S258" t="s">
        <v>109</v>
      </c>
      <c r="T258">
        <v>1730</v>
      </c>
      <c r="U258">
        <v>7500</v>
      </c>
      <c r="W258">
        <f t="shared" si="34"/>
        <v>122.15909090909091</v>
      </c>
      <c r="Y258" t="str">
        <f t="shared" si="31"/>
        <v>Barato</v>
      </c>
      <c r="Z258" t="str">
        <f t="shared" si="32"/>
        <v>caro</v>
      </c>
      <c r="AA258" s="19">
        <f t="shared" si="35"/>
        <v>0</v>
      </c>
    </row>
    <row r="259" spans="1:27">
      <c r="A259">
        <v>9264030470</v>
      </c>
      <c r="B259" t="s">
        <v>211</v>
      </c>
      <c r="C259">
        <v>455000</v>
      </c>
      <c r="D259">
        <v>4</v>
      </c>
      <c r="E259">
        <v>2.5</v>
      </c>
      <c r="F259">
        <v>3170</v>
      </c>
      <c r="G259">
        <v>10688</v>
      </c>
      <c r="H259">
        <v>2</v>
      </c>
      <c r="I259">
        <v>0</v>
      </c>
      <c r="J259">
        <v>2</v>
      </c>
      <c r="K259">
        <v>3</v>
      </c>
      <c r="L259">
        <v>9</v>
      </c>
      <c r="M259">
        <v>3170</v>
      </c>
      <c r="N259">
        <v>0</v>
      </c>
      <c r="O259">
        <v>2001</v>
      </c>
      <c r="P259">
        <v>0</v>
      </c>
      <c r="Q259">
        <v>98001</v>
      </c>
      <c r="R259" s="1">
        <v>473179</v>
      </c>
      <c r="S259" s="1">
        <v>-122257</v>
      </c>
      <c r="T259">
        <v>3100</v>
      </c>
      <c r="U259">
        <v>12610</v>
      </c>
      <c r="W259">
        <f t="shared" si="34"/>
        <v>143.53312302839117</v>
      </c>
      <c r="Y259" t="str">
        <f t="shared" ref="Y259:Y322" si="36">IF(W259&gt;$W$365*1,"Caro",IF(W259&lt;$W$365*1,"Barato","Razoavel"))</f>
        <v>Barato</v>
      </c>
      <c r="Z259" t="str">
        <f t="shared" ref="Z259:Z322" si="37">IF(D259&lt;=3,"caro",IF(L259&gt;7,"barato",IF(K259&lt;=3,IF(E259&lt;=2,"caro","barato"),IF(E259&lt;=2,"caro","barato"))))</f>
        <v>barato</v>
      </c>
      <c r="AA259" s="19">
        <f t="shared" si="35"/>
        <v>1</v>
      </c>
    </row>
    <row r="260" spans="1:27">
      <c r="A260">
        <v>3275910020</v>
      </c>
      <c r="B260" t="s">
        <v>23</v>
      </c>
      <c r="C260">
        <v>340000</v>
      </c>
      <c r="D260">
        <v>4</v>
      </c>
      <c r="E260">
        <v>2.5</v>
      </c>
      <c r="F260">
        <v>2181</v>
      </c>
      <c r="G260">
        <v>5521</v>
      </c>
      <c r="H260">
        <v>2</v>
      </c>
      <c r="I260">
        <v>0</v>
      </c>
      <c r="J260">
        <v>0</v>
      </c>
      <c r="K260">
        <v>3</v>
      </c>
      <c r="L260">
        <v>8</v>
      </c>
      <c r="M260">
        <v>2181</v>
      </c>
      <c r="N260">
        <v>0</v>
      </c>
      <c r="O260">
        <v>2006</v>
      </c>
      <c r="P260">
        <v>0</v>
      </c>
      <c r="Q260">
        <v>98001</v>
      </c>
      <c r="R260" s="1">
        <v>473503</v>
      </c>
      <c r="S260" s="1">
        <v>-122291</v>
      </c>
      <c r="T260">
        <v>2333</v>
      </c>
      <c r="U260">
        <v>5143</v>
      </c>
      <c r="W260">
        <f t="shared" ref="W260:W323" si="38">C260/F260</f>
        <v>155.89179275561668</v>
      </c>
      <c r="Y260" t="str">
        <f t="shared" si="36"/>
        <v>Caro</v>
      </c>
      <c r="Z260" t="str">
        <f t="shared" si="37"/>
        <v>barato</v>
      </c>
      <c r="AA260" s="19">
        <f t="shared" si="35"/>
        <v>0</v>
      </c>
    </row>
    <row r="261" spans="1:27">
      <c r="A261">
        <v>9265410010</v>
      </c>
      <c r="B261" t="s">
        <v>99</v>
      </c>
      <c r="C261">
        <v>212000</v>
      </c>
      <c r="D261">
        <v>3</v>
      </c>
      <c r="E261">
        <v>1.75</v>
      </c>
      <c r="F261">
        <v>1470</v>
      </c>
      <c r="G261">
        <v>8350</v>
      </c>
      <c r="H261">
        <v>1</v>
      </c>
      <c r="I261">
        <v>0</v>
      </c>
      <c r="J261">
        <v>0</v>
      </c>
      <c r="K261">
        <v>3</v>
      </c>
      <c r="L261">
        <v>7</v>
      </c>
      <c r="M261">
        <v>1470</v>
      </c>
      <c r="N261">
        <v>0</v>
      </c>
      <c r="O261">
        <v>1990</v>
      </c>
      <c r="P261">
        <v>0</v>
      </c>
      <c r="Q261">
        <v>98001</v>
      </c>
      <c r="R261" s="1">
        <v>472587</v>
      </c>
      <c r="S261" s="1">
        <v>-122253</v>
      </c>
      <c r="T261">
        <v>1590</v>
      </c>
      <c r="U261">
        <v>8182</v>
      </c>
      <c r="W261">
        <f t="shared" si="38"/>
        <v>144.21768707482994</v>
      </c>
      <c r="Y261" t="str">
        <f t="shared" si="36"/>
        <v>Barato</v>
      </c>
      <c r="Z261" t="str">
        <f t="shared" si="37"/>
        <v>caro</v>
      </c>
      <c r="AA261" s="19">
        <f t="shared" si="35"/>
        <v>0</v>
      </c>
    </row>
    <row r="262" spans="1:27">
      <c r="A262">
        <v>2895550050</v>
      </c>
      <c r="B262" t="s">
        <v>212</v>
      </c>
      <c r="C262">
        <v>280000</v>
      </c>
      <c r="D262">
        <v>3</v>
      </c>
      <c r="E262">
        <v>2.5</v>
      </c>
      <c r="F262">
        <v>1550</v>
      </c>
      <c r="G262">
        <v>4486</v>
      </c>
      <c r="H262">
        <v>2</v>
      </c>
      <c r="I262">
        <v>0</v>
      </c>
      <c r="J262">
        <v>0</v>
      </c>
      <c r="K262">
        <v>3</v>
      </c>
      <c r="L262">
        <v>7</v>
      </c>
      <c r="M262">
        <v>1550</v>
      </c>
      <c r="N262">
        <v>0</v>
      </c>
      <c r="O262">
        <v>2000</v>
      </c>
      <c r="P262">
        <v>0</v>
      </c>
      <c r="Q262">
        <v>98001</v>
      </c>
      <c r="R262" s="1">
        <v>473299</v>
      </c>
      <c r="S262" s="1">
        <v>-122269</v>
      </c>
      <c r="T262">
        <v>1700</v>
      </c>
      <c r="U262">
        <v>4487</v>
      </c>
      <c r="W262">
        <f t="shared" si="38"/>
        <v>180.64516129032259</v>
      </c>
      <c r="Y262" t="str">
        <f t="shared" si="36"/>
        <v>Caro</v>
      </c>
      <c r="Z262" t="str">
        <f t="shared" si="37"/>
        <v>caro</v>
      </c>
      <c r="AA262" s="19">
        <f t="shared" si="35"/>
        <v>1</v>
      </c>
    </row>
    <row r="263" spans="1:27">
      <c r="A263">
        <v>8001450170</v>
      </c>
      <c r="B263" t="s">
        <v>168</v>
      </c>
      <c r="C263">
        <v>274950</v>
      </c>
      <c r="D263">
        <v>3</v>
      </c>
      <c r="E263">
        <v>1.75</v>
      </c>
      <c r="F263">
        <v>1840</v>
      </c>
      <c r="G263">
        <v>16679</v>
      </c>
      <c r="H263">
        <v>1</v>
      </c>
      <c r="I263">
        <v>0</v>
      </c>
      <c r="J263">
        <v>0</v>
      </c>
      <c r="K263">
        <v>3</v>
      </c>
      <c r="L263">
        <v>8</v>
      </c>
      <c r="M263">
        <v>1840</v>
      </c>
      <c r="N263">
        <v>0</v>
      </c>
      <c r="O263">
        <v>1989</v>
      </c>
      <c r="P263">
        <v>0</v>
      </c>
      <c r="Q263">
        <v>98001</v>
      </c>
      <c r="R263" s="1">
        <v>473207</v>
      </c>
      <c r="S263" s="1">
        <v>-122275</v>
      </c>
      <c r="T263">
        <v>1910</v>
      </c>
      <c r="U263">
        <v>15571</v>
      </c>
      <c r="W263">
        <f t="shared" si="38"/>
        <v>149.42934782608697</v>
      </c>
      <c r="Y263" t="str">
        <f t="shared" si="36"/>
        <v>Barato</v>
      </c>
      <c r="Z263" t="str">
        <f t="shared" si="37"/>
        <v>caro</v>
      </c>
      <c r="AA263" s="19">
        <f t="shared" si="35"/>
        <v>0</v>
      </c>
    </row>
    <row r="264" spans="1:27">
      <c r="A264">
        <v>2895550280</v>
      </c>
      <c r="B264" t="s">
        <v>203</v>
      </c>
      <c r="C264">
        <v>280000</v>
      </c>
      <c r="D264">
        <v>3</v>
      </c>
      <c r="E264">
        <v>2.5</v>
      </c>
      <c r="F264">
        <v>1600</v>
      </c>
      <c r="G264">
        <v>4271</v>
      </c>
      <c r="H264">
        <v>2</v>
      </c>
      <c r="I264">
        <v>0</v>
      </c>
      <c r="J264">
        <v>0</v>
      </c>
      <c r="K264">
        <v>3</v>
      </c>
      <c r="L264">
        <v>7</v>
      </c>
      <c r="M264">
        <v>1600</v>
      </c>
      <c r="N264">
        <v>0</v>
      </c>
      <c r="O264">
        <v>2000</v>
      </c>
      <c r="P264">
        <v>0</v>
      </c>
      <c r="Q264">
        <v>98001</v>
      </c>
      <c r="R264" s="1">
        <v>473303</v>
      </c>
      <c r="S264" s="1">
        <v>-122269</v>
      </c>
      <c r="T264">
        <v>1700</v>
      </c>
      <c r="U264">
        <v>4746</v>
      </c>
      <c r="W264">
        <f t="shared" si="38"/>
        <v>175</v>
      </c>
      <c r="Y264" t="str">
        <f t="shared" si="36"/>
        <v>Caro</v>
      </c>
      <c r="Z264" t="str">
        <f t="shared" si="37"/>
        <v>caro</v>
      </c>
      <c r="AA264" s="19">
        <f t="shared" si="35"/>
        <v>1</v>
      </c>
    </row>
    <row r="265" spans="1:27">
      <c r="A265">
        <v>2214800170</v>
      </c>
      <c r="B265" t="s">
        <v>213</v>
      </c>
      <c r="C265">
        <v>295000</v>
      </c>
      <c r="D265">
        <v>3</v>
      </c>
      <c r="E265">
        <v>2.5</v>
      </c>
      <c r="F265">
        <v>1940</v>
      </c>
      <c r="G265">
        <v>10350</v>
      </c>
      <c r="H265">
        <v>1</v>
      </c>
      <c r="I265">
        <v>0</v>
      </c>
      <c r="J265">
        <v>0</v>
      </c>
      <c r="K265">
        <v>3</v>
      </c>
      <c r="L265">
        <v>7</v>
      </c>
      <c r="M265">
        <v>1420</v>
      </c>
      <c r="N265">
        <v>520</v>
      </c>
      <c r="O265">
        <v>1979</v>
      </c>
      <c r="P265">
        <v>0</v>
      </c>
      <c r="Q265">
        <v>98001</v>
      </c>
      <c r="R265" s="1">
        <v>473385</v>
      </c>
      <c r="S265" s="1">
        <v>-122256</v>
      </c>
      <c r="T265">
        <v>1810</v>
      </c>
      <c r="U265">
        <v>7800</v>
      </c>
      <c r="W265">
        <f t="shared" si="38"/>
        <v>152.06185567010309</v>
      </c>
      <c r="Y265" t="str">
        <f t="shared" si="36"/>
        <v>Caro</v>
      </c>
      <c r="Z265" t="str">
        <f t="shared" si="37"/>
        <v>caro</v>
      </c>
      <c r="AA265" s="19">
        <f t="shared" si="35"/>
        <v>1</v>
      </c>
    </row>
    <row r="266" spans="1:27">
      <c r="A266">
        <v>5419000050</v>
      </c>
      <c r="B266" t="s">
        <v>50</v>
      </c>
      <c r="C266">
        <v>338500</v>
      </c>
      <c r="D266">
        <v>4</v>
      </c>
      <c r="E266">
        <v>2.5</v>
      </c>
      <c r="F266">
        <v>2717</v>
      </c>
      <c r="G266">
        <v>4513</v>
      </c>
      <c r="H266">
        <v>2</v>
      </c>
      <c r="I266">
        <v>0</v>
      </c>
      <c r="J266">
        <v>0</v>
      </c>
      <c r="K266">
        <v>3</v>
      </c>
      <c r="L266">
        <v>8</v>
      </c>
      <c r="M266">
        <v>2717</v>
      </c>
      <c r="N266">
        <v>0</v>
      </c>
      <c r="O266">
        <v>2005</v>
      </c>
      <c r="P266">
        <v>0</v>
      </c>
      <c r="Q266">
        <v>98001</v>
      </c>
      <c r="R266" s="1">
        <v>473373</v>
      </c>
      <c r="S266" s="1">
        <v>-122266</v>
      </c>
      <c r="T266">
        <v>2550</v>
      </c>
      <c r="U266">
        <v>4841</v>
      </c>
      <c r="W266">
        <f t="shared" si="38"/>
        <v>124.58594037541405</v>
      </c>
      <c r="Y266" t="str">
        <f t="shared" si="36"/>
        <v>Barato</v>
      </c>
      <c r="Z266" t="str">
        <f t="shared" si="37"/>
        <v>barato</v>
      </c>
      <c r="AA266" s="19">
        <f t="shared" si="35"/>
        <v>1</v>
      </c>
    </row>
    <row r="267" spans="1:27">
      <c r="A267">
        <v>3751600430</v>
      </c>
      <c r="B267" t="s">
        <v>214</v>
      </c>
      <c r="C267">
        <v>250000</v>
      </c>
      <c r="D267">
        <v>3</v>
      </c>
      <c r="E267">
        <v>1.75</v>
      </c>
      <c r="F267">
        <v>1780</v>
      </c>
      <c r="G267">
        <v>35233</v>
      </c>
      <c r="H267">
        <v>1</v>
      </c>
      <c r="I267">
        <v>0</v>
      </c>
      <c r="J267">
        <v>0</v>
      </c>
      <c r="K267">
        <v>4</v>
      </c>
      <c r="L267">
        <v>8</v>
      </c>
      <c r="M267">
        <v>1420</v>
      </c>
      <c r="N267">
        <v>360</v>
      </c>
      <c r="O267">
        <v>1979</v>
      </c>
      <c r="P267">
        <v>0</v>
      </c>
      <c r="Q267">
        <v>98001</v>
      </c>
      <c r="R267" s="1">
        <v>472949</v>
      </c>
      <c r="S267" s="1">
        <v>-122269</v>
      </c>
      <c r="T267">
        <v>1950</v>
      </c>
      <c r="U267">
        <v>17334</v>
      </c>
      <c r="W267">
        <f t="shared" si="38"/>
        <v>140.44943820224719</v>
      </c>
      <c r="Y267" t="str">
        <f t="shared" si="36"/>
        <v>Barato</v>
      </c>
      <c r="Z267" t="str">
        <f t="shared" si="37"/>
        <v>caro</v>
      </c>
      <c r="AA267" s="19">
        <f t="shared" si="35"/>
        <v>0</v>
      </c>
    </row>
    <row r="268" spans="1:27">
      <c r="A268">
        <v>2895550190</v>
      </c>
      <c r="B268" t="s">
        <v>215</v>
      </c>
      <c r="C268">
        <v>245000</v>
      </c>
      <c r="D268">
        <v>4</v>
      </c>
      <c r="E268">
        <v>2.5</v>
      </c>
      <c r="F268">
        <v>1700</v>
      </c>
      <c r="G268">
        <v>4268</v>
      </c>
      <c r="H268">
        <v>2</v>
      </c>
      <c r="I268">
        <v>0</v>
      </c>
      <c r="J268">
        <v>0</v>
      </c>
      <c r="K268">
        <v>3</v>
      </c>
      <c r="L268">
        <v>7</v>
      </c>
      <c r="M268">
        <v>1700</v>
      </c>
      <c r="N268">
        <v>0</v>
      </c>
      <c r="O268">
        <v>2000</v>
      </c>
      <c r="P268">
        <v>0</v>
      </c>
      <c r="Q268">
        <v>98001</v>
      </c>
      <c r="R268" s="1">
        <v>473303</v>
      </c>
      <c r="S268" s="1">
        <v>-122268</v>
      </c>
      <c r="T268">
        <v>1700</v>
      </c>
      <c r="U268">
        <v>4488</v>
      </c>
      <c r="W268">
        <f t="shared" si="38"/>
        <v>144.11764705882354</v>
      </c>
      <c r="Y268" t="str">
        <f t="shared" si="36"/>
        <v>Barato</v>
      </c>
      <c r="Z268" t="str">
        <f t="shared" si="37"/>
        <v>barato</v>
      </c>
      <c r="AA268" s="19">
        <f t="shared" si="35"/>
        <v>1</v>
      </c>
    </row>
    <row r="269" spans="1:27">
      <c r="A269">
        <v>9543000896</v>
      </c>
      <c r="B269" t="s">
        <v>216</v>
      </c>
      <c r="C269">
        <v>237000</v>
      </c>
      <c r="D269">
        <v>3</v>
      </c>
      <c r="E269">
        <v>1.5</v>
      </c>
      <c r="F269">
        <v>1800</v>
      </c>
      <c r="G269">
        <v>9216</v>
      </c>
      <c r="H269">
        <v>1</v>
      </c>
      <c r="I269">
        <v>0</v>
      </c>
      <c r="J269">
        <v>0</v>
      </c>
      <c r="K269">
        <v>4</v>
      </c>
      <c r="L269">
        <v>7</v>
      </c>
      <c r="M269">
        <v>1800</v>
      </c>
      <c r="N269">
        <v>0</v>
      </c>
      <c r="O269">
        <v>1950</v>
      </c>
      <c r="P269">
        <v>0</v>
      </c>
      <c r="Q269">
        <v>98001</v>
      </c>
      <c r="R269" s="1">
        <v>472739</v>
      </c>
      <c r="S269" s="1">
        <v>-122249</v>
      </c>
      <c r="T269">
        <v>1400</v>
      </c>
      <c r="U269">
        <v>10022</v>
      </c>
      <c r="W269">
        <f t="shared" si="38"/>
        <v>131.66666666666666</v>
      </c>
      <c r="Y269" t="str">
        <f t="shared" si="36"/>
        <v>Barato</v>
      </c>
      <c r="Z269" t="str">
        <f t="shared" si="37"/>
        <v>caro</v>
      </c>
      <c r="AA269" s="19">
        <f t="shared" si="35"/>
        <v>0</v>
      </c>
    </row>
    <row r="270" spans="1:27">
      <c r="A270">
        <v>6306100080</v>
      </c>
      <c r="B270" t="s">
        <v>217</v>
      </c>
      <c r="C270">
        <v>234950</v>
      </c>
      <c r="D270">
        <v>3</v>
      </c>
      <c r="E270">
        <v>2</v>
      </c>
      <c r="F270">
        <v>1430</v>
      </c>
      <c r="G270">
        <v>10850</v>
      </c>
      <c r="H270">
        <v>1</v>
      </c>
      <c r="I270">
        <v>0</v>
      </c>
      <c r="J270">
        <v>0</v>
      </c>
      <c r="K270">
        <v>3</v>
      </c>
      <c r="L270">
        <v>7</v>
      </c>
      <c r="M270">
        <v>1430</v>
      </c>
      <c r="N270">
        <v>0</v>
      </c>
      <c r="O270">
        <v>1994</v>
      </c>
      <c r="P270">
        <v>0</v>
      </c>
      <c r="Q270">
        <v>98001</v>
      </c>
      <c r="R270" s="1">
        <v>472671</v>
      </c>
      <c r="S270" s="1">
        <v>-122233</v>
      </c>
      <c r="T270">
        <v>1610</v>
      </c>
      <c r="U270">
        <v>8015</v>
      </c>
      <c r="W270">
        <f t="shared" si="38"/>
        <v>164.30069930069931</v>
      </c>
      <c r="Y270" t="str">
        <f t="shared" si="36"/>
        <v>Caro</v>
      </c>
      <c r="Z270" t="str">
        <f t="shared" si="37"/>
        <v>caro</v>
      </c>
      <c r="AA270" s="19">
        <f t="shared" si="35"/>
        <v>1</v>
      </c>
    </row>
    <row r="271" spans="1:27">
      <c r="A271">
        <v>5530000050</v>
      </c>
      <c r="B271" t="s">
        <v>189</v>
      </c>
      <c r="C271">
        <v>278000</v>
      </c>
      <c r="D271">
        <v>3</v>
      </c>
      <c r="E271">
        <v>1.75</v>
      </c>
      <c r="F271">
        <v>2710</v>
      </c>
      <c r="G271">
        <v>9088</v>
      </c>
      <c r="H271">
        <v>1</v>
      </c>
      <c r="I271">
        <v>0</v>
      </c>
      <c r="J271">
        <v>0</v>
      </c>
      <c r="K271">
        <v>4</v>
      </c>
      <c r="L271">
        <v>7</v>
      </c>
      <c r="M271">
        <v>2060</v>
      </c>
      <c r="N271">
        <v>650</v>
      </c>
      <c r="O271">
        <v>1965</v>
      </c>
      <c r="P271">
        <v>0</v>
      </c>
      <c r="Q271">
        <v>98001</v>
      </c>
      <c r="R271" s="1">
        <v>473073</v>
      </c>
      <c r="S271" s="1">
        <v>-122272</v>
      </c>
      <c r="T271">
        <v>1690</v>
      </c>
      <c r="U271">
        <v>10454</v>
      </c>
      <c r="W271">
        <f t="shared" si="38"/>
        <v>102.58302583025831</v>
      </c>
      <c r="Y271" t="str">
        <f t="shared" si="36"/>
        <v>Barato</v>
      </c>
      <c r="Z271" t="str">
        <f t="shared" si="37"/>
        <v>caro</v>
      </c>
      <c r="AA271" s="19">
        <f t="shared" si="35"/>
        <v>0</v>
      </c>
    </row>
    <row r="272" spans="1:27">
      <c r="A272">
        <v>1311200380</v>
      </c>
      <c r="B272" t="s">
        <v>193</v>
      </c>
      <c r="C272">
        <v>210000</v>
      </c>
      <c r="D272">
        <v>3</v>
      </c>
      <c r="E272">
        <v>1</v>
      </c>
      <c r="F272">
        <v>1730</v>
      </c>
      <c r="G272">
        <v>7210</v>
      </c>
      <c r="H272">
        <v>1</v>
      </c>
      <c r="I272">
        <v>0</v>
      </c>
      <c r="J272">
        <v>0</v>
      </c>
      <c r="K272">
        <v>3</v>
      </c>
      <c r="L272">
        <v>7</v>
      </c>
      <c r="M272">
        <v>1430</v>
      </c>
      <c r="N272">
        <v>300</v>
      </c>
      <c r="O272">
        <v>1963</v>
      </c>
      <c r="P272">
        <v>0</v>
      </c>
      <c r="Q272">
        <v>98001</v>
      </c>
      <c r="R272" s="1">
        <v>473404</v>
      </c>
      <c r="S272" t="s">
        <v>43</v>
      </c>
      <c r="T272">
        <v>1820</v>
      </c>
      <c r="U272">
        <v>7210</v>
      </c>
      <c r="W272">
        <f t="shared" si="38"/>
        <v>121.38728323699422</v>
      </c>
      <c r="Y272" t="str">
        <f t="shared" si="36"/>
        <v>Barato</v>
      </c>
      <c r="Z272" t="str">
        <f t="shared" si="37"/>
        <v>caro</v>
      </c>
      <c r="AA272" s="19">
        <f t="shared" si="35"/>
        <v>0</v>
      </c>
    </row>
    <row r="273" spans="1:27">
      <c r="A273">
        <v>4031000250</v>
      </c>
      <c r="B273" t="s">
        <v>127</v>
      </c>
      <c r="C273">
        <v>150000</v>
      </c>
      <c r="D273">
        <v>3</v>
      </c>
      <c r="E273">
        <v>1</v>
      </c>
      <c r="F273">
        <v>1310</v>
      </c>
      <c r="G273">
        <v>9612</v>
      </c>
      <c r="H273">
        <v>1</v>
      </c>
      <c r="I273">
        <v>0</v>
      </c>
      <c r="J273">
        <v>0</v>
      </c>
      <c r="K273">
        <v>3</v>
      </c>
      <c r="L273">
        <v>7</v>
      </c>
      <c r="M273">
        <v>960</v>
      </c>
      <c r="N273">
        <v>350</v>
      </c>
      <c r="O273">
        <v>1962</v>
      </c>
      <c r="P273">
        <v>0</v>
      </c>
      <c r="Q273">
        <v>98001</v>
      </c>
      <c r="R273" s="1">
        <v>472958</v>
      </c>
      <c r="S273" s="1">
        <v>-122285</v>
      </c>
      <c r="T273">
        <v>1310</v>
      </c>
      <c r="U273">
        <v>9812</v>
      </c>
      <c r="W273">
        <f t="shared" si="38"/>
        <v>114.50381679389314</v>
      </c>
      <c r="Y273" t="str">
        <f t="shared" si="36"/>
        <v>Barato</v>
      </c>
      <c r="Z273" t="str">
        <f t="shared" si="37"/>
        <v>caro</v>
      </c>
      <c r="AA273" s="19">
        <f t="shared" si="35"/>
        <v>0</v>
      </c>
    </row>
    <row r="274" spans="1:27">
      <c r="A274">
        <v>3354400545</v>
      </c>
      <c r="B274" t="s">
        <v>181</v>
      </c>
      <c r="C274">
        <v>190000</v>
      </c>
      <c r="D274">
        <v>4</v>
      </c>
      <c r="E274">
        <v>2.5</v>
      </c>
      <c r="F274">
        <v>1840</v>
      </c>
      <c r="G274">
        <v>13493</v>
      </c>
      <c r="H274">
        <v>2</v>
      </c>
      <c r="I274">
        <v>0</v>
      </c>
      <c r="J274">
        <v>0</v>
      </c>
      <c r="K274">
        <v>3</v>
      </c>
      <c r="L274">
        <v>7</v>
      </c>
      <c r="M274">
        <v>1840</v>
      </c>
      <c r="N274">
        <v>0</v>
      </c>
      <c r="O274">
        <v>1994</v>
      </c>
      <c r="P274">
        <v>0</v>
      </c>
      <c r="Q274">
        <v>98001</v>
      </c>
      <c r="R274" s="1">
        <v>472649</v>
      </c>
      <c r="S274" s="1">
        <v>-122242</v>
      </c>
      <c r="T274">
        <v>1430</v>
      </c>
      <c r="U274">
        <v>11463</v>
      </c>
      <c r="W274">
        <f t="shared" si="38"/>
        <v>103.26086956521739</v>
      </c>
      <c r="Y274" t="str">
        <f t="shared" si="36"/>
        <v>Barato</v>
      </c>
      <c r="Z274" t="str">
        <f t="shared" si="37"/>
        <v>barato</v>
      </c>
      <c r="AA274" s="19">
        <f t="shared" si="35"/>
        <v>1</v>
      </c>
    </row>
    <row r="275" spans="1:27">
      <c r="A275">
        <v>7696500280</v>
      </c>
      <c r="B275" t="s">
        <v>189</v>
      </c>
      <c r="C275">
        <v>182500</v>
      </c>
      <c r="D275">
        <v>3</v>
      </c>
      <c r="E275">
        <v>1</v>
      </c>
      <c r="F275">
        <v>910</v>
      </c>
      <c r="G275">
        <v>7194</v>
      </c>
      <c r="H275">
        <v>1</v>
      </c>
      <c r="I275">
        <v>0</v>
      </c>
      <c r="J275">
        <v>0</v>
      </c>
      <c r="K275">
        <v>4</v>
      </c>
      <c r="L275">
        <v>7</v>
      </c>
      <c r="M275">
        <v>910</v>
      </c>
      <c r="N275">
        <v>0</v>
      </c>
      <c r="O275">
        <v>1971</v>
      </c>
      <c r="P275">
        <v>0</v>
      </c>
      <c r="Q275">
        <v>98001</v>
      </c>
      <c r="R275" s="1">
        <v>473337</v>
      </c>
      <c r="S275" s="1">
        <v>-122275</v>
      </c>
      <c r="T275">
        <v>1530</v>
      </c>
      <c r="U275">
        <v>7200</v>
      </c>
      <c r="W275">
        <f t="shared" si="38"/>
        <v>200.54945054945054</v>
      </c>
      <c r="Y275" t="str">
        <f t="shared" si="36"/>
        <v>Caro</v>
      </c>
      <c r="Z275" t="str">
        <f t="shared" si="37"/>
        <v>caro</v>
      </c>
      <c r="AA275" s="19">
        <f t="shared" si="35"/>
        <v>1</v>
      </c>
    </row>
    <row r="276" spans="1:27">
      <c r="A276">
        <v>6143000020</v>
      </c>
      <c r="B276" t="s">
        <v>189</v>
      </c>
      <c r="C276">
        <v>175000</v>
      </c>
      <c r="D276">
        <v>3</v>
      </c>
      <c r="E276">
        <v>1.75</v>
      </c>
      <c r="F276">
        <v>1910</v>
      </c>
      <c r="G276">
        <v>17003</v>
      </c>
      <c r="H276">
        <v>1.5</v>
      </c>
      <c r="I276">
        <v>0</v>
      </c>
      <c r="J276">
        <v>0</v>
      </c>
      <c r="K276">
        <v>4</v>
      </c>
      <c r="L276">
        <v>8</v>
      </c>
      <c r="M276">
        <v>1910</v>
      </c>
      <c r="N276">
        <v>0</v>
      </c>
      <c r="O276">
        <v>1963</v>
      </c>
      <c r="P276">
        <v>0</v>
      </c>
      <c r="Q276">
        <v>98001</v>
      </c>
      <c r="R276" s="1">
        <v>473095</v>
      </c>
      <c r="S276" s="1">
        <v>-122283</v>
      </c>
      <c r="T276">
        <v>1820</v>
      </c>
      <c r="U276">
        <v>14806</v>
      </c>
      <c r="W276">
        <f t="shared" si="38"/>
        <v>91.623036649214654</v>
      </c>
      <c r="Y276" t="str">
        <f t="shared" si="36"/>
        <v>Barato</v>
      </c>
      <c r="Z276" t="str">
        <f t="shared" si="37"/>
        <v>caro</v>
      </c>
      <c r="AA276" s="19">
        <f t="shared" si="35"/>
        <v>0</v>
      </c>
    </row>
    <row r="277" spans="1:27">
      <c r="A277">
        <v>6143000020</v>
      </c>
      <c r="B277" t="s">
        <v>218</v>
      </c>
      <c r="C277">
        <v>299000</v>
      </c>
      <c r="D277">
        <v>3</v>
      </c>
      <c r="E277">
        <v>1.75</v>
      </c>
      <c r="F277">
        <v>1910</v>
      </c>
      <c r="G277">
        <v>17003</v>
      </c>
      <c r="H277">
        <v>1.5</v>
      </c>
      <c r="I277">
        <v>0</v>
      </c>
      <c r="J277">
        <v>0</v>
      </c>
      <c r="K277">
        <v>4</v>
      </c>
      <c r="L277">
        <v>8</v>
      </c>
      <c r="M277">
        <v>1910</v>
      </c>
      <c r="N277">
        <v>0</v>
      </c>
      <c r="O277">
        <v>1963</v>
      </c>
      <c r="P277">
        <v>0</v>
      </c>
      <c r="Q277">
        <v>98001</v>
      </c>
      <c r="R277" s="1">
        <v>473095</v>
      </c>
      <c r="S277" s="1">
        <v>-122283</v>
      </c>
      <c r="T277">
        <v>1820</v>
      </c>
      <c r="U277">
        <v>14806</v>
      </c>
      <c r="W277">
        <f t="shared" si="38"/>
        <v>156.54450261780104</v>
      </c>
      <c r="Y277" t="str">
        <f t="shared" si="36"/>
        <v>Caro</v>
      </c>
      <c r="Z277" t="str">
        <f t="shared" si="37"/>
        <v>caro</v>
      </c>
      <c r="AA277" s="19">
        <f t="shared" si="35"/>
        <v>1</v>
      </c>
    </row>
    <row r="278" spans="1:27">
      <c r="A278">
        <v>7696630080</v>
      </c>
      <c r="B278" t="s">
        <v>202</v>
      </c>
      <c r="C278">
        <v>197000</v>
      </c>
      <c r="D278">
        <v>3</v>
      </c>
      <c r="E278">
        <v>1.75</v>
      </c>
      <c r="F278">
        <v>1690</v>
      </c>
      <c r="G278">
        <v>7735</v>
      </c>
      <c r="H278">
        <v>1</v>
      </c>
      <c r="I278">
        <v>0</v>
      </c>
      <c r="J278">
        <v>0</v>
      </c>
      <c r="K278">
        <v>4</v>
      </c>
      <c r="L278">
        <v>7</v>
      </c>
      <c r="M278">
        <v>1060</v>
      </c>
      <c r="N278">
        <v>630</v>
      </c>
      <c r="O278">
        <v>1976</v>
      </c>
      <c r="P278">
        <v>0</v>
      </c>
      <c r="Q278">
        <v>98001</v>
      </c>
      <c r="R278" s="1">
        <v>473324</v>
      </c>
      <c r="S278" t="s">
        <v>43</v>
      </c>
      <c r="T278">
        <v>1580</v>
      </c>
      <c r="U278">
        <v>7503</v>
      </c>
      <c r="W278">
        <f t="shared" si="38"/>
        <v>116.5680473372781</v>
      </c>
      <c r="Y278" t="str">
        <f t="shared" si="36"/>
        <v>Barato</v>
      </c>
      <c r="Z278" t="str">
        <f t="shared" si="37"/>
        <v>caro</v>
      </c>
      <c r="AA278" s="19">
        <f t="shared" si="35"/>
        <v>0</v>
      </c>
    </row>
    <row r="279" spans="1:27">
      <c r="A279">
        <v>2460500020</v>
      </c>
      <c r="B279" t="s">
        <v>129</v>
      </c>
      <c r="C279">
        <v>305000</v>
      </c>
      <c r="D279">
        <v>4</v>
      </c>
      <c r="E279">
        <v>1.75</v>
      </c>
      <c r="F279">
        <v>2370</v>
      </c>
      <c r="G279">
        <v>10140</v>
      </c>
      <c r="H279">
        <v>1</v>
      </c>
      <c r="I279">
        <v>0</v>
      </c>
      <c r="J279">
        <v>0</v>
      </c>
      <c r="K279">
        <v>3</v>
      </c>
      <c r="L279">
        <v>7</v>
      </c>
      <c r="M279">
        <v>1460</v>
      </c>
      <c r="N279">
        <v>910</v>
      </c>
      <c r="O279">
        <v>1968</v>
      </c>
      <c r="P279">
        <v>0</v>
      </c>
      <c r="Q279">
        <v>98001</v>
      </c>
      <c r="R279" s="1">
        <v>473352</v>
      </c>
      <c r="S279" s="1">
        <v>-122278</v>
      </c>
      <c r="T279">
        <v>1450</v>
      </c>
      <c r="U279">
        <v>7800</v>
      </c>
      <c r="W279">
        <f t="shared" si="38"/>
        <v>128.69198312236287</v>
      </c>
      <c r="Y279" t="str">
        <f t="shared" si="36"/>
        <v>Barato</v>
      </c>
      <c r="Z279" t="str">
        <f t="shared" si="37"/>
        <v>caro</v>
      </c>
      <c r="AA279" s="19">
        <f t="shared" si="35"/>
        <v>0</v>
      </c>
    </row>
    <row r="280" spans="1:27">
      <c r="A280">
        <v>2744000010</v>
      </c>
      <c r="B280" t="s">
        <v>124</v>
      </c>
      <c r="C280">
        <v>287600</v>
      </c>
      <c r="D280">
        <v>3</v>
      </c>
      <c r="E280">
        <v>2.5</v>
      </c>
      <c r="F280">
        <v>1950</v>
      </c>
      <c r="G280">
        <v>8251</v>
      </c>
      <c r="H280">
        <v>2</v>
      </c>
      <c r="I280">
        <v>0</v>
      </c>
      <c r="J280">
        <v>0</v>
      </c>
      <c r="K280">
        <v>3</v>
      </c>
      <c r="L280">
        <v>7</v>
      </c>
      <c r="M280">
        <v>1950</v>
      </c>
      <c r="N280">
        <v>0</v>
      </c>
      <c r="O280">
        <v>1990</v>
      </c>
      <c r="P280">
        <v>0</v>
      </c>
      <c r="Q280">
        <v>98001</v>
      </c>
      <c r="R280" s="1">
        <v>47343</v>
      </c>
      <c r="S280" t="s">
        <v>43</v>
      </c>
      <c r="T280">
        <v>1540</v>
      </c>
      <c r="U280">
        <v>8588</v>
      </c>
      <c r="W280">
        <f t="shared" si="38"/>
        <v>147.48717948717947</v>
      </c>
      <c r="Y280" t="str">
        <f t="shared" si="36"/>
        <v>Barato</v>
      </c>
      <c r="Z280" t="str">
        <f t="shared" si="37"/>
        <v>caro</v>
      </c>
      <c r="AA280" s="19">
        <f t="shared" si="35"/>
        <v>0</v>
      </c>
    </row>
    <row r="281" spans="1:27">
      <c r="A281">
        <v>2817850290</v>
      </c>
      <c r="B281" t="s">
        <v>219</v>
      </c>
      <c r="C281">
        <v>258000</v>
      </c>
      <c r="D281">
        <v>3</v>
      </c>
      <c r="E281">
        <v>2</v>
      </c>
      <c r="F281">
        <v>1790</v>
      </c>
      <c r="G281">
        <v>7879</v>
      </c>
      <c r="H281">
        <v>1.5</v>
      </c>
      <c r="I281">
        <v>0</v>
      </c>
      <c r="J281">
        <v>0</v>
      </c>
      <c r="K281">
        <v>3</v>
      </c>
      <c r="L281">
        <v>7</v>
      </c>
      <c r="M281">
        <v>1790</v>
      </c>
      <c r="N281">
        <v>0</v>
      </c>
      <c r="O281">
        <v>1998</v>
      </c>
      <c r="P281">
        <v>0</v>
      </c>
      <c r="Q281">
        <v>98001</v>
      </c>
      <c r="R281" s="1">
        <v>472634</v>
      </c>
      <c r="S281" s="1">
        <v>-122289</v>
      </c>
      <c r="T281">
        <v>1790</v>
      </c>
      <c r="U281">
        <v>7879</v>
      </c>
      <c r="W281">
        <f t="shared" si="38"/>
        <v>144.13407821229049</v>
      </c>
      <c r="Y281" t="str">
        <f t="shared" si="36"/>
        <v>Barato</v>
      </c>
      <c r="Z281" t="str">
        <f t="shared" si="37"/>
        <v>caro</v>
      </c>
      <c r="AA281" s="19">
        <f t="shared" si="35"/>
        <v>0</v>
      </c>
    </row>
    <row r="282" spans="1:27">
      <c r="A282">
        <v>4031000460</v>
      </c>
      <c r="B282" t="s">
        <v>220</v>
      </c>
      <c r="C282">
        <v>199500</v>
      </c>
      <c r="D282">
        <v>3</v>
      </c>
      <c r="E282">
        <v>1</v>
      </c>
      <c r="F282">
        <v>920</v>
      </c>
      <c r="G282">
        <v>9812</v>
      </c>
      <c r="H282">
        <v>1</v>
      </c>
      <c r="I282">
        <v>0</v>
      </c>
      <c r="J282">
        <v>0</v>
      </c>
      <c r="K282">
        <v>4</v>
      </c>
      <c r="L282">
        <v>7</v>
      </c>
      <c r="M282">
        <v>920</v>
      </c>
      <c r="N282">
        <v>0</v>
      </c>
      <c r="O282">
        <v>1962</v>
      </c>
      <c r="P282">
        <v>0</v>
      </c>
      <c r="Q282">
        <v>98001</v>
      </c>
      <c r="R282" s="1">
        <v>472958</v>
      </c>
      <c r="S282" s="1">
        <v>-122284</v>
      </c>
      <c r="T282">
        <v>1188</v>
      </c>
      <c r="U282">
        <v>9812</v>
      </c>
      <c r="W282">
        <f t="shared" si="38"/>
        <v>216.84782608695653</v>
      </c>
      <c r="Y282" t="str">
        <f t="shared" si="36"/>
        <v>Caro</v>
      </c>
      <c r="Z282" t="str">
        <f t="shared" si="37"/>
        <v>caro</v>
      </c>
      <c r="AA282" s="19">
        <f t="shared" si="35"/>
        <v>1</v>
      </c>
    </row>
    <row r="283" spans="1:27">
      <c r="A283">
        <v>3750606890</v>
      </c>
      <c r="B283" t="s">
        <v>127</v>
      </c>
      <c r="C283">
        <v>220000</v>
      </c>
      <c r="D283">
        <v>3</v>
      </c>
      <c r="E283">
        <v>1.5</v>
      </c>
      <c r="F283">
        <v>1660</v>
      </c>
      <c r="G283">
        <v>15600</v>
      </c>
      <c r="H283">
        <v>2</v>
      </c>
      <c r="I283">
        <v>0</v>
      </c>
      <c r="J283">
        <v>0</v>
      </c>
      <c r="K283">
        <v>3</v>
      </c>
      <c r="L283">
        <v>7</v>
      </c>
      <c r="M283">
        <v>1660</v>
      </c>
      <c r="N283">
        <v>0</v>
      </c>
      <c r="O283">
        <v>1981</v>
      </c>
      <c r="P283">
        <v>0</v>
      </c>
      <c r="Q283">
        <v>98001</v>
      </c>
      <c r="R283" s="1">
        <v>472589</v>
      </c>
      <c r="S283" s="1">
        <v>-122279</v>
      </c>
      <c r="T283">
        <v>1660</v>
      </c>
      <c r="U283">
        <v>14400</v>
      </c>
      <c r="W283">
        <f t="shared" si="38"/>
        <v>132.53012048192772</v>
      </c>
      <c r="Y283" t="str">
        <f t="shared" si="36"/>
        <v>Barato</v>
      </c>
      <c r="Z283" t="str">
        <f t="shared" si="37"/>
        <v>caro</v>
      </c>
      <c r="AA283" s="19">
        <f t="shared" si="35"/>
        <v>0</v>
      </c>
    </row>
    <row r="284" spans="1:27">
      <c r="A284">
        <v>3356402232</v>
      </c>
      <c r="B284" t="s">
        <v>52</v>
      </c>
      <c r="C284">
        <v>179900</v>
      </c>
      <c r="D284">
        <v>3</v>
      </c>
      <c r="E284">
        <v>1.75</v>
      </c>
      <c r="F284">
        <v>1230</v>
      </c>
      <c r="G284">
        <v>12000</v>
      </c>
      <c r="H284">
        <v>1</v>
      </c>
      <c r="I284">
        <v>0</v>
      </c>
      <c r="J284">
        <v>0</v>
      </c>
      <c r="K284">
        <v>3</v>
      </c>
      <c r="L284">
        <v>6</v>
      </c>
      <c r="M284">
        <v>1230</v>
      </c>
      <c r="N284">
        <v>0</v>
      </c>
      <c r="O284">
        <v>1970</v>
      </c>
      <c r="P284">
        <v>0</v>
      </c>
      <c r="Q284">
        <v>98001</v>
      </c>
      <c r="R284" s="1">
        <v>472878</v>
      </c>
      <c r="S284" s="1">
        <v>-122251</v>
      </c>
      <c r="T284">
        <v>1550</v>
      </c>
      <c r="U284">
        <v>12000</v>
      </c>
      <c r="W284">
        <f t="shared" si="38"/>
        <v>146.26016260162601</v>
      </c>
      <c r="Y284" t="str">
        <f t="shared" si="36"/>
        <v>Barato</v>
      </c>
      <c r="Z284" t="str">
        <f t="shared" si="37"/>
        <v>caro</v>
      </c>
      <c r="AA284" s="19">
        <f t="shared" si="35"/>
        <v>0</v>
      </c>
    </row>
    <row r="285" spans="1:27">
      <c r="A285">
        <v>3751606514</v>
      </c>
      <c r="B285" t="s">
        <v>127</v>
      </c>
      <c r="C285">
        <v>270000</v>
      </c>
      <c r="D285">
        <v>2</v>
      </c>
      <c r="E285">
        <v>1</v>
      </c>
      <c r="F285">
        <v>1780</v>
      </c>
      <c r="G285">
        <v>81021</v>
      </c>
      <c r="H285">
        <v>1</v>
      </c>
      <c r="I285">
        <v>0</v>
      </c>
      <c r="J285">
        <v>3</v>
      </c>
      <c r="K285">
        <v>4</v>
      </c>
      <c r="L285">
        <v>9</v>
      </c>
      <c r="M285">
        <v>1780</v>
      </c>
      <c r="N285">
        <v>0</v>
      </c>
      <c r="O285">
        <v>1954</v>
      </c>
      <c r="P285">
        <v>0</v>
      </c>
      <c r="Q285">
        <v>98001</v>
      </c>
      <c r="R285" s="1">
        <v>472712</v>
      </c>
      <c r="S285" s="1">
        <v>-122265</v>
      </c>
      <c r="T285">
        <v>1780</v>
      </c>
      <c r="U285">
        <v>26723</v>
      </c>
      <c r="W285">
        <f t="shared" si="38"/>
        <v>151.68539325842696</v>
      </c>
      <c r="Y285" t="str">
        <f t="shared" si="36"/>
        <v>Caro</v>
      </c>
      <c r="Z285" t="str">
        <f t="shared" si="37"/>
        <v>caro</v>
      </c>
      <c r="AA285" s="19">
        <f t="shared" si="35"/>
        <v>1</v>
      </c>
    </row>
    <row r="286" spans="1:27">
      <c r="A286">
        <v>9264030040</v>
      </c>
      <c r="B286" t="s">
        <v>131</v>
      </c>
      <c r="C286">
        <v>425000</v>
      </c>
      <c r="D286">
        <v>3</v>
      </c>
      <c r="E286">
        <v>2.5</v>
      </c>
      <c r="F286">
        <v>2650</v>
      </c>
      <c r="G286">
        <v>12247</v>
      </c>
      <c r="H286">
        <v>2</v>
      </c>
      <c r="I286">
        <v>0</v>
      </c>
      <c r="J286">
        <v>0</v>
      </c>
      <c r="K286">
        <v>3</v>
      </c>
      <c r="L286">
        <v>9</v>
      </c>
      <c r="M286">
        <v>2650</v>
      </c>
      <c r="N286">
        <v>0</v>
      </c>
      <c r="O286">
        <v>2002</v>
      </c>
      <c r="P286">
        <v>0</v>
      </c>
      <c r="Q286">
        <v>98001</v>
      </c>
      <c r="R286" s="1">
        <v>473185</v>
      </c>
      <c r="S286" s="1">
        <v>-122259</v>
      </c>
      <c r="T286">
        <v>2920</v>
      </c>
      <c r="U286">
        <v>8965</v>
      </c>
      <c r="W286">
        <f t="shared" si="38"/>
        <v>160.37735849056602</v>
      </c>
      <c r="Y286" t="str">
        <f t="shared" si="36"/>
        <v>Caro</v>
      </c>
      <c r="Z286" t="str">
        <f t="shared" si="37"/>
        <v>caro</v>
      </c>
      <c r="AA286" s="19">
        <f t="shared" si="35"/>
        <v>1</v>
      </c>
    </row>
    <row r="287" spans="1:27">
      <c r="A287">
        <v>2214800730</v>
      </c>
      <c r="B287" t="s">
        <v>207</v>
      </c>
      <c r="C287">
        <v>287500</v>
      </c>
      <c r="D287">
        <v>4</v>
      </c>
      <c r="E287">
        <v>2.5</v>
      </c>
      <c r="F287">
        <v>2240</v>
      </c>
      <c r="G287">
        <v>6944</v>
      </c>
      <c r="H287">
        <v>1</v>
      </c>
      <c r="I287">
        <v>0</v>
      </c>
      <c r="J287">
        <v>2</v>
      </c>
      <c r="K287">
        <v>3</v>
      </c>
      <c r="L287">
        <v>7</v>
      </c>
      <c r="M287">
        <v>1310</v>
      </c>
      <c r="N287">
        <v>930</v>
      </c>
      <c r="O287">
        <v>1979</v>
      </c>
      <c r="P287">
        <v>0</v>
      </c>
      <c r="Q287">
        <v>98001</v>
      </c>
      <c r="R287" s="1">
        <v>47338</v>
      </c>
      <c r="S287" s="1">
        <v>-122258</v>
      </c>
      <c r="T287">
        <v>1780</v>
      </c>
      <c r="U287">
        <v>7477</v>
      </c>
      <c r="W287">
        <f t="shared" si="38"/>
        <v>128.34821428571428</v>
      </c>
      <c r="Y287" t="str">
        <f t="shared" si="36"/>
        <v>Barato</v>
      </c>
      <c r="Z287" t="str">
        <f t="shared" si="37"/>
        <v>barato</v>
      </c>
      <c r="AA287" s="19">
        <f t="shared" si="35"/>
        <v>1</v>
      </c>
    </row>
    <row r="288" spans="1:27">
      <c r="A288">
        <v>1521049156</v>
      </c>
      <c r="B288" t="s">
        <v>209</v>
      </c>
      <c r="C288">
        <v>255000</v>
      </c>
      <c r="D288">
        <v>3</v>
      </c>
      <c r="E288">
        <v>2.75</v>
      </c>
      <c r="F288">
        <v>1900</v>
      </c>
      <c r="G288">
        <v>16117</v>
      </c>
      <c r="H288">
        <v>1</v>
      </c>
      <c r="I288">
        <v>0</v>
      </c>
      <c r="J288">
        <v>0</v>
      </c>
      <c r="K288">
        <v>4</v>
      </c>
      <c r="L288">
        <v>7</v>
      </c>
      <c r="M288">
        <v>1900</v>
      </c>
      <c r="N288">
        <v>0</v>
      </c>
      <c r="O288">
        <v>1958</v>
      </c>
      <c r="P288">
        <v>0</v>
      </c>
      <c r="Q288">
        <v>98001</v>
      </c>
      <c r="R288" s="1">
        <v>473144</v>
      </c>
      <c r="S288" s="1">
        <v>-122278</v>
      </c>
      <c r="T288">
        <v>1640</v>
      </c>
      <c r="U288">
        <v>19166</v>
      </c>
      <c r="W288">
        <f t="shared" si="38"/>
        <v>134.21052631578948</v>
      </c>
      <c r="Y288" t="str">
        <f t="shared" si="36"/>
        <v>Barato</v>
      </c>
      <c r="Z288" t="str">
        <f t="shared" si="37"/>
        <v>caro</v>
      </c>
      <c r="AA288" s="19">
        <f t="shared" si="35"/>
        <v>0</v>
      </c>
    </row>
    <row r="289" spans="1:27">
      <c r="A289">
        <v>6648760150</v>
      </c>
      <c r="B289" t="s">
        <v>39</v>
      </c>
      <c r="C289">
        <v>315000</v>
      </c>
      <c r="D289">
        <v>3</v>
      </c>
      <c r="E289">
        <v>2.5</v>
      </c>
      <c r="F289">
        <v>1600</v>
      </c>
      <c r="G289">
        <v>7982</v>
      </c>
      <c r="H289">
        <v>2</v>
      </c>
      <c r="I289">
        <v>0</v>
      </c>
      <c r="J289">
        <v>0</v>
      </c>
      <c r="K289">
        <v>3</v>
      </c>
      <c r="L289">
        <v>8</v>
      </c>
      <c r="M289">
        <v>1600</v>
      </c>
      <c r="N289">
        <v>0</v>
      </c>
      <c r="O289">
        <v>1993</v>
      </c>
      <c r="P289">
        <v>0</v>
      </c>
      <c r="Q289">
        <v>98001</v>
      </c>
      <c r="R289" s="1">
        <v>473397</v>
      </c>
      <c r="S289" s="1">
        <v>-122266</v>
      </c>
      <c r="T289">
        <v>1890</v>
      </c>
      <c r="U289">
        <v>9830</v>
      </c>
      <c r="W289">
        <f t="shared" si="38"/>
        <v>196.875</v>
      </c>
      <c r="Y289" t="str">
        <f t="shared" si="36"/>
        <v>Caro</v>
      </c>
      <c r="Z289" t="str">
        <f t="shared" si="37"/>
        <v>caro</v>
      </c>
      <c r="AA289" s="19">
        <f t="shared" si="35"/>
        <v>1</v>
      </c>
    </row>
    <row r="290" spans="1:27">
      <c r="A290">
        <v>4045700455</v>
      </c>
      <c r="B290" t="s">
        <v>221</v>
      </c>
      <c r="C290">
        <v>363000</v>
      </c>
      <c r="D290">
        <v>3</v>
      </c>
      <c r="E290">
        <v>0.75</v>
      </c>
      <c r="F290">
        <v>2510</v>
      </c>
      <c r="G290">
        <v>20000</v>
      </c>
      <c r="H290">
        <v>2</v>
      </c>
      <c r="I290">
        <v>0</v>
      </c>
      <c r="J290">
        <v>0</v>
      </c>
      <c r="K290">
        <v>4</v>
      </c>
      <c r="L290">
        <v>7</v>
      </c>
      <c r="M290">
        <v>2510</v>
      </c>
      <c r="N290">
        <v>0</v>
      </c>
      <c r="O290">
        <v>1961</v>
      </c>
      <c r="P290">
        <v>0</v>
      </c>
      <c r="Q290">
        <v>98001</v>
      </c>
      <c r="R290" s="1">
        <v>472871</v>
      </c>
      <c r="S290" s="1">
        <v>-122287</v>
      </c>
      <c r="T290">
        <v>2130</v>
      </c>
      <c r="U290">
        <v>20000</v>
      </c>
      <c r="W290">
        <f t="shared" si="38"/>
        <v>144.6215139442231</v>
      </c>
      <c r="Y290" t="str">
        <f t="shared" si="36"/>
        <v>Barato</v>
      </c>
      <c r="Z290" t="str">
        <f t="shared" si="37"/>
        <v>caro</v>
      </c>
      <c r="AA290" s="19">
        <f t="shared" si="35"/>
        <v>0</v>
      </c>
    </row>
    <row r="291" spans="1:27">
      <c r="A291">
        <v>3322049095</v>
      </c>
      <c r="B291" t="s">
        <v>222</v>
      </c>
      <c r="C291">
        <v>240000</v>
      </c>
      <c r="D291">
        <v>3</v>
      </c>
      <c r="E291">
        <v>1</v>
      </c>
      <c r="F291">
        <v>1690</v>
      </c>
      <c r="G291">
        <v>20063</v>
      </c>
      <c r="H291">
        <v>1.5</v>
      </c>
      <c r="I291">
        <v>0</v>
      </c>
      <c r="J291">
        <v>0</v>
      </c>
      <c r="K291">
        <v>4</v>
      </c>
      <c r="L291">
        <v>7</v>
      </c>
      <c r="M291">
        <v>1690</v>
      </c>
      <c r="N291">
        <v>0</v>
      </c>
      <c r="O291">
        <v>1913</v>
      </c>
      <c r="P291">
        <v>0</v>
      </c>
      <c r="Q291">
        <v>98001</v>
      </c>
      <c r="R291" s="1">
        <v>473556</v>
      </c>
      <c r="S291" s="1">
        <v>-122294</v>
      </c>
      <c r="T291">
        <v>1700</v>
      </c>
      <c r="U291">
        <v>15899</v>
      </c>
      <c r="W291">
        <f t="shared" si="38"/>
        <v>142.01183431952663</v>
      </c>
      <c r="Y291" t="str">
        <f t="shared" si="36"/>
        <v>Barato</v>
      </c>
      <c r="Z291" t="str">
        <f t="shared" si="37"/>
        <v>caro</v>
      </c>
      <c r="AA291" s="19">
        <f t="shared" si="35"/>
        <v>0</v>
      </c>
    </row>
    <row r="292" spans="1:27">
      <c r="A292">
        <v>1311200120</v>
      </c>
      <c r="B292" t="s">
        <v>124</v>
      </c>
      <c r="C292">
        <v>225000</v>
      </c>
      <c r="D292">
        <v>3</v>
      </c>
      <c r="E292">
        <v>1</v>
      </c>
      <c r="F292">
        <v>1660</v>
      </c>
      <c r="G292">
        <v>7210</v>
      </c>
      <c r="H292">
        <v>1</v>
      </c>
      <c r="I292">
        <v>0</v>
      </c>
      <c r="J292">
        <v>0</v>
      </c>
      <c r="K292">
        <v>3</v>
      </c>
      <c r="L292">
        <v>7</v>
      </c>
      <c r="M292">
        <v>1100</v>
      </c>
      <c r="N292">
        <v>560</v>
      </c>
      <c r="O292">
        <v>1963</v>
      </c>
      <c r="P292">
        <v>0</v>
      </c>
      <c r="Q292">
        <v>98001</v>
      </c>
      <c r="R292" s="1">
        <v>473394</v>
      </c>
      <c r="S292" s="1">
        <v>-122281</v>
      </c>
      <c r="T292">
        <v>1660</v>
      </c>
      <c r="U292">
        <v>7245</v>
      </c>
      <c r="W292">
        <f t="shared" si="38"/>
        <v>135.54216867469879</v>
      </c>
      <c r="Y292" t="str">
        <f t="shared" si="36"/>
        <v>Barato</v>
      </c>
      <c r="Z292" t="str">
        <f t="shared" si="37"/>
        <v>caro</v>
      </c>
      <c r="AA292" s="19">
        <f t="shared" si="35"/>
        <v>0</v>
      </c>
    </row>
    <row r="293" spans="1:27">
      <c r="A293">
        <v>1311800040</v>
      </c>
      <c r="B293" t="s">
        <v>223</v>
      </c>
      <c r="C293">
        <v>260000</v>
      </c>
      <c r="D293">
        <v>4</v>
      </c>
      <c r="E293">
        <v>2.75</v>
      </c>
      <c r="F293">
        <v>2240</v>
      </c>
      <c r="G293">
        <v>7200</v>
      </c>
      <c r="H293">
        <v>1</v>
      </c>
      <c r="I293">
        <v>0</v>
      </c>
      <c r="J293">
        <v>0</v>
      </c>
      <c r="K293">
        <v>3</v>
      </c>
      <c r="L293">
        <v>7</v>
      </c>
      <c r="M293">
        <v>1140</v>
      </c>
      <c r="N293">
        <v>1100</v>
      </c>
      <c r="O293">
        <v>1967</v>
      </c>
      <c r="P293">
        <v>0</v>
      </c>
      <c r="Q293">
        <v>98001</v>
      </c>
      <c r="R293" s="1">
        <v>473357</v>
      </c>
      <c r="S293" s="1">
        <v>-122275</v>
      </c>
      <c r="T293">
        <v>1580</v>
      </c>
      <c r="U293">
        <v>7416</v>
      </c>
      <c r="W293">
        <f t="shared" si="38"/>
        <v>116.07142857142857</v>
      </c>
      <c r="Y293" t="str">
        <f t="shared" si="36"/>
        <v>Barato</v>
      </c>
      <c r="Z293" t="str">
        <f t="shared" si="37"/>
        <v>barato</v>
      </c>
      <c r="AA293" s="19">
        <f t="shared" si="35"/>
        <v>1</v>
      </c>
    </row>
    <row r="294" spans="1:27">
      <c r="A294">
        <v>2422000067</v>
      </c>
      <c r="B294" t="s">
        <v>155</v>
      </c>
      <c r="C294">
        <v>230000</v>
      </c>
      <c r="D294">
        <v>3</v>
      </c>
      <c r="E294">
        <v>2.25</v>
      </c>
      <c r="F294">
        <v>1830</v>
      </c>
      <c r="G294">
        <v>11331</v>
      </c>
      <c r="H294">
        <v>1</v>
      </c>
      <c r="I294">
        <v>0</v>
      </c>
      <c r="J294">
        <v>0</v>
      </c>
      <c r="K294">
        <v>3</v>
      </c>
      <c r="L294">
        <v>7</v>
      </c>
      <c r="M294">
        <v>1250</v>
      </c>
      <c r="N294">
        <v>580</v>
      </c>
      <c r="O294">
        <v>1965</v>
      </c>
      <c r="P294">
        <v>0</v>
      </c>
      <c r="Q294">
        <v>98001</v>
      </c>
      <c r="R294" s="1">
        <v>472899</v>
      </c>
      <c r="S294" s="1">
        <v>-122287</v>
      </c>
      <c r="T294">
        <v>2240</v>
      </c>
      <c r="U294">
        <v>16433</v>
      </c>
      <c r="W294">
        <f t="shared" si="38"/>
        <v>125.68306010928961</v>
      </c>
      <c r="Y294" t="str">
        <f t="shared" si="36"/>
        <v>Barato</v>
      </c>
      <c r="Z294" t="str">
        <f t="shared" si="37"/>
        <v>caro</v>
      </c>
      <c r="AA294" s="19">
        <f t="shared" ref="AA294:AA357" si="39">IF(Y294=Z294,1,0)</f>
        <v>0</v>
      </c>
    </row>
    <row r="295" spans="1:27">
      <c r="A295">
        <v>9262800208</v>
      </c>
      <c r="B295" t="s">
        <v>224</v>
      </c>
      <c r="C295">
        <v>637000</v>
      </c>
      <c r="D295">
        <v>4</v>
      </c>
      <c r="E295">
        <v>3.5</v>
      </c>
      <c r="F295">
        <v>4083</v>
      </c>
      <c r="G295">
        <v>68377</v>
      </c>
      <c r="H295">
        <v>2</v>
      </c>
      <c r="I295">
        <v>0</v>
      </c>
      <c r="J295">
        <v>0</v>
      </c>
      <c r="K295">
        <v>3</v>
      </c>
      <c r="L295">
        <v>10</v>
      </c>
      <c r="M295">
        <v>4083</v>
      </c>
      <c r="N295">
        <v>0</v>
      </c>
      <c r="O295">
        <v>2005</v>
      </c>
      <c r="P295">
        <v>0</v>
      </c>
      <c r="Q295">
        <v>98001</v>
      </c>
      <c r="R295" s="1">
        <v>473114</v>
      </c>
      <c r="S295" s="1">
        <v>-122262</v>
      </c>
      <c r="T295">
        <v>2430</v>
      </c>
      <c r="U295">
        <v>41382</v>
      </c>
      <c r="W295">
        <f t="shared" si="38"/>
        <v>156.01273573352927</v>
      </c>
      <c r="Y295" t="str">
        <f t="shared" si="36"/>
        <v>Caro</v>
      </c>
      <c r="Z295" t="str">
        <f t="shared" si="37"/>
        <v>barato</v>
      </c>
      <c r="AA295" s="19">
        <f t="shared" si="39"/>
        <v>0</v>
      </c>
    </row>
    <row r="296" spans="1:27">
      <c r="A296">
        <v>6084600330</v>
      </c>
      <c r="B296" t="s">
        <v>225</v>
      </c>
      <c r="C296">
        <v>260000</v>
      </c>
      <c r="D296">
        <v>3</v>
      </c>
      <c r="E296">
        <v>1.75</v>
      </c>
      <c r="F296">
        <v>1670</v>
      </c>
      <c r="G296">
        <v>8511</v>
      </c>
      <c r="H296">
        <v>1</v>
      </c>
      <c r="I296">
        <v>0</v>
      </c>
      <c r="J296">
        <v>0</v>
      </c>
      <c r="K296">
        <v>3</v>
      </c>
      <c r="L296">
        <v>7</v>
      </c>
      <c r="M296">
        <v>1340</v>
      </c>
      <c r="N296">
        <v>330</v>
      </c>
      <c r="O296">
        <v>1985</v>
      </c>
      <c r="P296">
        <v>0</v>
      </c>
      <c r="Q296">
        <v>98001</v>
      </c>
      <c r="R296" s="1">
        <v>473257</v>
      </c>
      <c r="S296" s="1">
        <v>-122276</v>
      </c>
      <c r="T296">
        <v>1580</v>
      </c>
      <c r="U296">
        <v>7218</v>
      </c>
      <c r="W296">
        <f t="shared" si="38"/>
        <v>155.68862275449101</v>
      </c>
      <c r="Y296" t="str">
        <f t="shared" si="36"/>
        <v>Caro</v>
      </c>
      <c r="Z296" t="str">
        <f t="shared" si="37"/>
        <v>caro</v>
      </c>
      <c r="AA296" s="19">
        <f t="shared" si="39"/>
        <v>1</v>
      </c>
    </row>
    <row r="297" spans="1:27">
      <c r="A297">
        <v>2895550330</v>
      </c>
      <c r="B297" t="s">
        <v>153</v>
      </c>
      <c r="C297">
        <v>290000</v>
      </c>
      <c r="D297">
        <v>3</v>
      </c>
      <c r="E297">
        <v>2.5</v>
      </c>
      <c r="F297">
        <v>1600</v>
      </c>
      <c r="G297">
        <v>6848</v>
      </c>
      <c r="H297">
        <v>2</v>
      </c>
      <c r="I297">
        <v>0</v>
      </c>
      <c r="J297">
        <v>0</v>
      </c>
      <c r="K297">
        <v>3</v>
      </c>
      <c r="L297">
        <v>7</v>
      </c>
      <c r="M297">
        <v>1600</v>
      </c>
      <c r="N297">
        <v>0</v>
      </c>
      <c r="O297">
        <v>2000</v>
      </c>
      <c r="P297">
        <v>0</v>
      </c>
      <c r="Q297">
        <v>98001</v>
      </c>
      <c r="R297" s="1">
        <v>473303</v>
      </c>
      <c r="S297" s="1">
        <v>-122271</v>
      </c>
      <c r="T297">
        <v>1700</v>
      </c>
      <c r="U297">
        <v>7210</v>
      </c>
      <c r="W297">
        <f t="shared" si="38"/>
        <v>181.25</v>
      </c>
      <c r="Y297" t="str">
        <f t="shared" si="36"/>
        <v>Caro</v>
      </c>
      <c r="Z297" t="str">
        <f t="shared" si="37"/>
        <v>caro</v>
      </c>
      <c r="AA297" s="19">
        <f t="shared" si="39"/>
        <v>1</v>
      </c>
    </row>
    <row r="298" spans="1:27">
      <c r="A298">
        <v>9265410090</v>
      </c>
      <c r="B298" t="s">
        <v>186</v>
      </c>
      <c r="C298">
        <v>160000</v>
      </c>
      <c r="D298">
        <v>3</v>
      </c>
      <c r="E298">
        <v>1.75</v>
      </c>
      <c r="F298">
        <v>1370</v>
      </c>
      <c r="G298">
        <v>8006</v>
      </c>
      <c r="H298">
        <v>2</v>
      </c>
      <c r="I298">
        <v>0</v>
      </c>
      <c r="J298">
        <v>0</v>
      </c>
      <c r="K298">
        <v>3</v>
      </c>
      <c r="L298">
        <v>7</v>
      </c>
      <c r="M298">
        <v>1370</v>
      </c>
      <c r="N298">
        <v>0</v>
      </c>
      <c r="O298">
        <v>1990</v>
      </c>
      <c r="P298">
        <v>0</v>
      </c>
      <c r="Q298">
        <v>98001</v>
      </c>
      <c r="R298" s="1">
        <v>47258</v>
      </c>
      <c r="S298" s="1">
        <v>-122252</v>
      </c>
      <c r="T298">
        <v>1530</v>
      </c>
      <c r="U298">
        <v>8006</v>
      </c>
      <c r="W298">
        <f t="shared" si="38"/>
        <v>116.78832116788321</v>
      </c>
      <c r="Y298" t="str">
        <f t="shared" si="36"/>
        <v>Barato</v>
      </c>
      <c r="Z298" t="str">
        <f t="shared" si="37"/>
        <v>caro</v>
      </c>
      <c r="AA298" s="19">
        <f t="shared" si="39"/>
        <v>0</v>
      </c>
    </row>
    <row r="299" spans="1:27">
      <c r="A299">
        <v>2154900040</v>
      </c>
      <c r="B299" t="s">
        <v>226</v>
      </c>
      <c r="C299">
        <v>194250</v>
      </c>
      <c r="D299">
        <v>3</v>
      </c>
      <c r="E299">
        <v>2.25</v>
      </c>
      <c r="F299">
        <v>2190</v>
      </c>
      <c r="G299">
        <v>8834</v>
      </c>
      <c r="H299">
        <v>1</v>
      </c>
      <c r="I299">
        <v>0</v>
      </c>
      <c r="J299">
        <v>0</v>
      </c>
      <c r="K299">
        <v>3</v>
      </c>
      <c r="L299">
        <v>7</v>
      </c>
      <c r="M299">
        <v>1390</v>
      </c>
      <c r="N299">
        <v>800</v>
      </c>
      <c r="O299">
        <v>1987</v>
      </c>
      <c r="P299">
        <v>0</v>
      </c>
      <c r="Q299">
        <v>98001</v>
      </c>
      <c r="R299" s="1">
        <v>472633</v>
      </c>
      <c r="S299" s="1">
        <v>-122244</v>
      </c>
      <c r="T299">
        <v>1490</v>
      </c>
      <c r="U299">
        <v>8766</v>
      </c>
      <c r="W299">
        <f t="shared" si="38"/>
        <v>88.698630136986296</v>
      </c>
      <c r="Y299" t="str">
        <f t="shared" si="36"/>
        <v>Barato</v>
      </c>
      <c r="Z299" t="str">
        <f t="shared" si="37"/>
        <v>caro</v>
      </c>
      <c r="AA299" s="19">
        <f t="shared" si="39"/>
        <v>0</v>
      </c>
    </row>
    <row r="300" spans="1:27">
      <c r="A300">
        <v>5702330120</v>
      </c>
      <c r="B300" t="s">
        <v>227</v>
      </c>
      <c r="C300">
        <v>222400</v>
      </c>
      <c r="D300">
        <v>3</v>
      </c>
      <c r="E300">
        <v>2</v>
      </c>
      <c r="F300">
        <v>1200</v>
      </c>
      <c r="G300">
        <v>9566</v>
      </c>
      <c r="H300">
        <v>1</v>
      </c>
      <c r="I300">
        <v>0</v>
      </c>
      <c r="J300">
        <v>0</v>
      </c>
      <c r="K300">
        <v>3</v>
      </c>
      <c r="L300">
        <v>7</v>
      </c>
      <c r="M300">
        <v>1200</v>
      </c>
      <c r="N300">
        <v>0</v>
      </c>
      <c r="O300">
        <v>1995</v>
      </c>
      <c r="P300">
        <v>0</v>
      </c>
      <c r="Q300">
        <v>98001</v>
      </c>
      <c r="R300" s="1">
        <v>472649</v>
      </c>
      <c r="S300" s="1">
        <v>-122252</v>
      </c>
      <c r="T300">
        <v>1590</v>
      </c>
      <c r="U300">
        <v>9518</v>
      </c>
      <c r="W300">
        <f t="shared" si="38"/>
        <v>185.33333333333334</v>
      </c>
      <c r="Y300" t="str">
        <f t="shared" si="36"/>
        <v>Caro</v>
      </c>
      <c r="Z300" t="str">
        <f t="shared" si="37"/>
        <v>caro</v>
      </c>
      <c r="AA300" s="19">
        <f t="shared" si="39"/>
        <v>1</v>
      </c>
    </row>
    <row r="301" spans="1:27">
      <c r="A301">
        <v>8856003525</v>
      </c>
      <c r="B301" t="s">
        <v>228</v>
      </c>
      <c r="C301">
        <v>183500</v>
      </c>
      <c r="D301">
        <v>3</v>
      </c>
      <c r="E301">
        <v>1</v>
      </c>
      <c r="F301">
        <v>1010</v>
      </c>
      <c r="G301">
        <v>7520</v>
      </c>
      <c r="H301">
        <v>1</v>
      </c>
      <c r="I301">
        <v>0</v>
      </c>
      <c r="J301">
        <v>0</v>
      </c>
      <c r="K301">
        <v>4</v>
      </c>
      <c r="L301">
        <v>6</v>
      </c>
      <c r="M301">
        <v>1010</v>
      </c>
      <c r="N301">
        <v>0</v>
      </c>
      <c r="O301">
        <v>1975</v>
      </c>
      <c r="P301">
        <v>0</v>
      </c>
      <c r="Q301">
        <v>98001</v>
      </c>
      <c r="R301" s="1">
        <v>472699</v>
      </c>
      <c r="S301" s="1">
        <v>-122255</v>
      </c>
      <c r="T301">
        <v>1370</v>
      </c>
      <c r="U301">
        <v>8469</v>
      </c>
      <c r="W301">
        <f t="shared" si="38"/>
        <v>181.68316831683168</v>
      </c>
      <c r="Y301" t="str">
        <f t="shared" si="36"/>
        <v>Caro</v>
      </c>
      <c r="Z301" t="str">
        <f t="shared" si="37"/>
        <v>caro</v>
      </c>
      <c r="AA301" s="19">
        <f t="shared" si="39"/>
        <v>1</v>
      </c>
    </row>
    <row r="302" spans="1:27">
      <c r="A302">
        <v>2721049061</v>
      </c>
      <c r="B302" t="s">
        <v>229</v>
      </c>
      <c r="C302">
        <v>625000</v>
      </c>
      <c r="D302">
        <v>3</v>
      </c>
      <c r="E302">
        <v>1.75</v>
      </c>
      <c r="F302">
        <v>3160</v>
      </c>
      <c r="G302">
        <v>76230</v>
      </c>
      <c r="H302">
        <v>1</v>
      </c>
      <c r="I302">
        <v>0</v>
      </c>
      <c r="J302">
        <v>0</v>
      </c>
      <c r="K302">
        <v>4</v>
      </c>
      <c r="L302">
        <v>8</v>
      </c>
      <c r="M302">
        <v>2160</v>
      </c>
      <c r="N302">
        <v>1000</v>
      </c>
      <c r="O302">
        <v>1978</v>
      </c>
      <c r="P302">
        <v>0</v>
      </c>
      <c r="Q302">
        <v>98001</v>
      </c>
      <c r="R302" s="1">
        <v>47274</v>
      </c>
      <c r="S302" s="1">
        <v>-122287</v>
      </c>
      <c r="T302">
        <v>1990</v>
      </c>
      <c r="U302">
        <v>45789</v>
      </c>
      <c r="W302">
        <f t="shared" si="38"/>
        <v>197.78481012658227</v>
      </c>
      <c r="Y302" t="str">
        <f t="shared" si="36"/>
        <v>Caro</v>
      </c>
      <c r="Z302" t="str">
        <f t="shared" si="37"/>
        <v>caro</v>
      </c>
      <c r="AA302" s="19">
        <f t="shared" si="39"/>
        <v>1</v>
      </c>
    </row>
    <row r="303" spans="1:27">
      <c r="A303">
        <v>8001400300</v>
      </c>
      <c r="B303" t="s">
        <v>221</v>
      </c>
      <c r="C303">
        <v>310000</v>
      </c>
      <c r="D303">
        <v>4</v>
      </c>
      <c r="E303">
        <v>2.5</v>
      </c>
      <c r="F303">
        <v>2130</v>
      </c>
      <c r="G303">
        <v>9013</v>
      </c>
      <c r="H303">
        <v>2</v>
      </c>
      <c r="I303">
        <v>0</v>
      </c>
      <c r="J303">
        <v>0</v>
      </c>
      <c r="K303">
        <v>3</v>
      </c>
      <c r="L303">
        <v>8</v>
      </c>
      <c r="M303">
        <v>2130</v>
      </c>
      <c r="N303">
        <v>0</v>
      </c>
      <c r="O303">
        <v>1988</v>
      </c>
      <c r="P303">
        <v>0</v>
      </c>
      <c r="Q303">
        <v>98001</v>
      </c>
      <c r="R303" s="1">
        <v>473208</v>
      </c>
      <c r="S303" s="1">
        <v>-122273</v>
      </c>
      <c r="T303">
        <v>2350</v>
      </c>
      <c r="U303">
        <v>8982</v>
      </c>
      <c r="W303">
        <f t="shared" si="38"/>
        <v>145.5399061032864</v>
      </c>
      <c r="Y303" t="str">
        <f t="shared" si="36"/>
        <v>Barato</v>
      </c>
      <c r="Z303" t="str">
        <f t="shared" si="37"/>
        <v>barato</v>
      </c>
      <c r="AA303" s="19">
        <f t="shared" si="39"/>
        <v>1</v>
      </c>
    </row>
    <row r="304" spans="1:27">
      <c r="A304">
        <v>7696620100</v>
      </c>
      <c r="B304" t="s">
        <v>144</v>
      </c>
      <c r="C304">
        <v>254999</v>
      </c>
      <c r="D304">
        <v>3</v>
      </c>
      <c r="E304">
        <v>1</v>
      </c>
      <c r="F304">
        <v>1580</v>
      </c>
      <c r="G304">
        <v>7560</v>
      </c>
      <c r="H304">
        <v>1</v>
      </c>
      <c r="I304">
        <v>0</v>
      </c>
      <c r="J304">
        <v>0</v>
      </c>
      <c r="K304">
        <v>4</v>
      </c>
      <c r="L304">
        <v>7</v>
      </c>
      <c r="M304">
        <v>1000</v>
      </c>
      <c r="N304">
        <v>580</v>
      </c>
      <c r="O304">
        <v>1976</v>
      </c>
      <c r="P304">
        <v>0</v>
      </c>
      <c r="Q304">
        <v>98001</v>
      </c>
      <c r="R304" s="1">
        <v>473318</v>
      </c>
      <c r="S304" s="1">
        <v>-122277</v>
      </c>
      <c r="T304">
        <v>1580</v>
      </c>
      <c r="U304">
        <v>7560</v>
      </c>
      <c r="W304">
        <f t="shared" si="38"/>
        <v>161.39177215189872</v>
      </c>
      <c r="Y304" t="str">
        <f t="shared" si="36"/>
        <v>Caro</v>
      </c>
      <c r="Z304" t="str">
        <f t="shared" si="37"/>
        <v>caro</v>
      </c>
      <c r="AA304" s="19">
        <f t="shared" si="39"/>
        <v>1</v>
      </c>
    </row>
    <row r="305" spans="1:27">
      <c r="A305">
        <v>3353404265</v>
      </c>
      <c r="B305" t="s">
        <v>230</v>
      </c>
      <c r="C305">
        <v>460000</v>
      </c>
      <c r="D305">
        <v>3</v>
      </c>
      <c r="E305">
        <v>2.5</v>
      </c>
      <c r="F305">
        <v>2720</v>
      </c>
      <c r="G305">
        <v>40813</v>
      </c>
      <c r="H305">
        <v>2</v>
      </c>
      <c r="I305">
        <v>0</v>
      </c>
      <c r="J305">
        <v>0</v>
      </c>
      <c r="K305">
        <v>3</v>
      </c>
      <c r="L305">
        <v>8</v>
      </c>
      <c r="M305">
        <v>2720</v>
      </c>
      <c r="N305">
        <v>0</v>
      </c>
      <c r="O305">
        <v>2001</v>
      </c>
      <c r="P305">
        <v>0</v>
      </c>
      <c r="Q305">
        <v>98001</v>
      </c>
      <c r="R305" s="1">
        <v>472619</v>
      </c>
      <c r="S305" s="1">
        <v>-122271</v>
      </c>
      <c r="T305">
        <v>2250</v>
      </c>
      <c r="U305">
        <v>40511</v>
      </c>
      <c r="W305">
        <f t="shared" si="38"/>
        <v>169.11764705882354</v>
      </c>
      <c r="Y305" t="str">
        <f t="shared" si="36"/>
        <v>Caro</v>
      </c>
      <c r="Z305" t="str">
        <f t="shared" si="37"/>
        <v>caro</v>
      </c>
      <c r="AA305" s="19">
        <f t="shared" si="39"/>
        <v>1</v>
      </c>
    </row>
    <row r="306" spans="1:27">
      <c r="A306">
        <v>3356402020</v>
      </c>
      <c r="B306" t="s">
        <v>77</v>
      </c>
      <c r="C306">
        <v>230000</v>
      </c>
      <c r="D306">
        <v>3</v>
      </c>
      <c r="E306">
        <v>1</v>
      </c>
      <c r="F306">
        <v>1390</v>
      </c>
      <c r="G306">
        <v>16000</v>
      </c>
      <c r="H306">
        <v>1</v>
      </c>
      <c r="I306">
        <v>0</v>
      </c>
      <c r="J306">
        <v>0</v>
      </c>
      <c r="K306">
        <v>4</v>
      </c>
      <c r="L306">
        <v>6</v>
      </c>
      <c r="M306">
        <v>1390</v>
      </c>
      <c r="N306">
        <v>0</v>
      </c>
      <c r="O306">
        <v>1960</v>
      </c>
      <c r="P306">
        <v>0</v>
      </c>
      <c r="Q306">
        <v>98001</v>
      </c>
      <c r="R306" s="1">
        <v>472898</v>
      </c>
      <c r="S306" s="1">
        <v>-122251</v>
      </c>
      <c r="T306">
        <v>1420</v>
      </c>
      <c r="U306">
        <v>10000</v>
      </c>
      <c r="W306">
        <f t="shared" si="38"/>
        <v>165.46762589928056</v>
      </c>
      <c r="Y306" t="str">
        <f t="shared" si="36"/>
        <v>Caro</v>
      </c>
      <c r="Z306" t="str">
        <f t="shared" si="37"/>
        <v>caro</v>
      </c>
      <c r="AA306" s="19">
        <f t="shared" si="39"/>
        <v>1</v>
      </c>
    </row>
    <row r="307" spans="1:27">
      <c r="A307">
        <v>3751604653</v>
      </c>
      <c r="B307" t="s">
        <v>121</v>
      </c>
      <c r="C307">
        <v>205000</v>
      </c>
      <c r="D307">
        <v>3</v>
      </c>
      <c r="E307">
        <v>1</v>
      </c>
      <c r="F307">
        <v>1370</v>
      </c>
      <c r="G307">
        <v>10708</v>
      </c>
      <c r="H307">
        <v>1</v>
      </c>
      <c r="I307">
        <v>0</v>
      </c>
      <c r="J307">
        <v>0</v>
      </c>
      <c r="K307">
        <v>3</v>
      </c>
      <c r="L307">
        <v>7</v>
      </c>
      <c r="M307">
        <v>1370</v>
      </c>
      <c r="N307">
        <v>0</v>
      </c>
      <c r="O307">
        <v>1969</v>
      </c>
      <c r="P307">
        <v>0</v>
      </c>
      <c r="Q307">
        <v>98001</v>
      </c>
      <c r="R307" s="1">
        <v>472769</v>
      </c>
      <c r="S307" s="1">
        <v>-122264</v>
      </c>
      <c r="T307">
        <v>1770</v>
      </c>
      <c r="U307">
        <v>14482</v>
      </c>
      <c r="W307">
        <f t="shared" si="38"/>
        <v>149.63503649635035</v>
      </c>
      <c r="Y307" t="str">
        <f t="shared" si="36"/>
        <v>Barato</v>
      </c>
      <c r="Z307" t="str">
        <f t="shared" si="37"/>
        <v>caro</v>
      </c>
      <c r="AA307" s="19">
        <f t="shared" si="39"/>
        <v>0</v>
      </c>
    </row>
    <row r="308" spans="1:27">
      <c r="A308">
        <v>8856004415</v>
      </c>
      <c r="B308" t="s">
        <v>231</v>
      </c>
      <c r="C308">
        <v>168000</v>
      </c>
      <c r="D308">
        <v>3</v>
      </c>
      <c r="E308">
        <v>1</v>
      </c>
      <c r="F308">
        <v>1150</v>
      </c>
      <c r="G308">
        <v>8000</v>
      </c>
      <c r="H308">
        <v>1.5</v>
      </c>
      <c r="I308">
        <v>0</v>
      </c>
      <c r="J308">
        <v>0</v>
      </c>
      <c r="K308">
        <v>4</v>
      </c>
      <c r="L308">
        <v>6</v>
      </c>
      <c r="M308">
        <v>1150</v>
      </c>
      <c r="N308">
        <v>0</v>
      </c>
      <c r="O308">
        <v>1913</v>
      </c>
      <c r="P308">
        <v>1957</v>
      </c>
      <c r="Q308">
        <v>98001</v>
      </c>
      <c r="R308" s="1">
        <v>472749</v>
      </c>
      <c r="S308" s="1">
        <v>-122252</v>
      </c>
      <c r="T308">
        <v>1170</v>
      </c>
      <c r="U308">
        <v>9600</v>
      </c>
      <c r="W308">
        <f t="shared" si="38"/>
        <v>146.08695652173913</v>
      </c>
      <c r="Y308" t="str">
        <f t="shared" si="36"/>
        <v>Barato</v>
      </c>
      <c r="Z308" t="str">
        <f t="shared" si="37"/>
        <v>caro</v>
      </c>
      <c r="AA308" s="19">
        <f t="shared" si="39"/>
        <v>0</v>
      </c>
    </row>
    <row r="309" spans="1:27">
      <c r="A309">
        <v>1312900180</v>
      </c>
      <c r="B309" t="s">
        <v>231</v>
      </c>
      <c r="C309">
        <v>225000</v>
      </c>
      <c r="D309">
        <v>3</v>
      </c>
      <c r="E309">
        <v>1</v>
      </c>
      <c r="F309">
        <v>1250</v>
      </c>
      <c r="G309">
        <v>7820</v>
      </c>
      <c r="H309">
        <v>1</v>
      </c>
      <c r="I309">
        <v>0</v>
      </c>
      <c r="J309">
        <v>0</v>
      </c>
      <c r="K309">
        <v>3</v>
      </c>
      <c r="L309">
        <v>7</v>
      </c>
      <c r="M309">
        <v>1250</v>
      </c>
      <c r="N309">
        <v>0</v>
      </c>
      <c r="O309">
        <v>1967</v>
      </c>
      <c r="P309">
        <v>0</v>
      </c>
      <c r="Q309">
        <v>98001</v>
      </c>
      <c r="R309" s="1">
        <v>473397</v>
      </c>
      <c r="S309" s="1">
        <v>-122291</v>
      </c>
      <c r="T309">
        <v>1300</v>
      </c>
      <c r="U309">
        <v>7920</v>
      </c>
      <c r="W309">
        <f t="shared" si="38"/>
        <v>180</v>
      </c>
      <c r="Y309" t="str">
        <f t="shared" si="36"/>
        <v>Caro</v>
      </c>
      <c r="Z309" t="str">
        <f t="shared" si="37"/>
        <v>caro</v>
      </c>
      <c r="AA309" s="19">
        <f t="shared" si="39"/>
        <v>1</v>
      </c>
    </row>
    <row r="310" spans="1:27">
      <c r="A310">
        <v>3356403400</v>
      </c>
      <c r="B310" t="s">
        <v>232</v>
      </c>
      <c r="C310">
        <v>159000</v>
      </c>
      <c r="D310">
        <v>3</v>
      </c>
      <c r="E310">
        <v>1</v>
      </c>
      <c r="F310">
        <v>1360</v>
      </c>
      <c r="G310">
        <v>20000</v>
      </c>
      <c r="H310">
        <v>1</v>
      </c>
      <c r="I310">
        <v>0</v>
      </c>
      <c r="J310">
        <v>0</v>
      </c>
      <c r="K310">
        <v>4</v>
      </c>
      <c r="L310">
        <v>7</v>
      </c>
      <c r="M310">
        <v>1360</v>
      </c>
      <c r="N310">
        <v>0</v>
      </c>
      <c r="O310">
        <v>1953</v>
      </c>
      <c r="P310">
        <v>0</v>
      </c>
      <c r="Q310">
        <v>98001</v>
      </c>
      <c r="R310" s="1">
        <v>472861</v>
      </c>
      <c r="S310" s="1">
        <v>-122253</v>
      </c>
      <c r="T310">
        <v>1530</v>
      </c>
      <c r="U310">
        <v>9997</v>
      </c>
      <c r="W310">
        <f t="shared" si="38"/>
        <v>116.91176470588235</v>
      </c>
      <c r="Y310" t="str">
        <f t="shared" si="36"/>
        <v>Barato</v>
      </c>
      <c r="Z310" t="str">
        <f t="shared" si="37"/>
        <v>caro</v>
      </c>
      <c r="AA310" s="19">
        <f t="shared" si="39"/>
        <v>0</v>
      </c>
    </row>
    <row r="311" spans="1:27">
      <c r="A311">
        <v>3353401340</v>
      </c>
      <c r="B311" t="s">
        <v>233</v>
      </c>
      <c r="C311">
        <v>199900</v>
      </c>
      <c r="D311">
        <v>4</v>
      </c>
      <c r="E311">
        <v>1.75</v>
      </c>
      <c r="F311">
        <v>1790</v>
      </c>
      <c r="G311">
        <v>12000</v>
      </c>
      <c r="H311">
        <v>1</v>
      </c>
      <c r="I311">
        <v>0</v>
      </c>
      <c r="J311">
        <v>0</v>
      </c>
      <c r="K311">
        <v>5</v>
      </c>
      <c r="L311">
        <v>6</v>
      </c>
      <c r="M311">
        <v>1790</v>
      </c>
      <c r="N311">
        <v>0</v>
      </c>
      <c r="O311">
        <v>1944</v>
      </c>
      <c r="P311">
        <v>0</v>
      </c>
      <c r="Q311">
        <v>98001</v>
      </c>
      <c r="R311" s="1">
        <v>472664</v>
      </c>
      <c r="S311" s="1">
        <v>-122256</v>
      </c>
      <c r="T311">
        <v>1550</v>
      </c>
      <c r="U311">
        <v>9840</v>
      </c>
      <c r="W311">
        <f t="shared" si="38"/>
        <v>111.67597765363128</v>
      </c>
      <c r="Y311" t="str">
        <f t="shared" si="36"/>
        <v>Barato</v>
      </c>
      <c r="Z311" t="str">
        <f t="shared" si="37"/>
        <v>caro</v>
      </c>
      <c r="AA311" s="19">
        <f t="shared" si="39"/>
        <v>0</v>
      </c>
    </row>
    <row r="312" spans="1:27">
      <c r="A312">
        <v>8961950410</v>
      </c>
      <c r="B312" t="s">
        <v>234</v>
      </c>
      <c r="C312">
        <v>328000</v>
      </c>
      <c r="D312">
        <v>3</v>
      </c>
      <c r="E312">
        <v>2</v>
      </c>
      <c r="F312">
        <v>2250</v>
      </c>
      <c r="G312">
        <v>7904</v>
      </c>
      <c r="H312">
        <v>1.5</v>
      </c>
      <c r="I312">
        <v>0</v>
      </c>
      <c r="J312">
        <v>0</v>
      </c>
      <c r="K312">
        <v>3</v>
      </c>
      <c r="L312">
        <v>8</v>
      </c>
      <c r="M312">
        <v>2250</v>
      </c>
      <c r="N312">
        <v>0</v>
      </c>
      <c r="O312">
        <v>1998</v>
      </c>
      <c r="P312">
        <v>0</v>
      </c>
      <c r="Q312">
        <v>98001</v>
      </c>
      <c r="R312" s="1">
        <v>473165</v>
      </c>
      <c r="S312" s="1">
        <v>-122252</v>
      </c>
      <c r="T312">
        <v>2460</v>
      </c>
      <c r="U312">
        <v>8622</v>
      </c>
      <c r="W312">
        <f t="shared" si="38"/>
        <v>145.77777777777777</v>
      </c>
      <c r="Y312" t="str">
        <f t="shared" si="36"/>
        <v>Barato</v>
      </c>
      <c r="Z312" t="str">
        <f t="shared" si="37"/>
        <v>caro</v>
      </c>
      <c r="AA312" s="19">
        <f t="shared" si="39"/>
        <v>0</v>
      </c>
    </row>
    <row r="313" spans="1:27">
      <c r="A313">
        <v>6181500340</v>
      </c>
      <c r="B313" t="s">
        <v>215</v>
      </c>
      <c r="C313">
        <v>359000</v>
      </c>
      <c r="D313">
        <v>4</v>
      </c>
      <c r="E313">
        <v>2.5</v>
      </c>
      <c r="F313">
        <v>2575</v>
      </c>
      <c r="G313">
        <v>4725</v>
      </c>
      <c r="H313">
        <v>2</v>
      </c>
      <c r="I313">
        <v>0</v>
      </c>
      <c r="J313">
        <v>0</v>
      </c>
      <c r="K313">
        <v>3</v>
      </c>
      <c r="L313">
        <v>8</v>
      </c>
      <c r="M313">
        <v>2575</v>
      </c>
      <c r="N313">
        <v>0</v>
      </c>
      <c r="O313">
        <v>2011</v>
      </c>
      <c r="P313">
        <v>0</v>
      </c>
      <c r="Q313">
        <v>98001</v>
      </c>
      <c r="R313" s="1">
        <v>473058</v>
      </c>
      <c r="S313" s="1">
        <v>-122277</v>
      </c>
      <c r="T313">
        <v>2575</v>
      </c>
      <c r="U313">
        <v>5323</v>
      </c>
      <c r="W313">
        <f t="shared" si="38"/>
        <v>139.41747572815535</v>
      </c>
      <c r="Y313" t="str">
        <f t="shared" si="36"/>
        <v>Barato</v>
      </c>
      <c r="Z313" t="str">
        <f t="shared" si="37"/>
        <v>barato</v>
      </c>
      <c r="AA313" s="19">
        <f t="shared" si="39"/>
        <v>1</v>
      </c>
    </row>
    <row r="314" spans="1:27">
      <c r="A314">
        <v>629650370</v>
      </c>
      <c r="B314" t="s">
        <v>204</v>
      </c>
      <c r="C314">
        <v>250000</v>
      </c>
      <c r="D314">
        <v>3</v>
      </c>
      <c r="E314">
        <v>2.5</v>
      </c>
      <c r="F314">
        <v>1750</v>
      </c>
      <c r="G314">
        <v>6351</v>
      </c>
      <c r="H314">
        <v>2</v>
      </c>
      <c r="I314">
        <v>0</v>
      </c>
      <c r="J314">
        <v>0</v>
      </c>
      <c r="K314">
        <v>3</v>
      </c>
      <c r="L314">
        <v>7</v>
      </c>
      <c r="M314">
        <v>1750</v>
      </c>
      <c r="N314">
        <v>0</v>
      </c>
      <c r="O314">
        <v>2012</v>
      </c>
      <c r="P314">
        <v>0</v>
      </c>
      <c r="Q314">
        <v>98001</v>
      </c>
      <c r="R314" s="1">
        <v>472589</v>
      </c>
      <c r="S314" s="1">
        <v>-122256</v>
      </c>
      <c r="T314">
        <v>1398</v>
      </c>
      <c r="U314">
        <v>6092</v>
      </c>
      <c r="W314">
        <f t="shared" si="38"/>
        <v>142.85714285714286</v>
      </c>
      <c r="Y314" t="str">
        <f t="shared" si="36"/>
        <v>Barato</v>
      </c>
      <c r="Z314" t="str">
        <f t="shared" si="37"/>
        <v>caro</v>
      </c>
      <c r="AA314" s="19">
        <f t="shared" si="39"/>
        <v>0</v>
      </c>
    </row>
    <row r="315" spans="1:27">
      <c r="A315">
        <v>7967000060</v>
      </c>
      <c r="B315" t="s">
        <v>111</v>
      </c>
      <c r="C315">
        <v>349500</v>
      </c>
      <c r="D315">
        <v>4</v>
      </c>
      <c r="E315">
        <v>2.5</v>
      </c>
      <c r="F315">
        <v>2030</v>
      </c>
      <c r="G315">
        <v>4596</v>
      </c>
      <c r="H315">
        <v>2</v>
      </c>
      <c r="I315">
        <v>0</v>
      </c>
      <c r="J315">
        <v>0</v>
      </c>
      <c r="K315">
        <v>3</v>
      </c>
      <c r="L315">
        <v>8</v>
      </c>
      <c r="M315">
        <v>2030</v>
      </c>
      <c r="N315">
        <v>0</v>
      </c>
      <c r="O315">
        <v>2014</v>
      </c>
      <c r="P315">
        <v>0</v>
      </c>
      <c r="Q315">
        <v>98001</v>
      </c>
      <c r="R315" s="1">
        <v>473515</v>
      </c>
      <c r="S315" s="1">
        <v>-122275</v>
      </c>
      <c r="T315">
        <v>2040</v>
      </c>
      <c r="U315">
        <v>4705</v>
      </c>
      <c r="W315">
        <f t="shared" si="38"/>
        <v>172.16748768472905</v>
      </c>
      <c r="Y315" t="str">
        <f t="shared" si="36"/>
        <v>Caro</v>
      </c>
      <c r="Z315" t="str">
        <f t="shared" si="37"/>
        <v>barato</v>
      </c>
      <c r="AA315" s="19">
        <f t="shared" si="39"/>
        <v>0</v>
      </c>
    </row>
    <row r="316" spans="1:27">
      <c r="A316">
        <v>7967000160</v>
      </c>
      <c r="B316" t="s">
        <v>221</v>
      </c>
      <c r="C316">
        <v>355000</v>
      </c>
      <c r="D316">
        <v>4</v>
      </c>
      <c r="E316">
        <v>2.75</v>
      </c>
      <c r="F316">
        <v>2050</v>
      </c>
      <c r="G316">
        <v>4000</v>
      </c>
      <c r="H316">
        <v>2</v>
      </c>
      <c r="I316">
        <v>0</v>
      </c>
      <c r="J316">
        <v>0</v>
      </c>
      <c r="K316">
        <v>3</v>
      </c>
      <c r="L316">
        <v>8</v>
      </c>
      <c r="M316">
        <v>2050</v>
      </c>
      <c r="N316">
        <v>0</v>
      </c>
      <c r="O316">
        <v>2014</v>
      </c>
      <c r="P316">
        <v>0</v>
      </c>
      <c r="Q316">
        <v>98001</v>
      </c>
      <c r="R316" s="1">
        <v>473522</v>
      </c>
      <c r="S316" s="1">
        <v>-122275</v>
      </c>
      <c r="T316">
        <v>2050</v>
      </c>
      <c r="U316">
        <v>4000</v>
      </c>
      <c r="W316">
        <f t="shared" si="38"/>
        <v>173.17073170731706</v>
      </c>
      <c r="Y316" t="str">
        <f t="shared" si="36"/>
        <v>Caro</v>
      </c>
      <c r="Z316" t="str">
        <f t="shared" si="37"/>
        <v>barato</v>
      </c>
      <c r="AA316" s="19">
        <f t="shared" si="39"/>
        <v>0</v>
      </c>
    </row>
    <row r="317" spans="1:27">
      <c r="A317">
        <v>3751600784</v>
      </c>
      <c r="B317" t="s">
        <v>235</v>
      </c>
      <c r="C317">
        <v>331210</v>
      </c>
      <c r="D317">
        <v>4</v>
      </c>
      <c r="E317">
        <v>2.5</v>
      </c>
      <c r="F317">
        <v>2240</v>
      </c>
      <c r="G317">
        <v>4800</v>
      </c>
      <c r="H317">
        <v>2</v>
      </c>
      <c r="I317">
        <v>0</v>
      </c>
      <c r="J317">
        <v>0</v>
      </c>
      <c r="K317">
        <v>3</v>
      </c>
      <c r="L317">
        <v>8</v>
      </c>
      <c r="M317">
        <v>2240</v>
      </c>
      <c r="N317">
        <v>0</v>
      </c>
      <c r="O317">
        <v>2014</v>
      </c>
      <c r="P317">
        <v>0</v>
      </c>
      <c r="Q317">
        <v>98001</v>
      </c>
      <c r="R317" s="1">
        <v>472911</v>
      </c>
      <c r="S317" s="1">
        <v>-122266</v>
      </c>
      <c r="T317">
        <v>2240</v>
      </c>
      <c r="U317">
        <v>5040</v>
      </c>
      <c r="W317">
        <f t="shared" si="38"/>
        <v>147.86160714285714</v>
      </c>
      <c r="Y317" t="str">
        <f t="shared" si="36"/>
        <v>Barato</v>
      </c>
      <c r="Z317" t="str">
        <f t="shared" si="37"/>
        <v>barato</v>
      </c>
      <c r="AA317" s="19">
        <f t="shared" si="39"/>
        <v>1</v>
      </c>
    </row>
    <row r="318" spans="1:27">
      <c r="A318">
        <v>6181420200</v>
      </c>
      <c r="B318" t="s">
        <v>45</v>
      </c>
      <c r="C318">
        <v>272000</v>
      </c>
      <c r="D318">
        <v>4</v>
      </c>
      <c r="E318">
        <v>2.5</v>
      </c>
      <c r="F318">
        <v>2789</v>
      </c>
      <c r="G318">
        <v>3960</v>
      </c>
      <c r="H318">
        <v>2</v>
      </c>
      <c r="I318">
        <v>0</v>
      </c>
      <c r="J318">
        <v>0</v>
      </c>
      <c r="K318">
        <v>3</v>
      </c>
      <c r="L318">
        <v>7</v>
      </c>
      <c r="M318">
        <v>2789</v>
      </c>
      <c r="N318">
        <v>0</v>
      </c>
      <c r="O318">
        <v>2007</v>
      </c>
      <c r="P318">
        <v>0</v>
      </c>
      <c r="Q318">
        <v>98001</v>
      </c>
      <c r="R318" s="1">
        <v>473059</v>
      </c>
      <c r="S318" t="s">
        <v>43</v>
      </c>
      <c r="T318">
        <v>2547</v>
      </c>
      <c r="U318">
        <v>3960</v>
      </c>
      <c r="W318">
        <f t="shared" si="38"/>
        <v>97.525994980279677</v>
      </c>
      <c r="Y318" t="str">
        <f t="shared" si="36"/>
        <v>Barato</v>
      </c>
      <c r="Z318" t="str">
        <f t="shared" si="37"/>
        <v>barato</v>
      </c>
      <c r="AA318" s="19">
        <f t="shared" si="39"/>
        <v>1</v>
      </c>
    </row>
    <row r="319" spans="1:27">
      <c r="A319">
        <v>3356402702</v>
      </c>
      <c r="B319" t="s">
        <v>149</v>
      </c>
      <c r="C319">
        <v>215000</v>
      </c>
      <c r="D319">
        <v>4</v>
      </c>
      <c r="E319">
        <v>2.5</v>
      </c>
      <c r="F319">
        <v>1847</v>
      </c>
      <c r="G319">
        <v>8000</v>
      </c>
      <c r="H319">
        <v>2</v>
      </c>
      <c r="I319">
        <v>0</v>
      </c>
      <c r="J319">
        <v>0</v>
      </c>
      <c r="K319">
        <v>3</v>
      </c>
      <c r="L319">
        <v>7</v>
      </c>
      <c r="M319">
        <v>1847</v>
      </c>
      <c r="N319">
        <v>0</v>
      </c>
      <c r="O319">
        <v>2008</v>
      </c>
      <c r="P319">
        <v>0</v>
      </c>
      <c r="Q319">
        <v>98001</v>
      </c>
      <c r="R319" s="1">
        <v>472872</v>
      </c>
      <c r="S319" s="1">
        <v>-122257</v>
      </c>
      <c r="T319">
        <v>1847</v>
      </c>
      <c r="U319">
        <v>8000</v>
      </c>
      <c r="W319">
        <f t="shared" si="38"/>
        <v>116.40498105035192</v>
      </c>
      <c r="Y319" t="str">
        <f t="shared" si="36"/>
        <v>Barato</v>
      </c>
      <c r="Z319" t="str">
        <f t="shared" si="37"/>
        <v>barato</v>
      </c>
      <c r="AA319" s="19">
        <f t="shared" si="39"/>
        <v>1</v>
      </c>
    </row>
    <row r="320" spans="1:27">
      <c r="A320">
        <v>8856004786</v>
      </c>
      <c r="B320" t="s">
        <v>201</v>
      </c>
      <c r="C320">
        <v>275000</v>
      </c>
      <c r="D320">
        <v>3</v>
      </c>
      <c r="E320">
        <v>2.5</v>
      </c>
      <c r="F320">
        <v>2217</v>
      </c>
      <c r="G320">
        <v>8019</v>
      </c>
      <c r="H320">
        <v>2</v>
      </c>
      <c r="I320">
        <v>0</v>
      </c>
      <c r="J320">
        <v>0</v>
      </c>
      <c r="K320">
        <v>3</v>
      </c>
      <c r="L320">
        <v>7</v>
      </c>
      <c r="M320">
        <v>2217</v>
      </c>
      <c r="N320">
        <v>0</v>
      </c>
      <c r="O320">
        <v>2009</v>
      </c>
      <c r="P320">
        <v>0</v>
      </c>
      <c r="Q320">
        <v>98001</v>
      </c>
      <c r="R320" s="1">
        <v>472776</v>
      </c>
      <c r="S320" s="1">
        <v>-122251</v>
      </c>
      <c r="T320">
        <v>1470</v>
      </c>
      <c r="U320">
        <v>8037</v>
      </c>
      <c r="W320">
        <f t="shared" si="38"/>
        <v>124.04149751917005</v>
      </c>
      <c r="Y320" t="str">
        <f t="shared" si="36"/>
        <v>Barato</v>
      </c>
      <c r="Z320" t="str">
        <f t="shared" si="37"/>
        <v>caro</v>
      </c>
      <c r="AA320" s="19">
        <f t="shared" si="39"/>
        <v>0</v>
      </c>
    </row>
    <row r="321" spans="1:27">
      <c r="A321">
        <v>2911000100</v>
      </c>
      <c r="B321" t="s">
        <v>188</v>
      </c>
      <c r="C321">
        <v>245000</v>
      </c>
      <c r="D321">
        <v>4</v>
      </c>
      <c r="E321">
        <v>2.5</v>
      </c>
      <c r="F321">
        <v>1921</v>
      </c>
      <c r="G321">
        <v>4888</v>
      </c>
      <c r="H321">
        <v>2</v>
      </c>
      <c r="I321">
        <v>0</v>
      </c>
      <c r="J321">
        <v>0</v>
      </c>
      <c r="K321">
        <v>3</v>
      </c>
      <c r="L321">
        <v>7</v>
      </c>
      <c r="M321">
        <v>1921</v>
      </c>
      <c r="N321">
        <v>0</v>
      </c>
      <c r="O321">
        <v>2009</v>
      </c>
      <c r="P321">
        <v>0</v>
      </c>
      <c r="Q321">
        <v>98001</v>
      </c>
      <c r="R321" s="1">
        <v>472689</v>
      </c>
      <c r="S321" t="s">
        <v>236</v>
      </c>
      <c r="T321">
        <v>1921</v>
      </c>
      <c r="U321">
        <v>9140</v>
      </c>
      <c r="W321">
        <f t="shared" si="38"/>
        <v>127.53774076002082</v>
      </c>
      <c r="Y321" t="str">
        <f t="shared" si="36"/>
        <v>Barato</v>
      </c>
      <c r="Z321" t="str">
        <f t="shared" si="37"/>
        <v>barato</v>
      </c>
      <c r="AA321" s="19">
        <f t="shared" si="39"/>
        <v>1</v>
      </c>
    </row>
    <row r="322" spans="1:27">
      <c r="A322">
        <v>6181500100</v>
      </c>
      <c r="B322" t="s">
        <v>237</v>
      </c>
      <c r="C322">
        <v>351000</v>
      </c>
      <c r="D322">
        <v>3</v>
      </c>
      <c r="E322">
        <v>2.5</v>
      </c>
      <c r="F322">
        <v>2594</v>
      </c>
      <c r="G322">
        <v>4455</v>
      </c>
      <c r="H322">
        <v>2</v>
      </c>
      <c r="I322">
        <v>0</v>
      </c>
      <c r="J322">
        <v>0</v>
      </c>
      <c r="K322">
        <v>3</v>
      </c>
      <c r="L322">
        <v>8</v>
      </c>
      <c r="M322">
        <v>2594</v>
      </c>
      <c r="N322">
        <v>0</v>
      </c>
      <c r="O322">
        <v>2012</v>
      </c>
      <c r="P322">
        <v>0</v>
      </c>
      <c r="Q322">
        <v>98001</v>
      </c>
      <c r="R322" s="1">
        <v>473054</v>
      </c>
      <c r="S322" s="1">
        <v>-122276</v>
      </c>
      <c r="T322">
        <v>2981</v>
      </c>
      <c r="U322">
        <v>4950</v>
      </c>
      <c r="W322">
        <f t="shared" si="38"/>
        <v>135.31225905936776</v>
      </c>
      <c r="Y322" t="str">
        <f t="shared" si="36"/>
        <v>Barato</v>
      </c>
      <c r="Z322" t="str">
        <f t="shared" si="37"/>
        <v>caro</v>
      </c>
      <c r="AA322" s="19">
        <f t="shared" si="39"/>
        <v>0</v>
      </c>
    </row>
    <row r="323" spans="1:27">
      <c r="A323">
        <v>6181410950</v>
      </c>
      <c r="B323" t="s">
        <v>114</v>
      </c>
      <c r="C323">
        <v>254950</v>
      </c>
      <c r="D323">
        <v>3</v>
      </c>
      <c r="E323">
        <v>2.5</v>
      </c>
      <c r="F323">
        <v>1794</v>
      </c>
      <c r="G323">
        <v>4769</v>
      </c>
      <c r="H323">
        <v>2</v>
      </c>
      <c r="I323">
        <v>0</v>
      </c>
      <c r="J323">
        <v>0</v>
      </c>
      <c r="K323">
        <v>3</v>
      </c>
      <c r="L323">
        <v>7</v>
      </c>
      <c r="M323">
        <v>1794</v>
      </c>
      <c r="N323">
        <v>0</v>
      </c>
      <c r="O323">
        <v>2005</v>
      </c>
      <c r="P323">
        <v>0</v>
      </c>
      <c r="Q323">
        <v>98001</v>
      </c>
      <c r="R323" s="1">
        <v>473052</v>
      </c>
      <c r="S323" s="1">
        <v>-122283</v>
      </c>
      <c r="T323">
        <v>3557</v>
      </c>
      <c r="U323">
        <v>4807</v>
      </c>
      <c r="W323">
        <f t="shared" si="38"/>
        <v>142.11259754738015</v>
      </c>
      <c r="Y323" t="str">
        <f t="shared" ref="Y323:Y363" si="40">IF(W323&gt;$W$365*1,"Caro",IF(W323&lt;$W$365*1,"Barato","Razoavel"))</f>
        <v>Barato</v>
      </c>
      <c r="Z323" t="str">
        <f t="shared" ref="Z323:Z363" si="41">IF(D323&lt;=3,"caro",IF(L323&gt;7,"barato",IF(K323&lt;=3,IF(E323&lt;=2,"caro","barato"),IF(E323&lt;=2,"caro","barato"))))</f>
        <v>caro</v>
      </c>
      <c r="AA323" s="19">
        <f t="shared" si="39"/>
        <v>0</v>
      </c>
    </row>
    <row r="324" spans="1:27">
      <c r="A324">
        <v>9264450460</v>
      </c>
      <c r="B324" t="s">
        <v>227</v>
      </c>
      <c r="C324">
        <v>309000</v>
      </c>
      <c r="D324">
        <v>5</v>
      </c>
      <c r="E324">
        <v>2.75</v>
      </c>
      <c r="F324">
        <v>2481</v>
      </c>
      <c r="G324">
        <v>4045</v>
      </c>
      <c r="H324">
        <v>2</v>
      </c>
      <c r="I324">
        <v>0</v>
      </c>
      <c r="J324">
        <v>0</v>
      </c>
      <c r="K324">
        <v>3</v>
      </c>
      <c r="L324">
        <v>8</v>
      </c>
      <c r="M324">
        <v>2481</v>
      </c>
      <c r="N324">
        <v>0</v>
      </c>
      <c r="O324">
        <v>2014</v>
      </c>
      <c r="P324">
        <v>0</v>
      </c>
      <c r="Q324">
        <v>98001</v>
      </c>
      <c r="R324" s="1">
        <v>472602</v>
      </c>
      <c r="S324" s="1">
        <v>-122284</v>
      </c>
      <c r="T324">
        <v>2363</v>
      </c>
      <c r="U324">
        <v>4175</v>
      </c>
      <c r="W324">
        <f t="shared" ref="W324:W363" si="42">C324/F324</f>
        <v>124.546553808948</v>
      </c>
      <c r="Y324" t="str">
        <f t="shared" si="40"/>
        <v>Barato</v>
      </c>
      <c r="Z324" t="str">
        <f t="shared" si="41"/>
        <v>barato</v>
      </c>
      <c r="AA324" s="19">
        <f t="shared" si="39"/>
        <v>1</v>
      </c>
    </row>
    <row r="325" spans="1:27">
      <c r="A325">
        <v>7967000130</v>
      </c>
      <c r="B325" t="s">
        <v>238</v>
      </c>
      <c r="C325">
        <v>370228</v>
      </c>
      <c r="D325">
        <v>4</v>
      </c>
      <c r="E325">
        <v>3</v>
      </c>
      <c r="F325">
        <v>2050</v>
      </c>
      <c r="G325">
        <v>4000</v>
      </c>
      <c r="H325">
        <v>2</v>
      </c>
      <c r="I325">
        <v>0</v>
      </c>
      <c r="J325">
        <v>0</v>
      </c>
      <c r="K325">
        <v>3</v>
      </c>
      <c r="L325">
        <v>8</v>
      </c>
      <c r="M325">
        <v>2050</v>
      </c>
      <c r="N325">
        <v>0</v>
      </c>
      <c r="O325">
        <v>2014</v>
      </c>
      <c r="P325">
        <v>0</v>
      </c>
      <c r="Q325">
        <v>98001</v>
      </c>
      <c r="R325" s="1">
        <v>473525</v>
      </c>
      <c r="S325" s="1">
        <v>-122275</v>
      </c>
      <c r="T325">
        <v>2050</v>
      </c>
      <c r="U325">
        <v>4000</v>
      </c>
      <c r="W325">
        <f t="shared" si="42"/>
        <v>180.5990243902439</v>
      </c>
      <c r="Y325" t="str">
        <f t="shared" si="40"/>
        <v>Caro</v>
      </c>
      <c r="Z325" t="str">
        <f t="shared" si="41"/>
        <v>barato</v>
      </c>
      <c r="AA325" s="19">
        <f t="shared" si="39"/>
        <v>0</v>
      </c>
    </row>
    <row r="326" spans="1:27">
      <c r="A326">
        <v>6601200250</v>
      </c>
      <c r="B326" t="s">
        <v>120</v>
      </c>
      <c r="C326">
        <v>205000</v>
      </c>
      <c r="D326">
        <v>4</v>
      </c>
      <c r="E326">
        <v>2.5</v>
      </c>
      <c r="F326">
        <v>1767</v>
      </c>
      <c r="G326">
        <v>4500</v>
      </c>
      <c r="H326">
        <v>2</v>
      </c>
      <c r="I326">
        <v>0</v>
      </c>
      <c r="J326">
        <v>0</v>
      </c>
      <c r="K326">
        <v>3</v>
      </c>
      <c r="L326">
        <v>8</v>
      </c>
      <c r="M326">
        <v>1767</v>
      </c>
      <c r="N326">
        <v>0</v>
      </c>
      <c r="O326">
        <v>2006</v>
      </c>
      <c r="P326">
        <v>0</v>
      </c>
      <c r="Q326">
        <v>98001</v>
      </c>
      <c r="R326" s="1">
        <v>472607</v>
      </c>
      <c r="S326" t="s">
        <v>51</v>
      </c>
      <c r="T326">
        <v>1949</v>
      </c>
      <c r="U326">
        <v>4636</v>
      </c>
      <c r="W326">
        <f t="shared" si="42"/>
        <v>116.01584606677986</v>
      </c>
      <c r="Y326" t="str">
        <f t="shared" si="40"/>
        <v>Barato</v>
      </c>
      <c r="Z326" t="str">
        <f t="shared" si="41"/>
        <v>barato</v>
      </c>
      <c r="AA326" s="19">
        <f t="shared" si="39"/>
        <v>1</v>
      </c>
    </row>
    <row r="327" spans="1:27">
      <c r="A327">
        <v>3356402705</v>
      </c>
      <c r="B327" t="s">
        <v>239</v>
      </c>
      <c r="C327">
        <v>216000</v>
      </c>
      <c r="D327">
        <v>4</v>
      </c>
      <c r="E327">
        <v>2.5</v>
      </c>
      <c r="F327">
        <v>1847</v>
      </c>
      <c r="G327">
        <v>8000</v>
      </c>
      <c r="H327">
        <v>2</v>
      </c>
      <c r="I327">
        <v>0</v>
      </c>
      <c r="J327">
        <v>0</v>
      </c>
      <c r="K327">
        <v>3</v>
      </c>
      <c r="L327">
        <v>7</v>
      </c>
      <c r="M327">
        <v>1847</v>
      </c>
      <c r="N327">
        <v>0</v>
      </c>
      <c r="O327">
        <v>2008</v>
      </c>
      <c r="P327">
        <v>0</v>
      </c>
      <c r="Q327">
        <v>98001</v>
      </c>
      <c r="R327" s="1">
        <v>472874</v>
      </c>
      <c r="S327" s="1">
        <v>-122257</v>
      </c>
      <c r="T327">
        <v>1767</v>
      </c>
      <c r="U327">
        <v>8000</v>
      </c>
      <c r="W327">
        <f t="shared" si="42"/>
        <v>116.94639956686518</v>
      </c>
      <c r="Y327" t="str">
        <f t="shared" si="40"/>
        <v>Barato</v>
      </c>
      <c r="Z327" t="str">
        <f t="shared" si="41"/>
        <v>barato</v>
      </c>
      <c r="AA327" s="19">
        <f t="shared" si="39"/>
        <v>1</v>
      </c>
    </row>
    <row r="328" spans="1:27">
      <c r="A328">
        <v>629650380</v>
      </c>
      <c r="B328" t="s">
        <v>204</v>
      </c>
      <c r="C328">
        <v>255000</v>
      </c>
      <c r="D328">
        <v>4</v>
      </c>
      <c r="E328">
        <v>2.5</v>
      </c>
      <c r="F328">
        <v>1660</v>
      </c>
      <c r="G328">
        <v>6724</v>
      </c>
      <c r="H328">
        <v>2</v>
      </c>
      <c r="I328">
        <v>0</v>
      </c>
      <c r="J328">
        <v>0</v>
      </c>
      <c r="K328">
        <v>3</v>
      </c>
      <c r="L328">
        <v>7</v>
      </c>
      <c r="M328">
        <v>1660</v>
      </c>
      <c r="N328">
        <v>0</v>
      </c>
      <c r="O328">
        <v>2009</v>
      </c>
      <c r="P328">
        <v>0</v>
      </c>
      <c r="Q328">
        <v>98001</v>
      </c>
      <c r="R328" s="1">
        <v>47259</v>
      </c>
      <c r="S328" s="1">
        <v>-122256</v>
      </c>
      <c r="T328">
        <v>1544</v>
      </c>
      <c r="U328">
        <v>6054</v>
      </c>
      <c r="W328">
        <f t="shared" si="42"/>
        <v>153.6144578313253</v>
      </c>
      <c r="Y328" t="str">
        <f t="shared" si="40"/>
        <v>Caro</v>
      </c>
      <c r="Z328" t="str">
        <f t="shared" si="41"/>
        <v>barato</v>
      </c>
      <c r="AA328" s="19">
        <f t="shared" si="39"/>
        <v>0</v>
      </c>
    </row>
    <row r="329" spans="1:27">
      <c r="A329">
        <v>1115600130</v>
      </c>
      <c r="B329" t="s">
        <v>128</v>
      </c>
      <c r="C329">
        <v>415000</v>
      </c>
      <c r="D329">
        <v>4</v>
      </c>
      <c r="E329">
        <v>2.5</v>
      </c>
      <c r="F329">
        <v>2891</v>
      </c>
      <c r="G329">
        <v>6499</v>
      </c>
      <c r="H329">
        <v>2</v>
      </c>
      <c r="I329">
        <v>0</v>
      </c>
      <c r="J329">
        <v>0</v>
      </c>
      <c r="K329">
        <v>3</v>
      </c>
      <c r="L329">
        <v>9</v>
      </c>
      <c r="M329">
        <v>2891</v>
      </c>
      <c r="N329">
        <v>0</v>
      </c>
      <c r="O329">
        <v>2014</v>
      </c>
      <c r="P329">
        <v>0</v>
      </c>
      <c r="Q329">
        <v>98001</v>
      </c>
      <c r="R329" s="1">
        <v>473359</v>
      </c>
      <c r="S329" s="1">
        <v>-122257</v>
      </c>
      <c r="T329">
        <v>2550</v>
      </c>
      <c r="U329">
        <v>8383</v>
      </c>
      <c r="W329">
        <f t="shared" si="42"/>
        <v>143.54894500172949</v>
      </c>
      <c r="Y329" t="str">
        <f t="shared" si="40"/>
        <v>Barato</v>
      </c>
      <c r="Z329" t="str">
        <f t="shared" si="41"/>
        <v>barato</v>
      </c>
      <c r="AA329" s="19">
        <f t="shared" si="39"/>
        <v>1</v>
      </c>
    </row>
    <row r="330" spans="1:27">
      <c r="A330">
        <v>9511120050</v>
      </c>
      <c r="B330" t="s">
        <v>68</v>
      </c>
      <c r="C330">
        <v>427000</v>
      </c>
      <c r="D330">
        <v>3</v>
      </c>
      <c r="E330">
        <v>2.5</v>
      </c>
      <c r="F330">
        <v>2432</v>
      </c>
      <c r="G330">
        <v>9391</v>
      </c>
      <c r="H330">
        <v>2</v>
      </c>
      <c r="I330">
        <v>0</v>
      </c>
      <c r="J330">
        <v>2</v>
      </c>
      <c r="K330">
        <v>3</v>
      </c>
      <c r="L330">
        <v>9</v>
      </c>
      <c r="M330">
        <v>2432</v>
      </c>
      <c r="N330">
        <v>0</v>
      </c>
      <c r="O330">
        <v>2005</v>
      </c>
      <c r="P330">
        <v>0</v>
      </c>
      <c r="Q330">
        <v>98001</v>
      </c>
      <c r="R330" s="1">
        <v>473453</v>
      </c>
      <c r="S330" s="1">
        <v>-122267</v>
      </c>
      <c r="T330">
        <v>2912</v>
      </c>
      <c r="U330">
        <v>8932</v>
      </c>
      <c r="W330">
        <f t="shared" si="42"/>
        <v>175.57565789473685</v>
      </c>
      <c r="Y330" t="str">
        <f t="shared" si="40"/>
        <v>Caro</v>
      </c>
      <c r="Z330" t="str">
        <f t="shared" si="41"/>
        <v>caro</v>
      </c>
      <c r="AA330" s="19">
        <f t="shared" si="39"/>
        <v>1</v>
      </c>
    </row>
    <row r="331" spans="1:27">
      <c r="A331">
        <v>8956200560</v>
      </c>
      <c r="B331" t="s">
        <v>205</v>
      </c>
      <c r="C331">
        <v>453000</v>
      </c>
      <c r="D331">
        <v>4</v>
      </c>
      <c r="E331">
        <v>2.5</v>
      </c>
      <c r="F331">
        <v>2502</v>
      </c>
      <c r="G331">
        <v>8306</v>
      </c>
      <c r="H331">
        <v>2</v>
      </c>
      <c r="I331">
        <v>0</v>
      </c>
      <c r="J331">
        <v>0</v>
      </c>
      <c r="K331">
        <v>3</v>
      </c>
      <c r="L331">
        <v>9</v>
      </c>
      <c r="M331">
        <v>2502</v>
      </c>
      <c r="N331">
        <v>0</v>
      </c>
      <c r="O331">
        <v>2013</v>
      </c>
      <c r="P331">
        <v>0</v>
      </c>
      <c r="Q331">
        <v>98001</v>
      </c>
      <c r="R331" s="1">
        <v>472953</v>
      </c>
      <c r="S331" s="1">
        <v>-122265</v>
      </c>
      <c r="T331">
        <v>2597</v>
      </c>
      <c r="U331">
        <v>6983</v>
      </c>
      <c r="W331">
        <f t="shared" si="42"/>
        <v>181.05515587529976</v>
      </c>
      <c r="Y331" t="str">
        <f t="shared" si="40"/>
        <v>Caro</v>
      </c>
      <c r="Z331" t="str">
        <f t="shared" si="41"/>
        <v>barato</v>
      </c>
      <c r="AA331" s="19">
        <f t="shared" si="39"/>
        <v>0</v>
      </c>
    </row>
    <row r="332" spans="1:27">
      <c r="A332">
        <v>3751601877</v>
      </c>
      <c r="B332" t="s">
        <v>205</v>
      </c>
      <c r="C332">
        <v>552900</v>
      </c>
      <c r="D332">
        <v>4</v>
      </c>
      <c r="E332">
        <v>3.5</v>
      </c>
      <c r="F332">
        <v>3828</v>
      </c>
      <c r="G332">
        <v>18900</v>
      </c>
      <c r="H332">
        <v>2.5</v>
      </c>
      <c r="I332">
        <v>0</v>
      </c>
      <c r="J332">
        <v>0</v>
      </c>
      <c r="K332">
        <v>3</v>
      </c>
      <c r="L332">
        <v>9</v>
      </c>
      <c r="M332">
        <v>3828</v>
      </c>
      <c r="N332">
        <v>0</v>
      </c>
      <c r="O332">
        <v>2014</v>
      </c>
      <c r="P332">
        <v>0</v>
      </c>
      <c r="Q332">
        <v>98001</v>
      </c>
      <c r="R332" s="1">
        <v>472851</v>
      </c>
      <c r="S332" s="1">
        <v>-122277</v>
      </c>
      <c r="T332">
        <v>2120</v>
      </c>
      <c r="U332">
        <v>18900</v>
      </c>
      <c r="W332">
        <f t="shared" si="42"/>
        <v>144.43573667711598</v>
      </c>
      <c r="Y332" t="str">
        <f t="shared" si="40"/>
        <v>Barato</v>
      </c>
      <c r="Z332" t="str">
        <f t="shared" si="41"/>
        <v>barato</v>
      </c>
      <c r="AA332" s="19">
        <f t="shared" si="39"/>
        <v>1</v>
      </c>
    </row>
    <row r="333" spans="1:27">
      <c r="A333">
        <v>8956200960</v>
      </c>
      <c r="B333" t="s">
        <v>240</v>
      </c>
      <c r="C333">
        <v>524225</v>
      </c>
      <c r="D333">
        <v>4</v>
      </c>
      <c r="E333">
        <v>2.5</v>
      </c>
      <c r="F333">
        <v>3056</v>
      </c>
      <c r="G333">
        <v>11385</v>
      </c>
      <c r="H333">
        <v>2</v>
      </c>
      <c r="I333">
        <v>0</v>
      </c>
      <c r="J333">
        <v>0</v>
      </c>
      <c r="K333">
        <v>3</v>
      </c>
      <c r="L333">
        <v>9</v>
      </c>
      <c r="M333">
        <v>3056</v>
      </c>
      <c r="N333">
        <v>0</v>
      </c>
      <c r="O333">
        <v>2014</v>
      </c>
      <c r="P333">
        <v>0</v>
      </c>
      <c r="Q333">
        <v>98001</v>
      </c>
      <c r="R333" s="1">
        <v>472905</v>
      </c>
      <c r="S333" s="1">
        <v>-122264</v>
      </c>
      <c r="T333">
        <v>2849</v>
      </c>
      <c r="U333">
        <v>8607</v>
      </c>
      <c r="W333">
        <f t="shared" si="42"/>
        <v>171.53959424083769</v>
      </c>
      <c r="Y333" t="str">
        <f t="shared" si="40"/>
        <v>Caro</v>
      </c>
      <c r="Z333" t="str">
        <f t="shared" si="41"/>
        <v>barato</v>
      </c>
      <c r="AA333" s="19">
        <f t="shared" si="39"/>
        <v>0</v>
      </c>
    </row>
    <row r="334" spans="1:27">
      <c r="A334">
        <v>3682000060</v>
      </c>
      <c r="B334" t="s">
        <v>228</v>
      </c>
      <c r="C334">
        <v>349950</v>
      </c>
      <c r="D334">
        <v>4</v>
      </c>
      <c r="E334">
        <v>3.5</v>
      </c>
      <c r="F334">
        <v>2796</v>
      </c>
      <c r="G334">
        <v>3520</v>
      </c>
      <c r="H334">
        <v>2.5</v>
      </c>
      <c r="I334">
        <v>0</v>
      </c>
      <c r="J334">
        <v>0</v>
      </c>
      <c r="K334">
        <v>3</v>
      </c>
      <c r="L334">
        <v>8</v>
      </c>
      <c r="M334">
        <v>2796</v>
      </c>
      <c r="N334">
        <v>0</v>
      </c>
      <c r="O334">
        <v>2013</v>
      </c>
      <c r="P334">
        <v>0</v>
      </c>
      <c r="Q334">
        <v>98001</v>
      </c>
      <c r="R334" s="1">
        <v>473427</v>
      </c>
      <c r="S334" s="1">
        <v>-122278</v>
      </c>
      <c r="T334">
        <v>2040</v>
      </c>
      <c r="U334">
        <v>5195</v>
      </c>
      <c r="W334">
        <f t="shared" si="42"/>
        <v>125.16094420600858</v>
      </c>
      <c r="Y334" t="str">
        <f t="shared" si="40"/>
        <v>Barato</v>
      </c>
      <c r="Z334" t="str">
        <f t="shared" si="41"/>
        <v>barato</v>
      </c>
      <c r="AA334" s="19">
        <f t="shared" si="39"/>
        <v>1</v>
      </c>
    </row>
    <row r="335" spans="1:27">
      <c r="A335">
        <v>3304030140</v>
      </c>
      <c r="B335" t="s">
        <v>176</v>
      </c>
      <c r="C335">
        <v>424000</v>
      </c>
      <c r="D335">
        <v>4</v>
      </c>
      <c r="E335">
        <v>2.5</v>
      </c>
      <c r="F335">
        <v>2650</v>
      </c>
      <c r="G335">
        <v>8685</v>
      </c>
      <c r="H335">
        <v>2</v>
      </c>
      <c r="I335">
        <v>0</v>
      </c>
      <c r="J335">
        <v>0</v>
      </c>
      <c r="K335">
        <v>3</v>
      </c>
      <c r="L335">
        <v>9</v>
      </c>
      <c r="M335">
        <v>2650</v>
      </c>
      <c r="N335">
        <v>0</v>
      </c>
      <c r="O335">
        <v>2006</v>
      </c>
      <c r="P335">
        <v>0</v>
      </c>
      <c r="Q335">
        <v>98001</v>
      </c>
      <c r="R335" s="1">
        <v>47344</v>
      </c>
      <c r="S335" s="1">
        <v>-122269</v>
      </c>
      <c r="T335">
        <v>2650</v>
      </c>
      <c r="U335">
        <v>7932</v>
      </c>
      <c r="W335">
        <f t="shared" si="42"/>
        <v>160</v>
      </c>
      <c r="Y335" t="str">
        <f t="shared" si="40"/>
        <v>Caro</v>
      </c>
      <c r="Z335" t="str">
        <f t="shared" si="41"/>
        <v>barato</v>
      </c>
      <c r="AA335" s="19">
        <f t="shared" si="39"/>
        <v>0</v>
      </c>
    </row>
    <row r="336" spans="1:27">
      <c r="A336">
        <v>629650030</v>
      </c>
      <c r="B336" t="s">
        <v>241</v>
      </c>
      <c r="C336">
        <v>317500</v>
      </c>
      <c r="D336">
        <v>4</v>
      </c>
      <c r="E336">
        <v>2.5</v>
      </c>
      <c r="F336">
        <v>2233</v>
      </c>
      <c r="G336">
        <v>6025</v>
      </c>
      <c r="H336">
        <v>2</v>
      </c>
      <c r="I336">
        <v>0</v>
      </c>
      <c r="J336">
        <v>0</v>
      </c>
      <c r="K336">
        <v>3</v>
      </c>
      <c r="L336">
        <v>7</v>
      </c>
      <c r="M336">
        <v>2233</v>
      </c>
      <c r="N336">
        <v>0</v>
      </c>
      <c r="O336">
        <v>2012</v>
      </c>
      <c r="P336">
        <v>0</v>
      </c>
      <c r="Q336">
        <v>98001</v>
      </c>
      <c r="R336" s="1">
        <v>472599</v>
      </c>
      <c r="S336" s="1">
        <v>-122256</v>
      </c>
      <c r="T336">
        <v>1544</v>
      </c>
      <c r="U336">
        <v>6036</v>
      </c>
      <c r="W336">
        <f t="shared" si="42"/>
        <v>142.18540080609046</v>
      </c>
      <c r="Y336" t="str">
        <f t="shared" si="40"/>
        <v>Barato</v>
      </c>
      <c r="Z336" t="str">
        <f t="shared" si="41"/>
        <v>barato</v>
      </c>
      <c r="AA336" s="19">
        <f t="shared" si="39"/>
        <v>1</v>
      </c>
    </row>
    <row r="337" spans="1:27">
      <c r="A337">
        <v>7967000200</v>
      </c>
      <c r="B337" t="s">
        <v>96</v>
      </c>
      <c r="C337">
        <v>345500</v>
      </c>
      <c r="D337">
        <v>3</v>
      </c>
      <c r="E337">
        <v>2.5</v>
      </c>
      <c r="F337">
        <v>1930</v>
      </c>
      <c r="G337">
        <v>4000</v>
      </c>
      <c r="H337">
        <v>2</v>
      </c>
      <c r="I337">
        <v>0</v>
      </c>
      <c r="J337">
        <v>0</v>
      </c>
      <c r="K337">
        <v>3</v>
      </c>
      <c r="L337">
        <v>8</v>
      </c>
      <c r="M337">
        <v>1930</v>
      </c>
      <c r="N337">
        <v>0</v>
      </c>
      <c r="O337">
        <v>2014</v>
      </c>
      <c r="P337">
        <v>0</v>
      </c>
      <c r="Q337">
        <v>98001</v>
      </c>
      <c r="R337" s="1">
        <v>473518</v>
      </c>
      <c r="S337" s="1">
        <v>-122275</v>
      </c>
      <c r="T337">
        <v>2050</v>
      </c>
      <c r="U337">
        <v>4000</v>
      </c>
      <c r="W337">
        <f t="shared" si="42"/>
        <v>179.01554404145077</v>
      </c>
      <c r="Y337" t="str">
        <f t="shared" si="40"/>
        <v>Caro</v>
      </c>
      <c r="Z337" t="str">
        <f t="shared" si="41"/>
        <v>caro</v>
      </c>
      <c r="AA337" s="19">
        <f t="shared" si="39"/>
        <v>1</v>
      </c>
    </row>
    <row r="338" spans="1:27">
      <c r="A338">
        <v>3353401070</v>
      </c>
      <c r="B338" t="s">
        <v>47</v>
      </c>
      <c r="C338">
        <v>260000</v>
      </c>
      <c r="D338">
        <v>5</v>
      </c>
      <c r="E338">
        <v>2.5</v>
      </c>
      <c r="F338">
        <v>2025</v>
      </c>
      <c r="G338">
        <v>7760</v>
      </c>
      <c r="H338">
        <v>2</v>
      </c>
      <c r="I338">
        <v>0</v>
      </c>
      <c r="J338">
        <v>0</v>
      </c>
      <c r="K338">
        <v>3</v>
      </c>
      <c r="L338">
        <v>7</v>
      </c>
      <c r="M338">
        <v>2025</v>
      </c>
      <c r="N338">
        <v>0</v>
      </c>
      <c r="O338">
        <v>2007</v>
      </c>
      <c r="P338">
        <v>0</v>
      </c>
      <c r="Q338">
        <v>98001</v>
      </c>
      <c r="R338" s="1">
        <v>472671</v>
      </c>
      <c r="S338" s="1">
        <v>-122256</v>
      </c>
      <c r="T338">
        <v>1664</v>
      </c>
      <c r="U338">
        <v>9000</v>
      </c>
      <c r="W338">
        <f t="shared" si="42"/>
        <v>128.39506172839506</v>
      </c>
      <c r="Y338" t="str">
        <f t="shared" si="40"/>
        <v>Barato</v>
      </c>
      <c r="Z338" t="str">
        <f t="shared" si="41"/>
        <v>barato</v>
      </c>
      <c r="AA338" s="19">
        <f t="shared" si="39"/>
        <v>1</v>
      </c>
    </row>
    <row r="339" spans="1:27">
      <c r="A339">
        <v>8956200990</v>
      </c>
      <c r="B339" t="s">
        <v>242</v>
      </c>
      <c r="C339">
        <v>499160</v>
      </c>
      <c r="D339">
        <v>4</v>
      </c>
      <c r="E339">
        <v>2.5</v>
      </c>
      <c r="F339">
        <v>2628</v>
      </c>
      <c r="G339">
        <v>11466</v>
      </c>
      <c r="H339">
        <v>2</v>
      </c>
      <c r="I339">
        <v>0</v>
      </c>
      <c r="J339">
        <v>0</v>
      </c>
      <c r="K339">
        <v>3</v>
      </c>
      <c r="L339">
        <v>9</v>
      </c>
      <c r="M339">
        <v>2628</v>
      </c>
      <c r="N339">
        <v>0</v>
      </c>
      <c r="O339">
        <v>2014</v>
      </c>
      <c r="P339">
        <v>0</v>
      </c>
      <c r="Q339">
        <v>98001</v>
      </c>
      <c r="R339" s="1">
        <v>472904</v>
      </c>
      <c r="S339" s="1">
        <v>-122264</v>
      </c>
      <c r="T339">
        <v>2849</v>
      </c>
      <c r="U339">
        <v>10909</v>
      </c>
      <c r="W339">
        <f t="shared" si="42"/>
        <v>189.93911719939118</v>
      </c>
      <c r="Y339" t="str">
        <f t="shared" si="40"/>
        <v>Caro</v>
      </c>
      <c r="Z339" t="str">
        <f t="shared" si="41"/>
        <v>barato</v>
      </c>
      <c r="AA339" s="19">
        <f t="shared" si="39"/>
        <v>0</v>
      </c>
    </row>
    <row r="340" spans="1:27">
      <c r="A340">
        <v>9264450550</v>
      </c>
      <c r="B340" t="s">
        <v>132</v>
      </c>
      <c r="C340">
        <v>329995</v>
      </c>
      <c r="D340">
        <v>4</v>
      </c>
      <c r="E340">
        <v>2.5</v>
      </c>
      <c r="F340">
        <v>2303</v>
      </c>
      <c r="G340">
        <v>3680</v>
      </c>
      <c r="H340">
        <v>2</v>
      </c>
      <c r="I340">
        <v>0</v>
      </c>
      <c r="J340">
        <v>0</v>
      </c>
      <c r="K340">
        <v>3</v>
      </c>
      <c r="L340">
        <v>8</v>
      </c>
      <c r="M340">
        <v>2303</v>
      </c>
      <c r="N340">
        <v>0</v>
      </c>
      <c r="O340">
        <v>2013</v>
      </c>
      <c r="P340">
        <v>0</v>
      </c>
      <c r="Q340">
        <v>98001</v>
      </c>
      <c r="R340" s="1">
        <v>472599</v>
      </c>
      <c r="S340" s="1">
        <v>-122283</v>
      </c>
      <c r="T340">
        <v>2303</v>
      </c>
      <c r="U340">
        <v>3760</v>
      </c>
      <c r="W340">
        <f t="shared" si="42"/>
        <v>143.28918801563179</v>
      </c>
      <c r="Y340" t="str">
        <f t="shared" si="40"/>
        <v>Barato</v>
      </c>
      <c r="Z340" t="str">
        <f t="shared" si="41"/>
        <v>barato</v>
      </c>
      <c r="AA340" s="19">
        <f t="shared" si="39"/>
        <v>1</v>
      </c>
    </row>
    <row r="341" spans="1:27">
      <c r="A341">
        <v>7967000270</v>
      </c>
      <c r="B341" t="s">
        <v>177</v>
      </c>
      <c r="C341">
        <v>353000</v>
      </c>
      <c r="D341">
        <v>4</v>
      </c>
      <c r="E341">
        <v>2.5</v>
      </c>
      <c r="F341">
        <v>1912</v>
      </c>
      <c r="G341">
        <v>5000</v>
      </c>
      <c r="H341">
        <v>2</v>
      </c>
      <c r="I341">
        <v>0</v>
      </c>
      <c r="J341">
        <v>0</v>
      </c>
      <c r="K341">
        <v>3</v>
      </c>
      <c r="L341">
        <v>8</v>
      </c>
      <c r="M341">
        <v>1912</v>
      </c>
      <c r="N341">
        <v>0</v>
      </c>
      <c r="O341">
        <v>2012</v>
      </c>
      <c r="P341">
        <v>0</v>
      </c>
      <c r="Q341">
        <v>98001</v>
      </c>
      <c r="R341" s="1">
        <v>473511</v>
      </c>
      <c r="S341" s="1">
        <v>-122275</v>
      </c>
      <c r="T341">
        <v>2020</v>
      </c>
      <c r="U341">
        <v>5000</v>
      </c>
      <c r="W341">
        <f t="shared" si="42"/>
        <v>184.62343096234309</v>
      </c>
      <c r="Y341" t="str">
        <f t="shared" si="40"/>
        <v>Caro</v>
      </c>
      <c r="Z341" t="str">
        <f t="shared" si="41"/>
        <v>barato</v>
      </c>
      <c r="AA341" s="19">
        <f t="shared" si="39"/>
        <v>0</v>
      </c>
    </row>
    <row r="342" spans="1:27">
      <c r="A342">
        <v>8956200070</v>
      </c>
      <c r="B342" t="s">
        <v>207</v>
      </c>
      <c r="C342">
        <v>447500</v>
      </c>
      <c r="D342">
        <v>4</v>
      </c>
      <c r="E342">
        <v>2.5</v>
      </c>
      <c r="F342">
        <v>2425</v>
      </c>
      <c r="G342">
        <v>9017</v>
      </c>
      <c r="H342">
        <v>2</v>
      </c>
      <c r="I342">
        <v>0</v>
      </c>
      <c r="J342">
        <v>0</v>
      </c>
      <c r="K342">
        <v>3</v>
      </c>
      <c r="L342">
        <v>9</v>
      </c>
      <c r="M342">
        <v>2425</v>
      </c>
      <c r="N342">
        <v>0</v>
      </c>
      <c r="O342">
        <v>2013</v>
      </c>
      <c r="P342">
        <v>0</v>
      </c>
      <c r="Q342">
        <v>98001</v>
      </c>
      <c r="R342" s="1">
        <v>473003</v>
      </c>
      <c r="S342" s="1">
        <v>-122263</v>
      </c>
      <c r="T342">
        <v>2725</v>
      </c>
      <c r="U342">
        <v>7019</v>
      </c>
      <c r="W342">
        <f t="shared" si="42"/>
        <v>184.53608247422682</v>
      </c>
      <c r="Y342" t="str">
        <f t="shared" si="40"/>
        <v>Caro</v>
      </c>
      <c r="Z342" t="str">
        <f t="shared" si="41"/>
        <v>barato</v>
      </c>
      <c r="AA342" s="19">
        <f t="shared" si="39"/>
        <v>0</v>
      </c>
    </row>
    <row r="343" spans="1:27">
      <c r="A343">
        <v>3353400092</v>
      </c>
      <c r="B343" t="s">
        <v>243</v>
      </c>
      <c r="C343">
        <v>270500</v>
      </c>
      <c r="D343">
        <v>5</v>
      </c>
      <c r="E343">
        <v>2.5</v>
      </c>
      <c r="F343">
        <v>2406</v>
      </c>
      <c r="G343">
        <v>7093</v>
      </c>
      <c r="H343">
        <v>2</v>
      </c>
      <c r="I343">
        <v>0</v>
      </c>
      <c r="J343">
        <v>0</v>
      </c>
      <c r="K343">
        <v>3</v>
      </c>
      <c r="L343">
        <v>8</v>
      </c>
      <c r="M343">
        <v>2406</v>
      </c>
      <c r="N343">
        <v>0</v>
      </c>
      <c r="O343">
        <v>2006</v>
      </c>
      <c r="P343">
        <v>0</v>
      </c>
      <c r="Q343">
        <v>98001</v>
      </c>
      <c r="R343" s="1">
        <v>472615</v>
      </c>
      <c r="S343" s="1">
        <v>-122252</v>
      </c>
      <c r="T343">
        <v>1767</v>
      </c>
      <c r="U343">
        <v>7093</v>
      </c>
      <c r="W343">
        <f t="shared" si="42"/>
        <v>112.42726517040731</v>
      </c>
      <c r="Y343" t="str">
        <f t="shared" si="40"/>
        <v>Barato</v>
      </c>
      <c r="Z343" t="str">
        <f t="shared" si="41"/>
        <v>barato</v>
      </c>
      <c r="AA343" s="19">
        <f t="shared" si="39"/>
        <v>1</v>
      </c>
    </row>
    <row r="344" spans="1:27">
      <c r="A344">
        <v>8956200530</v>
      </c>
      <c r="B344" t="s">
        <v>244</v>
      </c>
      <c r="C344">
        <v>457000</v>
      </c>
      <c r="D344">
        <v>4</v>
      </c>
      <c r="E344">
        <v>2.5</v>
      </c>
      <c r="F344">
        <v>2820</v>
      </c>
      <c r="G344">
        <v>6983</v>
      </c>
      <c r="H344">
        <v>2</v>
      </c>
      <c r="I344">
        <v>0</v>
      </c>
      <c r="J344">
        <v>0</v>
      </c>
      <c r="K344">
        <v>3</v>
      </c>
      <c r="L344">
        <v>9</v>
      </c>
      <c r="M344">
        <v>2820</v>
      </c>
      <c r="N344">
        <v>0</v>
      </c>
      <c r="O344">
        <v>2013</v>
      </c>
      <c r="P344">
        <v>0</v>
      </c>
      <c r="Q344">
        <v>98001</v>
      </c>
      <c r="R344" s="1">
        <v>472958</v>
      </c>
      <c r="S344" s="1">
        <v>-122265</v>
      </c>
      <c r="T344">
        <v>2597</v>
      </c>
      <c r="U344">
        <v>7222</v>
      </c>
      <c r="W344">
        <f t="shared" si="42"/>
        <v>162.05673758865248</v>
      </c>
      <c r="Y344" t="str">
        <f t="shared" si="40"/>
        <v>Caro</v>
      </c>
      <c r="Z344" t="str">
        <f t="shared" si="41"/>
        <v>barato</v>
      </c>
      <c r="AA344" s="19">
        <f t="shared" si="39"/>
        <v>0</v>
      </c>
    </row>
    <row r="345" spans="1:27">
      <c r="A345">
        <v>3355400242</v>
      </c>
      <c r="B345" t="s">
        <v>27</v>
      </c>
      <c r="C345">
        <v>274900</v>
      </c>
      <c r="D345">
        <v>3</v>
      </c>
      <c r="E345">
        <v>2</v>
      </c>
      <c r="F345">
        <v>1936</v>
      </c>
      <c r="G345">
        <v>6612</v>
      </c>
      <c r="H345">
        <v>2</v>
      </c>
      <c r="I345">
        <v>0</v>
      </c>
      <c r="J345">
        <v>0</v>
      </c>
      <c r="K345">
        <v>3</v>
      </c>
      <c r="L345">
        <v>7</v>
      </c>
      <c r="M345">
        <v>1936</v>
      </c>
      <c r="N345">
        <v>0</v>
      </c>
      <c r="O345">
        <v>2014</v>
      </c>
      <c r="P345">
        <v>0</v>
      </c>
      <c r="Q345">
        <v>98001</v>
      </c>
      <c r="R345" s="1">
        <v>472602</v>
      </c>
      <c r="S345" s="1">
        <v>-122246</v>
      </c>
      <c r="T345">
        <v>1620</v>
      </c>
      <c r="U345">
        <v>21600</v>
      </c>
      <c r="W345">
        <f t="shared" si="42"/>
        <v>141.99380165289256</v>
      </c>
      <c r="Y345" t="str">
        <f t="shared" si="40"/>
        <v>Barato</v>
      </c>
      <c r="Z345" t="str">
        <f t="shared" si="41"/>
        <v>caro</v>
      </c>
      <c r="AA345" s="19">
        <f t="shared" si="39"/>
        <v>0</v>
      </c>
    </row>
    <row r="346" spans="1:27">
      <c r="A346">
        <v>6601200040</v>
      </c>
      <c r="B346" t="s">
        <v>224</v>
      </c>
      <c r="C346">
        <v>280000</v>
      </c>
      <c r="D346">
        <v>4</v>
      </c>
      <c r="E346">
        <v>2.5</v>
      </c>
      <c r="F346">
        <v>1934</v>
      </c>
      <c r="G346">
        <v>5677</v>
      </c>
      <c r="H346">
        <v>2</v>
      </c>
      <c r="I346">
        <v>0</v>
      </c>
      <c r="J346">
        <v>0</v>
      </c>
      <c r="K346">
        <v>3</v>
      </c>
      <c r="L346">
        <v>8</v>
      </c>
      <c r="M346">
        <v>1934</v>
      </c>
      <c r="N346">
        <v>0</v>
      </c>
      <c r="O346">
        <v>2013</v>
      </c>
      <c r="P346">
        <v>0</v>
      </c>
      <c r="Q346">
        <v>98001</v>
      </c>
      <c r="R346" s="1">
        <v>472602</v>
      </c>
      <c r="S346" s="1">
        <v>-122252</v>
      </c>
      <c r="T346">
        <v>1919</v>
      </c>
      <c r="U346">
        <v>5049</v>
      </c>
      <c r="W346">
        <f t="shared" si="42"/>
        <v>144.77766287487074</v>
      </c>
      <c r="Y346" t="str">
        <f t="shared" si="40"/>
        <v>Barato</v>
      </c>
      <c r="Z346" t="str">
        <f t="shared" si="41"/>
        <v>barato</v>
      </c>
      <c r="AA346" s="19">
        <f t="shared" si="39"/>
        <v>1</v>
      </c>
    </row>
    <row r="347" spans="1:27">
      <c r="A347">
        <v>1278000210</v>
      </c>
      <c r="B347" t="s">
        <v>67</v>
      </c>
      <c r="C347">
        <v>110000</v>
      </c>
      <c r="D347">
        <v>2</v>
      </c>
      <c r="E347">
        <v>1</v>
      </c>
      <c r="F347">
        <v>828</v>
      </c>
      <c r="G347">
        <v>4524</v>
      </c>
      <c r="H347">
        <v>1</v>
      </c>
      <c r="I347">
        <v>0</v>
      </c>
      <c r="J347">
        <v>0</v>
      </c>
      <c r="K347">
        <v>3</v>
      </c>
      <c r="L347">
        <v>6</v>
      </c>
      <c r="M347">
        <v>828</v>
      </c>
      <c r="N347">
        <v>0</v>
      </c>
      <c r="O347">
        <v>1968</v>
      </c>
      <c r="P347">
        <v>2007</v>
      </c>
      <c r="Q347">
        <v>98001</v>
      </c>
      <c r="R347" s="1">
        <v>472655</v>
      </c>
      <c r="S347" s="1">
        <v>-122244</v>
      </c>
      <c r="T347">
        <v>828</v>
      </c>
      <c r="U347">
        <v>5402</v>
      </c>
      <c r="W347">
        <f t="shared" si="42"/>
        <v>132.85024154589371</v>
      </c>
      <c r="Y347" t="str">
        <f t="shared" si="40"/>
        <v>Barato</v>
      </c>
      <c r="Z347" t="str">
        <f t="shared" si="41"/>
        <v>caro</v>
      </c>
      <c r="AA347" s="19">
        <f t="shared" si="39"/>
        <v>0</v>
      </c>
    </row>
    <row r="348" spans="1:27">
      <c r="A348">
        <v>7967000150</v>
      </c>
      <c r="B348" t="s">
        <v>215</v>
      </c>
      <c r="C348">
        <v>353500</v>
      </c>
      <c r="D348">
        <v>4</v>
      </c>
      <c r="E348">
        <v>3</v>
      </c>
      <c r="F348">
        <v>2050</v>
      </c>
      <c r="G348">
        <v>4000</v>
      </c>
      <c r="H348">
        <v>2</v>
      </c>
      <c r="I348">
        <v>0</v>
      </c>
      <c r="J348">
        <v>0</v>
      </c>
      <c r="K348">
        <v>3</v>
      </c>
      <c r="L348">
        <v>8</v>
      </c>
      <c r="M348">
        <v>2050</v>
      </c>
      <c r="N348">
        <v>0</v>
      </c>
      <c r="O348">
        <v>2014</v>
      </c>
      <c r="P348">
        <v>0</v>
      </c>
      <c r="Q348">
        <v>98001</v>
      </c>
      <c r="R348" s="1">
        <v>473523</v>
      </c>
      <c r="S348" s="1">
        <v>-122275</v>
      </c>
      <c r="T348">
        <v>2050</v>
      </c>
      <c r="U348">
        <v>4000</v>
      </c>
      <c r="W348">
        <f t="shared" si="42"/>
        <v>172.4390243902439</v>
      </c>
      <c r="Y348" t="str">
        <f t="shared" si="40"/>
        <v>Caro</v>
      </c>
      <c r="Z348" t="str">
        <f t="shared" si="41"/>
        <v>barato</v>
      </c>
      <c r="AA348" s="19">
        <f t="shared" si="39"/>
        <v>0</v>
      </c>
    </row>
    <row r="349" spans="1:27">
      <c r="A349">
        <v>1389600040</v>
      </c>
      <c r="B349" t="s">
        <v>214</v>
      </c>
      <c r="C349">
        <v>255000</v>
      </c>
      <c r="D349">
        <v>4</v>
      </c>
      <c r="E349">
        <v>2.5</v>
      </c>
      <c r="F349">
        <v>1987</v>
      </c>
      <c r="G349">
        <v>6000</v>
      </c>
      <c r="H349">
        <v>2</v>
      </c>
      <c r="I349">
        <v>0</v>
      </c>
      <c r="J349">
        <v>0</v>
      </c>
      <c r="K349">
        <v>3</v>
      </c>
      <c r="L349">
        <v>7</v>
      </c>
      <c r="M349">
        <v>1987</v>
      </c>
      <c r="N349">
        <v>0</v>
      </c>
      <c r="O349">
        <v>2011</v>
      </c>
      <c r="P349">
        <v>0</v>
      </c>
      <c r="Q349">
        <v>98001</v>
      </c>
      <c r="R349" s="1">
        <v>472679</v>
      </c>
      <c r="S349" s="1">
        <v>-122255</v>
      </c>
      <c r="T349">
        <v>1880</v>
      </c>
      <c r="U349">
        <v>9589</v>
      </c>
      <c r="W349">
        <f t="shared" si="42"/>
        <v>128.33417211877202</v>
      </c>
      <c r="Y349" t="str">
        <f t="shared" si="40"/>
        <v>Barato</v>
      </c>
      <c r="Z349" t="str">
        <f t="shared" si="41"/>
        <v>barato</v>
      </c>
      <c r="AA349" s="19">
        <f t="shared" si="39"/>
        <v>1</v>
      </c>
    </row>
    <row r="350" spans="1:27">
      <c r="A350">
        <v>8956200770</v>
      </c>
      <c r="B350" t="s">
        <v>196</v>
      </c>
      <c r="C350">
        <v>549950</v>
      </c>
      <c r="D350">
        <v>4</v>
      </c>
      <c r="E350">
        <v>3.5</v>
      </c>
      <c r="F350">
        <v>3906</v>
      </c>
      <c r="G350">
        <v>9674</v>
      </c>
      <c r="H350">
        <v>2</v>
      </c>
      <c r="I350">
        <v>0</v>
      </c>
      <c r="J350">
        <v>2</v>
      </c>
      <c r="K350">
        <v>3</v>
      </c>
      <c r="L350">
        <v>9</v>
      </c>
      <c r="M350">
        <v>3906</v>
      </c>
      <c r="N350">
        <v>0</v>
      </c>
      <c r="O350">
        <v>2014</v>
      </c>
      <c r="P350">
        <v>0</v>
      </c>
      <c r="Q350">
        <v>98001</v>
      </c>
      <c r="R350" s="1">
        <v>472931</v>
      </c>
      <c r="S350" s="1">
        <v>-122264</v>
      </c>
      <c r="T350">
        <v>2673</v>
      </c>
      <c r="U350">
        <v>6500</v>
      </c>
      <c r="W350">
        <f t="shared" si="42"/>
        <v>140.79621095750127</v>
      </c>
      <c r="Y350" t="str">
        <f t="shared" si="40"/>
        <v>Barato</v>
      </c>
      <c r="Z350" t="str">
        <f t="shared" si="41"/>
        <v>barato</v>
      </c>
      <c r="AA350" s="19">
        <f t="shared" si="39"/>
        <v>1</v>
      </c>
    </row>
    <row r="351" spans="1:27">
      <c r="A351">
        <v>3751600409</v>
      </c>
      <c r="B351" t="s">
        <v>245</v>
      </c>
      <c r="C351">
        <v>510000</v>
      </c>
      <c r="D351">
        <v>4</v>
      </c>
      <c r="E351">
        <v>2.5</v>
      </c>
      <c r="F351">
        <v>4073</v>
      </c>
      <c r="G351">
        <v>17334</v>
      </c>
      <c r="H351">
        <v>2</v>
      </c>
      <c r="I351">
        <v>0</v>
      </c>
      <c r="J351">
        <v>0</v>
      </c>
      <c r="K351">
        <v>3</v>
      </c>
      <c r="L351">
        <v>8</v>
      </c>
      <c r="M351">
        <v>4073</v>
      </c>
      <c r="N351">
        <v>0</v>
      </c>
      <c r="O351">
        <v>2008</v>
      </c>
      <c r="P351">
        <v>0</v>
      </c>
      <c r="Q351">
        <v>98001</v>
      </c>
      <c r="R351" s="1">
        <v>472949</v>
      </c>
      <c r="S351" t="s">
        <v>36</v>
      </c>
      <c r="T351">
        <v>1780</v>
      </c>
      <c r="U351">
        <v>9625</v>
      </c>
      <c r="W351">
        <f t="shared" si="42"/>
        <v>125.21482936410509</v>
      </c>
      <c r="Y351" t="str">
        <f t="shared" si="40"/>
        <v>Barato</v>
      </c>
      <c r="Z351" t="str">
        <f t="shared" si="41"/>
        <v>barato</v>
      </c>
      <c r="AA351" s="19">
        <f t="shared" si="39"/>
        <v>1</v>
      </c>
    </row>
    <row r="352" spans="1:27">
      <c r="A352">
        <v>1389600080</v>
      </c>
      <c r="B352" t="s">
        <v>246</v>
      </c>
      <c r="C352">
        <v>277950</v>
      </c>
      <c r="D352">
        <v>4</v>
      </c>
      <c r="E352">
        <v>2.5</v>
      </c>
      <c r="F352">
        <v>1889</v>
      </c>
      <c r="G352">
        <v>6000</v>
      </c>
      <c r="H352">
        <v>2</v>
      </c>
      <c r="I352">
        <v>0</v>
      </c>
      <c r="J352">
        <v>0</v>
      </c>
      <c r="K352">
        <v>3</v>
      </c>
      <c r="L352">
        <v>7</v>
      </c>
      <c r="M352">
        <v>1889</v>
      </c>
      <c r="N352">
        <v>0</v>
      </c>
      <c r="O352">
        <v>2012</v>
      </c>
      <c r="P352">
        <v>0</v>
      </c>
      <c r="Q352">
        <v>98001</v>
      </c>
      <c r="R352" s="1">
        <v>472676</v>
      </c>
      <c r="S352" s="1">
        <v>-122256</v>
      </c>
      <c r="T352">
        <v>1990</v>
      </c>
      <c r="U352">
        <v>6350</v>
      </c>
      <c r="W352">
        <f t="shared" si="42"/>
        <v>147.14134462678666</v>
      </c>
      <c r="Y352" t="str">
        <f t="shared" si="40"/>
        <v>Barato</v>
      </c>
      <c r="Z352" t="str">
        <f t="shared" si="41"/>
        <v>barato</v>
      </c>
      <c r="AA352" s="19">
        <f t="shared" si="39"/>
        <v>1</v>
      </c>
    </row>
    <row r="353" spans="1:28">
      <c r="A353">
        <v>3304040130</v>
      </c>
      <c r="B353" t="s">
        <v>174</v>
      </c>
      <c r="C353">
        <v>375900</v>
      </c>
      <c r="D353">
        <v>3</v>
      </c>
      <c r="E353">
        <v>2</v>
      </c>
      <c r="F353">
        <v>1824</v>
      </c>
      <c r="G353">
        <v>7120</v>
      </c>
      <c r="H353">
        <v>1</v>
      </c>
      <c r="I353">
        <v>0</v>
      </c>
      <c r="J353">
        <v>0</v>
      </c>
      <c r="K353">
        <v>3</v>
      </c>
      <c r="L353">
        <v>9</v>
      </c>
      <c r="M353">
        <v>1824</v>
      </c>
      <c r="N353">
        <v>0</v>
      </c>
      <c r="O353">
        <v>2010</v>
      </c>
      <c r="P353">
        <v>0</v>
      </c>
      <c r="Q353">
        <v>98001</v>
      </c>
      <c r="R353" s="1">
        <v>473457</v>
      </c>
      <c r="S353" t="s">
        <v>36</v>
      </c>
      <c r="T353">
        <v>2409</v>
      </c>
      <c r="U353">
        <v>6264</v>
      </c>
      <c r="W353">
        <f t="shared" si="42"/>
        <v>206.08552631578948</v>
      </c>
      <c r="Y353" t="str">
        <f t="shared" si="40"/>
        <v>Caro</v>
      </c>
      <c r="Z353" t="str">
        <f t="shared" si="41"/>
        <v>caro</v>
      </c>
      <c r="AA353" s="19">
        <f t="shared" si="39"/>
        <v>1</v>
      </c>
    </row>
    <row r="354" spans="1:28">
      <c r="A354">
        <v>8856003839</v>
      </c>
      <c r="B354" t="s">
        <v>81</v>
      </c>
      <c r="C354">
        <v>215000</v>
      </c>
      <c r="D354">
        <v>3</v>
      </c>
      <c r="E354">
        <v>2.5</v>
      </c>
      <c r="F354">
        <v>1322</v>
      </c>
      <c r="G354">
        <v>6006</v>
      </c>
      <c r="H354">
        <v>2</v>
      </c>
      <c r="I354">
        <v>0</v>
      </c>
      <c r="J354">
        <v>0</v>
      </c>
      <c r="K354">
        <v>3</v>
      </c>
      <c r="L354">
        <v>7</v>
      </c>
      <c r="M354">
        <v>1322</v>
      </c>
      <c r="N354">
        <v>0</v>
      </c>
      <c r="O354">
        <v>2009</v>
      </c>
      <c r="P354">
        <v>0</v>
      </c>
      <c r="Q354">
        <v>98001</v>
      </c>
      <c r="R354" s="1">
        <v>472706</v>
      </c>
      <c r="S354" s="1">
        <v>-122254</v>
      </c>
      <c r="T354">
        <v>1440</v>
      </c>
      <c r="U354">
        <v>6796</v>
      </c>
      <c r="W354">
        <f t="shared" si="42"/>
        <v>162.63237518910742</v>
      </c>
      <c r="Y354" t="str">
        <f t="shared" si="40"/>
        <v>Caro</v>
      </c>
      <c r="Z354" t="str">
        <f t="shared" si="41"/>
        <v>caro</v>
      </c>
      <c r="AA354" s="19">
        <f t="shared" si="39"/>
        <v>1</v>
      </c>
      <c r="AB354" t="s">
        <v>247</v>
      </c>
    </row>
    <row r="355" spans="1:28">
      <c r="A355">
        <v>6601200020</v>
      </c>
      <c r="B355" t="s">
        <v>104</v>
      </c>
      <c r="C355">
        <v>235245</v>
      </c>
      <c r="D355">
        <v>4</v>
      </c>
      <c r="E355">
        <v>2.5</v>
      </c>
      <c r="F355">
        <v>1954</v>
      </c>
      <c r="G355">
        <v>5075</v>
      </c>
      <c r="H355">
        <v>2</v>
      </c>
      <c r="I355">
        <v>0</v>
      </c>
      <c r="J355">
        <v>0</v>
      </c>
      <c r="K355">
        <v>3</v>
      </c>
      <c r="L355">
        <v>8</v>
      </c>
      <c r="M355">
        <v>1954</v>
      </c>
      <c r="N355">
        <v>0</v>
      </c>
      <c r="O355">
        <v>2007</v>
      </c>
      <c r="P355">
        <v>0</v>
      </c>
      <c r="Q355">
        <v>98001</v>
      </c>
      <c r="R355" s="1">
        <v>472606</v>
      </c>
      <c r="S355" s="1">
        <v>-122253</v>
      </c>
      <c r="T355">
        <v>1934</v>
      </c>
      <c r="U355">
        <v>5000</v>
      </c>
      <c r="W355">
        <f t="shared" si="42"/>
        <v>120.39150460593655</v>
      </c>
      <c r="Y355" t="str">
        <f t="shared" si="40"/>
        <v>Barato</v>
      </c>
      <c r="Z355" t="str">
        <f t="shared" si="41"/>
        <v>barato</v>
      </c>
      <c r="AA355" s="19">
        <f t="shared" si="39"/>
        <v>1</v>
      </c>
      <c r="AB355" t="s">
        <v>248</v>
      </c>
    </row>
    <row r="356" spans="1:28">
      <c r="A356">
        <v>3304040020</v>
      </c>
      <c r="B356" t="s">
        <v>214</v>
      </c>
      <c r="C356">
        <v>375500</v>
      </c>
      <c r="D356">
        <v>4</v>
      </c>
      <c r="E356">
        <v>2.5</v>
      </c>
      <c r="F356">
        <v>2301</v>
      </c>
      <c r="G356">
        <v>6452</v>
      </c>
      <c r="H356">
        <v>2</v>
      </c>
      <c r="I356">
        <v>0</v>
      </c>
      <c r="J356">
        <v>0</v>
      </c>
      <c r="K356">
        <v>3</v>
      </c>
      <c r="L356">
        <v>9</v>
      </c>
      <c r="M356">
        <v>2301</v>
      </c>
      <c r="N356">
        <v>0</v>
      </c>
      <c r="O356">
        <v>2010</v>
      </c>
      <c r="P356">
        <v>0</v>
      </c>
      <c r="Q356">
        <v>98001</v>
      </c>
      <c r="R356" s="1">
        <v>47346</v>
      </c>
      <c r="S356" s="1">
        <v>-122269</v>
      </c>
      <c r="T356">
        <v>2650</v>
      </c>
      <c r="U356">
        <v>6054</v>
      </c>
      <c r="W356">
        <f t="shared" si="42"/>
        <v>163.18991742720556</v>
      </c>
      <c r="Y356" t="str">
        <f t="shared" si="40"/>
        <v>Caro</v>
      </c>
      <c r="Z356" t="str">
        <f t="shared" si="41"/>
        <v>barato</v>
      </c>
      <c r="AA356" s="19">
        <f t="shared" si="39"/>
        <v>0</v>
      </c>
      <c r="AB356" t="s">
        <v>248</v>
      </c>
    </row>
    <row r="357" spans="1:28">
      <c r="A357">
        <v>3682000050</v>
      </c>
      <c r="B357" t="s">
        <v>249</v>
      </c>
      <c r="C357">
        <v>349950</v>
      </c>
      <c r="D357">
        <v>4</v>
      </c>
      <c r="E357">
        <v>2.5</v>
      </c>
      <c r="F357">
        <v>2632</v>
      </c>
      <c r="G357">
        <v>4117</v>
      </c>
      <c r="H357">
        <v>2</v>
      </c>
      <c r="I357">
        <v>0</v>
      </c>
      <c r="J357">
        <v>0</v>
      </c>
      <c r="K357">
        <v>3</v>
      </c>
      <c r="L357">
        <v>8</v>
      </c>
      <c r="M357">
        <v>2632</v>
      </c>
      <c r="N357">
        <v>0</v>
      </c>
      <c r="O357">
        <v>2013</v>
      </c>
      <c r="P357">
        <v>0</v>
      </c>
      <c r="Q357">
        <v>98001</v>
      </c>
      <c r="R357" s="1">
        <v>473428</v>
      </c>
      <c r="S357" s="1">
        <v>-122278</v>
      </c>
      <c r="T357">
        <v>2040</v>
      </c>
      <c r="U357">
        <v>5195</v>
      </c>
      <c r="W357">
        <f t="shared" si="42"/>
        <v>132.959726443769</v>
      </c>
      <c r="Y357" t="str">
        <f t="shared" si="40"/>
        <v>Barato</v>
      </c>
      <c r="Z357" t="str">
        <f t="shared" si="41"/>
        <v>barato</v>
      </c>
      <c r="AA357" s="19">
        <f t="shared" si="39"/>
        <v>1</v>
      </c>
      <c r="AB357" t="s">
        <v>248</v>
      </c>
    </row>
    <row r="358" spans="1:28">
      <c r="A358">
        <v>4014400381</v>
      </c>
      <c r="B358" t="s">
        <v>203</v>
      </c>
      <c r="C358">
        <v>495000</v>
      </c>
      <c r="D358">
        <v>4</v>
      </c>
      <c r="E358">
        <v>2.75</v>
      </c>
      <c r="F358">
        <v>2656</v>
      </c>
      <c r="G358">
        <v>21195</v>
      </c>
      <c r="H358">
        <v>2</v>
      </c>
      <c r="I358">
        <v>0</v>
      </c>
      <c r="J358">
        <v>0</v>
      </c>
      <c r="K358">
        <v>3</v>
      </c>
      <c r="L358">
        <v>9</v>
      </c>
      <c r="M358">
        <v>2656</v>
      </c>
      <c r="N358">
        <v>0</v>
      </c>
      <c r="O358">
        <v>2014</v>
      </c>
      <c r="P358">
        <v>0</v>
      </c>
      <c r="Q358">
        <v>98001</v>
      </c>
      <c r="R358" s="1">
        <v>473162</v>
      </c>
      <c r="S358" s="1">
        <v>-122272</v>
      </c>
      <c r="T358">
        <v>1860</v>
      </c>
      <c r="U358">
        <v>16510</v>
      </c>
      <c r="W358">
        <f t="shared" si="42"/>
        <v>186.37048192771084</v>
      </c>
      <c r="Y358" t="str">
        <f t="shared" si="40"/>
        <v>Caro</v>
      </c>
      <c r="Z358" t="str">
        <f t="shared" si="41"/>
        <v>barato</v>
      </c>
      <c r="AA358" s="19">
        <f t="shared" ref="AA358:AA363" si="43">IF(Y358=Z358,1,0)</f>
        <v>0</v>
      </c>
      <c r="AB358" t="s">
        <v>248</v>
      </c>
    </row>
    <row r="359" spans="1:28">
      <c r="A359">
        <v>3094000210</v>
      </c>
      <c r="B359" t="s">
        <v>64</v>
      </c>
      <c r="C359">
        <v>269950</v>
      </c>
      <c r="D359">
        <v>3</v>
      </c>
      <c r="E359">
        <v>2.5</v>
      </c>
      <c r="F359">
        <v>2244</v>
      </c>
      <c r="G359">
        <v>4079</v>
      </c>
      <c r="H359">
        <v>2</v>
      </c>
      <c r="I359">
        <v>0</v>
      </c>
      <c r="J359">
        <v>0</v>
      </c>
      <c r="K359">
        <v>3</v>
      </c>
      <c r="L359">
        <v>7</v>
      </c>
      <c r="M359">
        <v>2244</v>
      </c>
      <c r="N359">
        <v>0</v>
      </c>
      <c r="O359">
        <v>2012</v>
      </c>
      <c r="P359">
        <v>0</v>
      </c>
      <c r="Q359">
        <v>98001</v>
      </c>
      <c r="R359" s="1">
        <v>472606</v>
      </c>
      <c r="S359" s="1">
        <v>-122254</v>
      </c>
      <c r="T359">
        <v>2077</v>
      </c>
      <c r="U359">
        <v>4078</v>
      </c>
      <c r="W359">
        <f t="shared" si="42"/>
        <v>120.29857397504456</v>
      </c>
      <c r="Y359" t="str">
        <f t="shared" si="40"/>
        <v>Barato</v>
      </c>
      <c r="Z359" t="str">
        <f t="shared" si="41"/>
        <v>caro</v>
      </c>
      <c r="AA359" s="19">
        <f t="shared" si="43"/>
        <v>0</v>
      </c>
      <c r="AB359" t="s">
        <v>247</v>
      </c>
    </row>
    <row r="360" spans="1:28">
      <c r="A360">
        <v>6181500120</v>
      </c>
      <c r="B360" t="s">
        <v>54</v>
      </c>
      <c r="C360">
        <v>312891</v>
      </c>
      <c r="D360">
        <v>5</v>
      </c>
      <c r="E360">
        <v>3</v>
      </c>
      <c r="F360">
        <v>2300</v>
      </c>
      <c r="G360">
        <v>8214</v>
      </c>
      <c r="H360">
        <v>2</v>
      </c>
      <c r="I360">
        <v>0</v>
      </c>
      <c r="J360">
        <v>0</v>
      </c>
      <c r="K360">
        <v>3</v>
      </c>
      <c r="L360">
        <v>8</v>
      </c>
      <c r="M360">
        <v>2300</v>
      </c>
      <c r="N360">
        <v>0</v>
      </c>
      <c r="O360">
        <v>2013</v>
      </c>
      <c r="P360">
        <v>0</v>
      </c>
      <c r="Q360">
        <v>98001</v>
      </c>
      <c r="R360" s="1">
        <v>473052</v>
      </c>
      <c r="S360" s="1">
        <v>-122276</v>
      </c>
      <c r="T360">
        <v>2594</v>
      </c>
      <c r="U360">
        <v>4950</v>
      </c>
      <c r="W360">
        <f t="shared" si="42"/>
        <v>136.0395652173913</v>
      </c>
      <c r="Y360" t="str">
        <f t="shared" si="40"/>
        <v>Barato</v>
      </c>
      <c r="Z360" t="str">
        <f t="shared" si="41"/>
        <v>barato</v>
      </c>
      <c r="AA360" s="19">
        <f t="shared" si="43"/>
        <v>1</v>
      </c>
      <c r="AB360" t="s">
        <v>248</v>
      </c>
    </row>
    <row r="361" spans="1:28">
      <c r="A361">
        <v>3304030220</v>
      </c>
      <c r="B361" t="s">
        <v>139</v>
      </c>
      <c r="C361">
        <v>480000</v>
      </c>
      <c r="D361">
        <v>4</v>
      </c>
      <c r="E361">
        <v>2.5</v>
      </c>
      <c r="F361">
        <v>2940</v>
      </c>
      <c r="G361">
        <v>9172</v>
      </c>
      <c r="H361">
        <v>2</v>
      </c>
      <c r="I361">
        <v>0</v>
      </c>
      <c r="J361">
        <v>0</v>
      </c>
      <c r="K361">
        <v>3</v>
      </c>
      <c r="L361">
        <v>9</v>
      </c>
      <c r="M361">
        <v>2940</v>
      </c>
      <c r="N361">
        <v>0</v>
      </c>
      <c r="O361">
        <v>2006</v>
      </c>
      <c r="P361">
        <v>0</v>
      </c>
      <c r="Q361">
        <v>98001</v>
      </c>
      <c r="R361" s="1">
        <v>473444</v>
      </c>
      <c r="S361" s="1">
        <v>-122269</v>
      </c>
      <c r="T361">
        <v>2660</v>
      </c>
      <c r="U361">
        <v>7955</v>
      </c>
      <c r="W361">
        <f t="shared" si="42"/>
        <v>163.26530612244898</v>
      </c>
      <c r="Y361" t="str">
        <f t="shared" si="40"/>
        <v>Caro</v>
      </c>
      <c r="Z361" t="str">
        <f t="shared" si="41"/>
        <v>barato</v>
      </c>
      <c r="AA361" s="19">
        <f t="shared" si="43"/>
        <v>0</v>
      </c>
      <c r="AB361" t="s">
        <v>248</v>
      </c>
    </row>
    <row r="362" spans="1:28">
      <c r="A362">
        <v>5007500120</v>
      </c>
      <c r="B362" t="s">
        <v>250</v>
      </c>
      <c r="C362">
        <v>341780</v>
      </c>
      <c r="D362">
        <v>4</v>
      </c>
      <c r="E362">
        <v>2.75</v>
      </c>
      <c r="F362">
        <v>2260</v>
      </c>
      <c r="G362">
        <v>4440</v>
      </c>
      <c r="H362">
        <v>2</v>
      </c>
      <c r="I362">
        <v>0</v>
      </c>
      <c r="J362">
        <v>0</v>
      </c>
      <c r="K362">
        <v>3</v>
      </c>
      <c r="L362">
        <v>7</v>
      </c>
      <c r="M362">
        <v>2260</v>
      </c>
      <c r="N362">
        <v>0</v>
      </c>
      <c r="O362">
        <v>2014</v>
      </c>
      <c r="P362">
        <v>0</v>
      </c>
      <c r="Q362">
        <v>98001</v>
      </c>
      <c r="R362" s="1">
        <v>473507</v>
      </c>
      <c r="S362" s="1">
        <v>-122291</v>
      </c>
      <c r="T362">
        <v>2260</v>
      </c>
      <c r="U362">
        <v>4563</v>
      </c>
      <c r="W362">
        <f t="shared" si="42"/>
        <v>151.23008849557522</v>
      </c>
      <c r="Y362" t="str">
        <f t="shared" si="40"/>
        <v>Barato</v>
      </c>
      <c r="Z362" t="str">
        <f t="shared" si="41"/>
        <v>barato</v>
      </c>
      <c r="AA362" s="19">
        <f t="shared" si="43"/>
        <v>1</v>
      </c>
      <c r="AB362" t="s">
        <v>248</v>
      </c>
    </row>
    <row r="363" spans="1:28">
      <c r="A363">
        <v>8956200760</v>
      </c>
      <c r="B363" t="s">
        <v>249</v>
      </c>
      <c r="C363">
        <v>541800</v>
      </c>
      <c r="D363">
        <v>4</v>
      </c>
      <c r="E363">
        <v>2.5</v>
      </c>
      <c r="F363">
        <v>3118</v>
      </c>
      <c r="G363">
        <v>7866</v>
      </c>
      <c r="H363">
        <v>2</v>
      </c>
      <c r="I363">
        <v>0</v>
      </c>
      <c r="J363">
        <v>2</v>
      </c>
      <c r="K363">
        <v>3</v>
      </c>
      <c r="L363">
        <v>9</v>
      </c>
      <c r="M363">
        <v>3118</v>
      </c>
      <c r="N363">
        <v>0</v>
      </c>
      <c r="O363">
        <v>2014</v>
      </c>
      <c r="P363">
        <v>0</v>
      </c>
      <c r="Q363">
        <v>98001</v>
      </c>
      <c r="R363" s="1">
        <v>472931</v>
      </c>
      <c r="S363" s="1">
        <v>-122264</v>
      </c>
      <c r="T363">
        <v>2673</v>
      </c>
      <c r="U363">
        <v>6500</v>
      </c>
      <c r="W363">
        <f>C363/F363</f>
        <v>173.76523412443873</v>
      </c>
      <c r="Y363" t="str">
        <f t="shared" si="40"/>
        <v>Caro</v>
      </c>
      <c r="Z363" t="str">
        <f t="shared" si="41"/>
        <v>barato</v>
      </c>
      <c r="AA363" s="19">
        <f t="shared" si="43"/>
        <v>0</v>
      </c>
      <c r="AB363" t="s">
        <v>248</v>
      </c>
    </row>
    <row r="365" spans="1:28">
      <c r="W365">
        <f>AVERAGE(W2:W364)</f>
        <v>151.3879375650267</v>
      </c>
      <c r="AA365">
        <f>SUM(AA2:AA364)</f>
        <v>209</v>
      </c>
    </row>
    <row r="366" spans="1:28">
      <c r="Z366" s="20">
        <f>209/361</f>
        <v>0.57894736842105265</v>
      </c>
    </row>
  </sheetData>
  <mergeCells count="10">
    <mergeCell ref="DD1:DJ1"/>
    <mergeCell ref="AJ1:AP1"/>
    <mergeCell ref="AR1:AX1"/>
    <mergeCell ref="AZ1:BF1"/>
    <mergeCell ref="BH1:BN1"/>
    <mergeCell ref="BP1:BV1"/>
    <mergeCell ref="BX1:CD1"/>
    <mergeCell ref="CF1:CL1"/>
    <mergeCell ref="CN1:CT1"/>
    <mergeCell ref="CV1:DB1"/>
  </mergeCells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P10:X34"/>
  <sheetViews>
    <sheetView topLeftCell="K1" zoomScaleNormal="100" workbookViewId="0">
      <selection activeCell="AA18" sqref="AA18"/>
    </sheetView>
  </sheetViews>
  <sheetFormatPr defaultRowHeight="15"/>
  <sheetData>
    <row r="10" spans="18:24">
      <c r="R10" s="18"/>
    </row>
    <row r="16" spans="18:24">
      <c r="X16" s="18"/>
    </row>
    <row r="28" spans="16:24">
      <c r="P28" s="18"/>
      <c r="U28" s="18"/>
      <c r="X28" s="18"/>
    </row>
    <row r="34" spans="17:20">
      <c r="Q34" s="18"/>
      <c r="T34" s="18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Proprietario</dc:creator>
  <cp:keywords/>
  <dc:description/>
  <cp:lastModifiedBy/>
  <cp:revision/>
  <dcterms:created xsi:type="dcterms:W3CDTF">2020-11-14T20:20:16Z</dcterms:created>
  <dcterms:modified xsi:type="dcterms:W3CDTF">2020-11-14T20:20:52Z</dcterms:modified>
  <cp:category/>
  <cp:contentStatus/>
</cp:coreProperties>
</file>