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aria\Downloads\Dataset\"/>
    </mc:Choice>
  </mc:AlternateContent>
  <xr:revisionPtr revIDLastSave="0" documentId="13_ncr:1_{0C8C0AC9-50CF-42B3-8794-76CCDF77C2C7}" xr6:coauthVersionLast="47" xr6:coauthVersionMax="47" xr10:uidLastSave="{00000000-0000-0000-0000-000000000000}"/>
  <bookViews>
    <workbookView xWindow="-98" yWindow="-98" windowWidth="21795" windowHeight="12975" xr2:uid="{5D6F7FBA-5FCF-42ED-82EF-EBD4BE9645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G2" i="1"/>
  <c r="G14" i="1"/>
  <c r="J14" i="1"/>
  <c r="L14" i="1"/>
  <c r="N14" i="1"/>
  <c r="P14" i="1"/>
  <c r="R14" i="1"/>
  <c r="G13" i="1"/>
  <c r="J13" i="1"/>
  <c r="L13" i="1"/>
  <c r="N13" i="1"/>
  <c r="P13" i="1"/>
  <c r="R13" i="1"/>
  <c r="G12" i="1"/>
  <c r="J12" i="1"/>
  <c r="L12" i="1"/>
  <c r="N12" i="1"/>
  <c r="P12" i="1"/>
  <c r="R12" i="1"/>
  <c r="G11" i="1"/>
  <c r="J11" i="1"/>
  <c r="L11" i="1"/>
  <c r="N11" i="1"/>
  <c r="P11" i="1"/>
  <c r="R11" i="1"/>
  <c r="G10" i="1"/>
  <c r="J10" i="1"/>
  <c r="L10" i="1"/>
  <c r="N10" i="1"/>
  <c r="P10" i="1"/>
  <c r="R10" i="1"/>
  <c r="G9" i="1"/>
  <c r="J9" i="1"/>
  <c r="L9" i="1"/>
  <c r="N9" i="1"/>
  <c r="P9" i="1"/>
  <c r="R9" i="1"/>
  <c r="G8" i="1"/>
  <c r="J8" i="1"/>
  <c r="L8" i="1"/>
  <c r="N8" i="1"/>
  <c r="P8" i="1"/>
  <c r="R8" i="1"/>
  <c r="G7" i="1"/>
  <c r="J7" i="1"/>
  <c r="L7" i="1"/>
  <c r="N7" i="1"/>
  <c r="P7" i="1"/>
  <c r="R7" i="1"/>
  <c r="G6" i="1"/>
  <c r="J6" i="1"/>
  <c r="L6" i="1"/>
  <c r="N6" i="1"/>
  <c r="P6" i="1"/>
  <c r="R6" i="1"/>
  <c r="G5" i="1"/>
  <c r="J5" i="1"/>
  <c r="L5" i="1"/>
  <c r="N5" i="1"/>
  <c r="P5" i="1"/>
  <c r="R5" i="1"/>
  <c r="G4" i="1"/>
  <c r="J4" i="1"/>
  <c r="L4" i="1"/>
  <c r="N4" i="1"/>
  <c r="P4" i="1"/>
  <c r="R4" i="1"/>
  <c r="G3" i="1"/>
  <c r="J3" i="1"/>
  <c r="L3" i="1"/>
  <c r="N3" i="1"/>
  <c r="P3" i="1"/>
  <c r="R3" i="1"/>
  <c r="R2" i="1"/>
  <c r="P2" i="1"/>
  <c r="N2" i="1"/>
  <c r="L2" i="1"/>
  <c r="J2" i="1"/>
  <c r="S12" i="1" l="1"/>
  <c r="S13" i="1"/>
  <c r="S14" i="1"/>
  <c r="S10" i="1"/>
  <c r="S11" i="1"/>
  <c r="S9" i="1"/>
  <c r="S8" i="1"/>
  <c r="S7" i="1"/>
  <c r="S6" i="1"/>
  <c r="S5" i="1"/>
  <c r="S2" i="1"/>
  <c r="S4" i="1"/>
  <c r="S3" i="1"/>
</calcChain>
</file>

<file path=xl/sharedStrings.xml><?xml version="1.0" encoding="utf-8"?>
<sst xmlns="http://schemas.openxmlformats.org/spreadsheetml/2006/main" count="34" uniqueCount="33">
  <si>
    <t>% Glomerulus</t>
  </si>
  <si>
    <t>% Interstitum</t>
  </si>
  <si>
    <t>% Tubules</t>
  </si>
  <si>
    <t>% Vessels</t>
  </si>
  <si>
    <t>% Ignore</t>
  </si>
  <si>
    <r>
      <t>Total Area of Tissue (</t>
    </r>
    <r>
      <rPr>
        <sz val="11"/>
        <color theme="1"/>
        <rFont val="Aptos Narrow"/>
        <family val="2"/>
      </rPr>
      <t>µm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)</t>
    </r>
  </si>
  <si>
    <r>
      <t>Total Annotated Area (µm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)</t>
    </r>
  </si>
  <si>
    <r>
      <t>Area of Glomerulus (µm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)</t>
    </r>
  </si>
  <si>
    <r>
      <t>Area of Ignore (µm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)</t>
    </r>
  </si>
  <si>
    <r>
      <t>Area of Interstitium (µm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)</t>
    </r>
  </si>
  <si>
    <r>
      <t>Area of Vessels (µm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)</t>
    </r>
  </si>
  <si>
    <r>
      <t>Area of Tubules (µm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)</t>
    </r>
  </si>
  <si>
    <t>55552x48384</t>
  </si>
  <si>
    <t>Image size (px*px)</t>
  </si>
  <si>
    <t>39424x26880</t>
  </si>
  <si>
    <t>28672x32256</t>
  </si>
  <si>
    <t>SUM %</t>
  </si>
  <si>
    <t>39424x37632</t>
  </si>
  <si>
    <t>10752x48384</t>
  </si>
  <si>
    <t>35840x21504</t>
  </si>
  <si>
    <t>32256x37632</t>
  </si>
  <si>
    <t>25088x53760</t>
  </si>
  <si>
    <r>
      <t>Total Image Area (µm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)</t>
    </r>
  </si>
  <si>
    <t>43008x21504</t>
  </si>
  <si>
    <t>28672x21504</t>
  </si>
  <si>
    <t>14336x48384</t>
  </si>
  <si>
    <t>32256x26880</t>
  </si>
  <si>
    <t>% Annotated Area (according to tissue area)</t>
  </si>
  <si>
    <t>% Annotated Area (according to whole image area)</t>
  </si>
  <si>
    <t>Number of tiles (originals + masks)</t>
  </si>
  <si>
    <t>All brightfield images are at a 40X magnification (scanned using the Nanozoomer S60 SlideScanner) and all tiles were extracted at 1024x1024</t>
  </si>
  <si>
    <t>5 classes (Glomerulus; Ignore; Interstitium; Tubules; Vessels)</t>
  </si>
  <si>
    <t>Anonymised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</si>
</sst>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0" applyFont="1"/>
  </cellXfs>
  <cellStyles count="1">
    <cellStyle name="Normal" xfId="0" builtinId="0"/>
  </cellStyles>
  <dxfs count="18">
    <dxf>
      <numFmt numFmtId="1" formatCode="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7EE688-FFBA-411F-8BEA-50EFD7CA02A4}" name="Table1" displayName="Table1" ref="B1:S14" insertRowShift="1" totalsRowShown="0" headerRowDxfId="17">
  <autoFilter ref="B1:S14" xr:uid="{177EE688-FFBA-411F-8BEA-50EFD7CA02A4}"/>
  <tableColumns count="18">
    <tableColumn id="17" xr3:uid="{8E604D18-BCF7-4194-9E94-01224CB32271}" name="Image size (px*px)"/>
    <tableColumn id="15" xr3:uid="{E788044F-7916-4801-BA3A-B06382D04C6E}" name="Total Image Area (µm2)" dataDxfId="16"/>
    <tableColumn id="2" xr3:uid="{8ACB026D-87AB-4408-90CA-D820C2E2B98F}" name="Total Area of Tissue (µm2)" dataDxfId="15"/>
    <tableColumn id="3" xr3:uid="{307CEE8E-F159-4CED-BD93-8B6CB0882B0F}" name="Total Annotated Area (µm2)" dataDxfId="14"/>
    <tableColumn id="21" xr3:uid="{FE2613A1-59F3-4E61-A1EF-AB4357E61CFC}" name="Number of tiles (originals + masks)" dataDxfId="13"/>
    <tableColumn id="4" xr3:uid="{8D6C143E-D091-4C6D-BD14-93C6220EEE6A}" name="% Annotated Area (according to tissue area)" dataDxfId="12">
      <calculatedColumnFormula>(Table1[[#This Row],[Total Annotated Area (µm2)]]/Table1[[#This Row],[Total Area of Tissue (µm2)]])*100</calculatedColumnFormula>
    </tableColumn>
    <tableColumn id="19" xr3:uid="{15D00A79-8142-4A90-91ED-05AABDEE564A}" name="% Annotated Area (according to whole image area)" dataDxfId="11">
      <calculatedColumnFormula>(E2/Table1[[#This Row],[Total Image Area (µm2)]])*100</calculatedColumnFormula>
    </tableColumn>
    <tableColumn id="10" xr3:uid="{D5B38472-D85E-4A63-8555-08D1723D2B55}" name="Area of Glomerulus (µm2)" dataDxfId="10"/>
    <tableColumn id="5" xr3:uid="{24833DB2-8389-4377-8FE3-9EE8474C55AB}" name="% Glomerulus" dataDxfId="9">
      <calculatedColumnFormula>(Table1[[#This Row],[Area of Glomerulus (µm2)]]/Table1[[#This Row],[Total Annotated Area (µm2)]])*100</calculatedColumnFormula>
    </tableColumn>
    <tableColumn id="11" xr3:uid="{BB94259B-0CEC-4595-B736-CCFE1378AA29}" name="Area of Tubules (µm2)" dataDxfId="8"/>
    <tableColumn id="6" xr3:uid="{AE0D539A-1D2A-4BF8-997A-8AE0E746B197}" name="% Tubules" dataDxfId="7">
      <calculatedColumnFormula>(Table1[[#This Row],[Area of Tubules (µm2)]]/Table1[[#This Row],[Total Annotated Area (µm2)]])*100</calculatedColumnFormula>
    </tableColumn>
    <tableColumn id="12" xr3:uid="{E9A9D915-307E-4B6E-9484-0C2306AD07B3}" name="Area of Interstitium (µm2)" dataDxfId="6"/>
    <tableColumn id="7" xr3:uid="{2A5ED9B4-8EC3-48F4-ADA9-E3FDB1D5A628}" name="% Interstitum" dataDxfId="5">
      <calculatedColumnFormula>(Table1[[#This Row],[Area of Interstitium (µm2)]]/Table1[[#This Row],[Total Annotated Area (µm2)]])*100</calculatedColumnFormula>
    </tableColumn>
    <tableColumn id="13" xr3:uid="{33B65F11-74CF-4A49-B4BF-7BF733DDE641}" name="Area of Vessels (µm2)" dataDxfId="4"/>
    <tableColumn id="8" xr3:uid="{1987845D-AAA2-4EB3-9178-1C6E7D5F00D0}" name="% Vessels" dataDxfId="3">
      <calculatedColumnFormula>(Table1[[#This Row],[Area of Vessels (µm2)]]/Table1[[#This Row],[Total Annotated Area (µm2)]])*100</calculatedColumnFormula>
    </tableColumn>
    <tableColumn id="14" xr3:uid="{C4B9FC03-ED5B-47B5-8D63-8B07066A8952}" name="Area of Ignore (µm2)" dataDxfId="2"/>
    <tableColumn id="9" xr3:uid="{581D90FB-A7E2-4B47-98DA-C86C08579666}" name="% Ignore" dataDxfId="1">
      <calculatedColumnFormula>(Table1[[#This Row],[Area of Ignore (µm2)]]/Table1[[#This Row],[Total Annotated Area (µm2)]])*100</calculatedColumnFormula>
    </tableColumn>
    <tableColumn id="16" xr3:uid="{915D5C6D-91A5-49F6-B31A-E09016BE714C}" name="SUM %" dataDxfId="0">
      <calculatedColumnFormula>SUM(Table1[[#This Row],[% Glomerulus]]+Table1[[#This Row],[% Tubules]]+Table1[[#This Row],[% Interstitum]]+Table1[[#This Row],[% Vessels]]+Table1[[#This Row],[% Ignore]])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0AC67-6431-4A07-A906-B9357B4B1B12}">
  <dimension ref="A1:S18"/>
  <sheetViews>
    <sheetView tabSelected="1" workbookViewId="0">
      <selection activeCell="C22" sqref="C22"/>
    </sheetView>
  </sheetViews>
  <sheetFormatPr defaultRowHeight="14.25" x14ac:dyDescent="0.45"/>
  <cols>
    <col min="1" max="1" width="12.59765625" bestFit="1" customWidth="1"/>
    <col min="2" max="19" width="12.796875" customWidth="1"/>
  </cols>
  <sheetData>
    <row r="1" spans="1:19" ht="71.25" x14ac:dyDescent="0.45">
      <c r="A1" s="5" t="s">
        <v>32</v>
      </c>
      <c r="B1" s="1" t="s">
        <v>13</v>
      </c>
      <c r="C1" s="1" t="s">
        <v>22</v>
      </c>
      <c r="D1" s="1" t="s">
        <v>5</v>
      </c>
      <c r="E1" s="1" t="s">
        <v>6</v>
      </c>
      <c r="F1" s="1" t="s">
        <v>29</v>
      </c>
      <c r="G1" s="1" t="s">
        <v>27</v>
      </c>
      <c r="H1" s="1" t="s">
        <v>28</v>
      </c>
      <c r="I1" s="1" t="s">
        <v>7</v>
      </c>
      <c r="J1" s="1" t="s">
        <v>0</v>
      </c>
      <c r="K1" s="1" t="s">
        <v>11</v>
      </c>
      <c r="L1" s="1" t="s">
        <v>2</v>
      </c>
      <c r="M1" s="1" t="s">
        <v>9</v>
      </c>
      <c r="N1" s="1" t="s">
        <v>1</v>
      </c>
      <c r="O1" s="1" t="s">
        <v>10</v>
      </c>
      <c r="P1" s="1" t="s">
        <v>3</v>
      </c>
      <c r="Q1" s="1" t="s">
        <v>8</v>
      </c>
      <c r="R1" s="1" t="s">
        <v>4</v>
      </c>
      <c r="S1" s="1" t="s">
        <v>16</v>
      </c>
    </row>
    <row r="2" spans="1:19" x14ac:dyDescent="0.45">
      <c r="A2">
        <v>1</v>
      </c>
      <c r="B2" t="s">
        <v>12</v>
      </c>
      <c r="C2" s="3">
        <v>523457778.32480001</v>
      </c>
      <c r="D2" s="3">
        <v>275016502.05309999</v>
      </c>
      <c r="E2" s="3">
        <v>711693.99289999995</v>
      </c>
      <c r="F2" s="2">
        <v>24</v>
      </c>
      <c r="G2" s="4">
        <f>(Table1[[#This Row],[Total Annotated Area (µm2)]]/Table1[[#This Row],[Total Area of Tissue (µm2)]])*100</f>
        <v>0.25878228673077464</v>
      </c>
      <c r="H2" s="4">
        <f>(E2/Table1[[#This Row],[Total Image Area (µm2)]])*100</f>
        <v>0.13596015235032027</v>
      </c>
      <c r="I2" s="4">
        <v>62660.072699999997</v>
      </c>
      <c r="J2" s="4">
        <f>(Table1[[#This Row],[Area of Glomerulus (µm2)]]/Table1[[#This Row],[Total Annotated Area (µm2)]])*100</f>
        <v>8.8043559907922901</v>
      </c>
      <c r="K2" s="4">
        <v>453426.11009999999</v>
      </c>
      <c r="L2" s="4">
        <f>(Table1[[#This Row],[Area of Tubules (µm2)]]/Table1[[#This Row],[Total Annotated Area (µm2)]])*100</f>
        <v>63.710824402547807</v>
      </c>
      <c r="M2" s="4">
        <v>83692.446500000005</v>
      </c>
      <c r="N2" s="4">
        <f>(Table1[[#This Row],[Area of Interstitium (µm2)]]/Table1[[#This Row],[Total Annotated Area (µm2)]])*100</f>
        <v>11.759611200169232</v>
      </c>
      <c r="O2" s="4">
        <v>43550.4997</v>
      </c>
      <c r="P2" s="4">
        <f>(Table1[[#This Row],[Area of Vessels (µm2)]]/Table1[[#This Row],[Total Annotated Area (µm2)]])*100</f>
        <v>6.1192731896669637</v>
      </c>
      <c r="Q2" s="4">
        <v>68501.100699999995</v>
      </c>
      <c r="R2" s="4">
        <f>(Table1[[#This Row],[Area of Ignore (µm2)]]/Table1[[#This Row],[Total Annotated Area (µm2)]])*100</f>
        <v>9.6250778260573409</v>
      </c>
      <c r="S2" s="2">
        <f>SUM(Table1[[#This Row],[% Glomerulus]]+Table1[[#This Row],[% Tubules]]+Table1[[#This Row],[% Interstitum]]+Table1[[#This Row],[% Vessels]]+Table1[[#This Row],[% Ignore]])</f>
        <v>100.01914260923364</v>
      </c>
    </row>
    <row r="3" spans="1:19" x14ac:dyDescent="0.45">
      <c r="A3">
        <v>2</v>
      </c>
      <c r="B3" t="s">
        <v>14</v>
      </c>
      <c r="C3" s="3">
        <v>51593023.873300001</v>
      </c>
      <c r="D3" s="3">
        <v>8807811.1988999993</v>
      </c>
      <c r="E3" s="3">
        <v>573254.18169999996</v>
      </c>
      <c r="F3" s="2">
        <v>84</v>
      </c>
      <c r="G3" s="4">
        <f>(Table1[[#This Row],[Total Annotated Area (µm2)]]/Table1[[#This Row],[Total Area of Tissue (µm2)]])*100</f>
        <v>6.5084749065873844</v>
      </c>
      <c r="H3" s="4">
        <f>(E3/Table1[[#This Row],[Total Image Area (µm2)]])*100</f>
        <v>1.1111079341032106</v>
      </c>
      <c r="I3" s="4">
        <v>130412.6105</v>
      </c>
      <c r="J3" s="4">
        <f>(Table1[[#This Row],[Area of Glomerulus (µm2)]]/Table1[[#This Row],[Total Annotated Area (µm2)]])*100</f>
        <v>22.749526242138881</v>
      </c>
      <c r="K3" s="4">
        <v>291029.63939999999</v>
      </c>
      <c r="L3" s="4">
        <f>(Table1[[#This Row],[Area of Tubules (µm2)]]/Table1[[#This Row],[Total Annotated Area (µm2)]])*100</f>
        <v>50.767992400324779</v>
      </c>
      <c r="M3" s="4">
        <v>66993.018299999996</v>
      </c>
      <c r="N3" s="4">
        <f>(Table1[[#This Row],[Area of Interstitium (µm2)]]/Table1[[#This Row],[Total Annotated Area (µm2)]])*100</f>
        <v>11.68644214706476</v>
      </c>
      <c r="O3" s="4">
        <v>24809.2392</v>
      </c>
      <c r="P3" s="4">
        <f>(Table1[[#This Row],[Area of Vessels (µm2)]]/Table1[[#This Row],[Total Annotated Area (µm2)]])*100</f>
        <v>4.3277903575735923</v>
      </c>
      <c r="Q3" s="4">
        <v>60012.013500000001</v>
      </c>
      <c r="R3" s="4">
        <f>(Table1[[#This Row],[Area of Ignore (µm2)]]/Table1[[#This Row],[Total Annotated Area (µm2)]])*100</f>
        <v>10.468656909232278</v>
      </c>
      <c r="S3" s="2">
        <f>SUM(Table1[[#This Row],[% Glomerulus]]+Table1[[#This Row],[% Tubules]]+Table1[[#This Row],[% Interstitum]]+Table1[[#This Row],[% Vessels]]+Table1[[#This Row],[% Ignore]])</f>
        <v>100.00040805633429</v>
      </c>
    </row>
    <row r="4" spans="1:19" x14ac:dyDescent="0.45">
      <c r="A4">
        <v>3</v>
      </c>
      <c r="B4" t="s">
        <v>15</v>
      </c>
      <c r="C4" s="3">
        <v>45026639.0167</v>
      </c>
      <c r="D4" s="3">
        <v>3725672.4734999998</v>
      </c>
      <c r="E4" s="3">
        <v>375388.0294</v>
      </c>
      <c r="F4" s="2">
        <v>40</v>
      </c>
      <c r="G4" s="4">
        <f>(Table1[[#This Row],[Total Annotated Area (µm2)]]/Table1[[#This Row],[Total Area of Tissue (µm2)]])*100</f>
        <v>10.075712024340939</v>
      </c>
      <c r="H4" s="4">
        <f>(E4/Table1[[#This Row],[Total Image Area (µm2)]])*100</f>
        <v>0.83370208747042329</v>
      </c>
      <c r="I4" s="4">
        <v>65354.921900000001</v>
      </c>
      <c r="J4" s="4">
        <f>(Table1[[#This Row],[Area of Glomerulus (µm2)]]/Table1[[#This Row],[Total Annotated Area (µm2)]])*100</f>
        <v>17.409964298664448</v>
      </c>
      <c r="K4" s="4">
        <v>157658.88209999999</v>
      </c>
      <c r="L4" s="4">
        <f>(Table1[[#This Row],[Area of Tubules (µm2)]]/Table1[[#This Row],[Total Annotated Area (µm2)]])*100</f>
        <v>41.998910394663739</v>
      </c>
      <c r="M4" s="4">
        <v>59754.667300000001</v>
      </c>
      <c r="N4" s="4">
        <f>(Table1[[#This Row],[Area of Interstitium (µm2)]]/Table1[[#This Row],[Total Annotated Area (µm2)]])*100</f>
        <v>15.918106764221715</v>
      </c>
      <c r="O4" s="4">
        <v>8002.0644000000002</v>
      </c>
      <c r="P4" s="4">
        <f>(Table1[[#This Row],[Area of Vessels (µm2)]]/Table1[[#This Row],[Total Annotated Area (µm2)]])*100</f>
        <v>2.1316780966058158</v>
      </c>
      <c r="Q4" s="4">
        <v>84617.4902</v>
      </c>
      <c r="R4" s="4">
        <f>(Table1[[#This Row],[Area of Ignore (µm2)]]/Table1[[#This Row],[Total Annotated Area (µm2)]])*100</f>
        <v>22.541339513475705</v>
      </c>
      <c r="S4" s="2">
        <f>SUM(Table1[[#This Row],[% Glomerulus]]+Table1[[#This Row],[% Tubules]]+Table1[[#This Row],[% Interstitum]]+Table1[[#This Row],[% Vessels]]+Table1[[#This Row],[% Ignore]])</f>
        <v>99.999999067631421</v>
      </c>
    </row>
    <row r="5" spans="1:19" x14ac:dyDescent="0.45">
      <c r="A5">
        <v>4</v>
      </c>
      <c r="B5" t="s">
        <v>17</v>
      </c>
      <c r="C5" s="3">
        <v>72230233.422700003</v>
      </c>
      <c r="D5" s="3">
        <v>7172388.4051000001</v>
      </c>
      <c r="E5" s="3">
        <v>594410.87459999998</v>
      </c>
      <c r="F5" s="2">
        <v>66</v>
      </c>
      <c r="G5" s="4">
        <f>(Table1[[#This Row],[Total Annotated Area (µm2)]]/Table1[[#This Row],[Total Area of Tissue (µm2)]])*100</f>
        <v>8.2874886443313365</v>
      </c>
      <c r="H5" s="4">
        <f>(E5/Table1[[#This Row],[Total Image Area (µm2)]])*100</f>
        <v>0.82293915779205107</v>
      </c>
      <c r="I5" s="4">
        <v>123408.0529</v>
      </c>
      <c r="J5" s="4">
        <f>(Table1[[#This Row],[Area of Glomerulus (µm2)]]/Table1[[#This Row],[Total Annotated Area (µm2)]])*100</f>
        <v>20.761405649424837</v>
      </c>
      <c r="K5" s="4">
        <v>285967.25589999999</v>
      </c>
      <c r="L5" s="4">
        <f>(Table1[[#This Row],[Area of Tubules (µm2)]]/Table1[[#This Row],[Total Annotated Area (µm2)]])*100</f>
        <v>48.109358041680757</v>
      </c>
      <c r="M5" s="4">
        <v>78557.058600000004</v>
      </c>
      <c r="N5" s="4">
        <f>(Table1[[#This Row],[Area of Interstitium (µm2)]]/Table1[[#This Row],[Total Annotated Area (µm2)]])*100</f>
        <v>13.215952459292374</v>
      </c>
      <c r="O5" s="4">
        <v>20348.866099999999</v>
      </c>
      <c r="P5" s="4">
        <f>(Table1[[#This Row],[Area of Vessels (µm2)]]/Table1[[#This Row],[Total Annotated Area (µm2)]])*100</f>
        <v>3.4233670630089779</v>
      </c>
      <c r="Q5" s="4">
        <v>86185.483600000007</v>
      </c>
      <c r="R5" s="4">
        <f>(Table1[[#This Row],[Area of Ignore (µm2)]]/Table1[[#This Row],[Total Annotated Area (µm2)]])*100</f>
        <v>14.499311382551211</v>
      </c>
      <c r="S5" s="2">
        <f>SUM(Table1[[#This Row],[% Glomerulus]]+Table1[[#This Row],[% Tubules]]+Table1[[#This Row],[% Interstitum]]+Table1[[#This Row],[% Vessels]]+Table1[[#This Row],[% Ignore]])</f>
        <v>100.00939459595816</v>
      </c>
    </row>
    <row r="6" spans="1:19" x14ac:dyDescent="0.45">
      <c r="A6">
        <v>5</v>
      </c>
      <c r="B6" t="s">
        <v>18</v>
      </c>
      <c r="C6" s="3">
        <v>25327484.446899999</v>
      </c>
      <c r="D6" s="3">
        <v>5954621.0988999996</v>
      </c>
      <c r="E6" s="3">
        <v>483492.04700000002</v>
      </c>
      <c r="F6" s="2">
        <v>74</v>
      </c>
      <c r="G6" s="4">
        <f>(Table1[[#This Row],[Total Annotated Area (µm2)]]/Table1[[#This Row],[Total Area of Tissue (µm2)]])*100</f>
        <v>8.1196106178664458</v>
      </c>
      <c r="H6" s="4">
        <f>(E6/Table1[[#This Row],[Total Image Area (µm2)]])*100</f>
        <v>1.9089619737548704</v>
      </c>
      <c r="I6" s="4">
        <v>92000.365999999995</v>
      </c>
      <c r="J6" s="4">
        <f>(Table1[[#This Row],[Area of Glomerulus (µm2)]]/Table1[[#This Row],[Total Annotated Area (µm2)]])*100</f>
        <v>19.028310097518521</v>
      </c>
      <c r="K6" s="4">
        <v>289721.44669999997</v>
      </c>
      <c r="L6" s="4">
        <f>(Table1[[#This Row],[Area of Tubules (µm2)]]/Table1[[#This Row],[Total Annotated Area (µm2)]])*100</f>
        <v>59.922691282655151</v>
      </c>
      <c r="M6" s="4">
        <v>52706.415000000001</v>
      </c>
      <c r="N6" s="4">
        <f>(Table1[[#This Row],[Area of Interstitium (µm2)]]/Table1[[#This Row],[Total Annotated Area (µm2)]])*100</f>
        <v>10.901195857726281</v>
      </c>
      <c r="O6" s="4">
        <v>4779.1539000000002</v>
      </c>
      <c r="P6" s="4">
        <f>(Table1[[#This Row],[Area of Vessels (µm2)]]/Table1[[#This Row],[Total Annotated Area (µm2)]])*100</f>
        <v>0.98846587646145911</v>
      </c>
      <c r="Q6" s="4">
        <v>44284.668100000003</v>
      </c>
      <c r="R6" s="4">
        <f>(Table1[[#This Row],[Area of Ignore (µm2)]]/Table1[[#This Row],[Total Annotated Area (µm2)]])*100</f>
        <v>9.1593374440758915</v>
      </c>
      <c r="S6" s="2">
        <f>SUM(Table1[[#This Row],[% Glomerulus]]+Table1[[#This Row],[% Tubules]]+Table1[[#This Row],[% Interstitum]]+Table1[[#This Row],[% Vessels]]+Table1[[#This Row],[% Ignore]])</f>
        <v>100.00000055843729</v>
      </c>
    </row>
    <row r="7" spans="1:19" x14ac:dyDescent="0.45">
      <c r="A7">
        <v>6</v>
      </c>
      <c r="B7" t="s">
        <v>19</v>
      </c>
      <c r="C7" s="3">
        <v>37522199.180600002</v>
      </c>
      <c r="D7" s="3">
        <v>1349125.0689999999</v>
      </c>
      <c r="E7" s="3">
        <v>193532.25260000001</v>
      </c>
      <c r="F7" s="2">
        <v>24</v>
      </c>
      <c r="G7" s="4">
        <f>(Table1[[#This Row],[Total Annotated Area (µm2)]]/Table1[[#This Row],[Total Area of Tissue (µm2)]])*100</f>
        <v>14.345019379370823</v>
      </c>
      <c r="H7" s="4">
        <f>(E7/Table1[[#This Row],[Total Image Area (µm2)]])*100</f>
        <v>0.51578067604326738</v>
      </c>
      <c r="I7" s="4">
        <v>21143.019199999999</v>
      </c>
      <c r="J7" s="4">
        <f>(Table1[[#This Row],[Area of Glomerulus (µm2)]]/Table1[[#This Row],[Total Annotated Area (µm2)]])*100</f>
        <v>10.92480396210714</v>
      </c>
      <c r="K7" s="4">
        <v>111292.0303</v>
      </c>
      <c r="L7" s="4">
        <f>(Table1[[#This Row],[Area of Tubules (µm2)]]/Table1[[#This Row],[Total Annotated Area (µm2)]])*100</f>
        <v>57.505676084917326</v>
      </c>
      <c r="M7" s="4">
        <v>32105.821</v>
      </c>
      <c r="N7" s="4">
        <f>(Table1[[#This Row],[Area of Interstitium (µm2)]]/Table1[[#This Row],[Total Annotated Area (µm2)]])*100</f>
        <v>16.58939043424331</v>
      </c>
      <c r="O7" s="4">
        <v>4879.8795</v>
      </c>
      <c r="P7" s="4">
        <f>(Table1[[#This Row],[Area of Vessels (µm2)]]/Table1[[#This Row],[Total Annotated Area (µm2)]])*100</f>
        <v>2.5214812696289566</v>
      </c>
      <c r="Q7" s="4">
        <v>24111.5049</v>
      </c>
      <c r="R7" s="4">
        <f>(Table1[[#This Row],[Area of Ignore (µm2)]]/Table1[[#This Row],[Total Annotated Area (µm2)]])*100</f>
        <v>12.458649437535662</v>
      </c>
      <c r="S7" s="2">
        <f>SUM(Table1[[#This Row],[% Glomerulus]]+Table1[[#This Row],[% Tubules]]+Table1[[#This Row],[% Interstitum]]+Table1[[#This Row],[% Vessels]]+Table1[[#This Row],[% Ignore]])</f>
        <v>100.00000118843238</v>
      </c>
    </row>
    <row r="8" spans="1:19" x14ac:dyDescent="0.45">
      <c r="A8">
        <v>7</v>
      </c>
      <c r="B8" t="s">
        <v>20</v>
      </c>
      <c r="C8" s="3">
        <v>59097463.7095</v>
      </c>
      <c r="D8" s="3">
        <v>4402511.7649999997</v>
      </c>
      <c r="E8" s="3">
        <v>620500.64170000004</v>
      </c>
      <c r="F8" s="2">
        <v>56</v>
      </c>
      <c r="G8" s="4">
        <f>(Table1[[#This Row],[Total Annotated Area (µm2)]]/Table1[[#This Row],[Total Area of Tissue (µm2)]])*100</f>
        <v>14.094241533503322</v>
      </c>
      <c r="H8" s="4">
        <f>(E8/Table1[[#This Row],[Total Image Area (µm2)]])*100</f>
        <v>1.0499615427662654</v>
      </c>
      <c r="I8" s="4">
        <v>65460.748299999999</v>
      </c>
      <c r="J8" s="4">
        <f>(Table1[[#This Row],[Area of Glomerulus (µm2)]]/Table1[[#This Row],[Total Annotated Area (µm2)]])*100</f>
        <v>10.549666495211941</v>
      </c>
      <c r="K8" s="4">
        <v>316144.61</v>
      </c>
      <c r="L8" s="4">
        <f>(Table1[[#This Row],[Area of Tubules (µm2)]]/Table1[[#This Row],[Total Annotated Area (µm2)]])*100</f>
        <v>50.949924746870721</v>
      </c>
      <c r="M8" s="4">
        <v>71481.531199999998</v>
      </c>
      <c r="N8" s="4">
        <f>(Table1[[#This Row],[Area of Interstitium (µm2)]]/Table1[[#This Row],[Total Annotated Area (µm2)]])*100</f>
        <v>11.519976998599128</v>
      </c>
      <c r="O8" s="4">
        <v>13332.5767</v>
      </c>
      <c r="P8" s="4">
        <f>(Table1[[#This Row],[Area of Vessels (µm2)]]/Table1[[#This Row],[Total Annotated Area (µm2)]])*100</f>
        <v>2.1486805659817576</v>
      </c>
      <c r="Q8" s="4">
        <v>154082.1998</v>
      </c>
      <c r="R8" s="4">
        <f>(Table1[[#This Row],[Area of Ignore (µm2)]]/Table1[[#This Row],[Total Annotated Area (µm2)]])*100</f>
        <v>24.831916269716888</v>
      </c>
      <c r="S8" s="2">
        <f>SUM(Table1[[#This Row],[% Glomerulus]]+Table1[[#This Row],[% Tubules]]+Table1[[#This Row],[% Interstitum]]+Table1[[#This Row],[% Vessels]]+Table1[[#This Row],[% Ignore]])</f>
        <v>100.00016507638044</v>
      </c>
    </row>
    <row r="9" spans="1:19" x14ac:dyDescent="0.45">
      <c r="A9">
        <v>8</v>
      </c>
      <c r="B9" t="s">
        <v>14</v>
      </c>
      <c r="C9" s="3">
        <v>51593023.873300001</v>
      </c>
      <c r="D9" s="3">
        <v>2855746.5997000001</v>
      </c>
      <c r="E9" s="3">
        <v>252259.47200000001</v>
      </c>
      <c r="F9" s="2">
        <v>28</v>
      </c>
      <c r="G9" s="4">
        <f>(Table1[[#This Row],[Total Annotated Area (µm2)]]/Table1[[#This Row],[Total Area of Tissue (µm2)]])*100</f>
        <v>8.833398314349747</v>
      </c>
      <c r="H9" s="4">
        <f>(E9/Table1[[#This Row],[Total Image Area (µm2)]])*100</f>
        <v>0.48894104873458921</v>
      </c>
      <c r="I9" s="4">
        <v>43865.729599999999</v>
      </c>
      <c r="J9" s="4">
        <f>(Table1[[#This Row],[Area of Glomerulus (µm2)]]/Table1[[#This Row],[Total Annotated Area (µm2)]])*100</f>
        <v>17.389130823202549</v>
      </c>
      <c r="K9" s="4">
        <v>147231.3958</v>
      </c>
      <c r="L9" s="4">
        <f>(Table1[[#This Row],[Area of Tubules (µm2)]]/Table1[[#This Row],[Total Annotated Area (µm2)]])*100</f>
        <v>58.365061431667463</v>
      </c>
      <c r="M9" s="4">
        <v>36697.501600000003</v>
      </c>
      <c r="N9" s="4">
        <f>(Table1[[#This Row],[Area of Interstitium (µm2)]]/Table1[[#This Row],[Total Annotated Area (µm2)]])*100</f>
        <v>14.547521767586987</v>
      </c>
      <c r="O9" s="4">
        <v>5266.4285</v>
      </c>
      <c r="P9" s="4">
        <f>(Table1[[#This Row],[Area of Vessels (µm2)]]/Table1[[#This Row],[Total Annotated Area (µm2)]])*100</f>
        <v>2.0877029743406421</v>
      </c>
      <c r="Q9" s="4">
        <v>19217.769199999999</v>
      </c>
      <c r="R9" s="4">
        <f>(Table1[[#This Row],[Area of Ignore (µm2)]]/Table1[[#This Row],[Total Annotated Area (µm2)]])*100</f>
        <v>7.6182547468425676</v>
      </c>
      <c r="S9" s="2">
        <f>SUM(Table1[[#This Row],[% Glomerulus]]+Table1[[#This Row],[% Tubules]]+Table1[[#This Row],[% Interstitum]]+Table1[[#This Row],[% Vessels]]+Table1[[#This Row],[% Ignore]])</f>
        <v>100.00767174364022</v>
      </c>
    </row>
    <row r="10" spans="1:19" x14ac:dyDescent="0.45">
      <c r="A10">
        <v>9</v>
      </c>
      <c r="B10" t="s">
        <v>21</v>
      </c>
      <c r="C10" s="3">
        <v>65663848.566100001</v>
      </c>
      <c r="D10" s="3">
        <v>14208615.278100001</v>
      </c>
      <c r="E10" s="3">
        <v>552066.52469999995</v>
      </c>
      <c r="F10" s="2">
        <v>52</v>
      </c>
      <c r="G10" s="4">
        <f>(Table1[[#This Row],[Total Annotated Area (µm2)]]/Table1[[#This Row],[Total Area of Tissue (µm2)]])*100</f>
        <v>3.8854350962046964</v>
      </c>
      <c r="H10" s="4">
        <f>(E10/Table1[[#This Row],[Total Image Area (µm2)]])*100</f>
        <v>0.84074652454198817</v>
      </c>
      <c r="I10" s="4">
        <v>80194.356499999994</v>
      </c>
      <c r="J10" s="4">
        <f>(Table1[[#This Row],[Area of Glomerulus (µm2)]]/Table1[[#This Row],[Total Annotated Area (µm2)]])*100</f>
        <v>14.526212496506401</v>
      </c>
      <c r="K10" s="4">
        <v>317183.67210000003</v>
      </c>
      <c r="L10" s="4">
        <f>(Table1[[#This Row],[Area of Tubules (µm2)]]/Table1[[#This Row],[Total Annotated Area (µm2)]])*100</f>
        <v>57.453886064249538</v>
      </c>
      <c r="M10" s="4">
        <v>87824.630999999994</v>
      </c>
      <c r="N10" s="4">
        <f>(Table1[[#This Row],[Area of Interstitium (µm2)]]/Table1[[#This Row],[Total Annotated Area (µm2)]])*100</f>
        <v>15.908342033186132</v>
      </c>
      <c r="O10" s="4">
        <v>13902.072</v>
      </c>
      <c r="P10" s="4">
        <f>(Table1[[#This Row],[Area of Vessels (µm2)]]/Table1[[#This Row],[Total Annotated Area (µm2)]])*100</f>
        <v>2.5181878230263219</v>
      </c>
      <c r="Q10" s="4">
        <v>53119.4807</v>
      </c>
      <c r="R10" s="4">
        <f>(Table1[[#This Row],[Area of Ignore (µm2)]]/Table1[[#This Row],[Total Annotated Area (µm2)]])*100</f>
        <v>9.6219347349245297</v>
      </c>
      <c r="S10" s="2">
        <f>SUM(Table1[[#This Row],[% Glomerulus]]+Table1[[#This Row],[% Tubules]]+Table1[[#This Row],[% Interstitum]]+Table1[[#This Row],[% Vessels]]+Table1[[#This Row],[% Ignore]])</f>
        <v>100.02856315189291</v>
      </c>
    </row>
    <row r="11" spans="1:19" x14ac:dyDescent="0.45">
      <c r="A11">
        <v>10</v>
      </c>
      <c r="B11" t="s">
        <v>23</v>
      </c>
      <c r="C11" s="3">
        <v>45026639.0167</v>
      </c>
      <c r="D11" s="3">
        <v>6097610.4499000004</v>
      </c>
      <c r="E11" s="3">
        <v>236293.74119999999</v>
      </c>
      <c r="F11" s="2">
        <v>36</v>
      </c>
      <c r="G11" s="4">
        <f>(Table1[[#This Row],[Total Annotated Area (µm2)]]/Table1[[#This Row],[Total Area of Tissue (µm2)]])*100</f>
        <v>3.8751859132600894</v>
      </c>
      <c r="H11" s="4">
        <f>(E11/Table1[[#This Row],[Total Image Area (µm2)]])*100</f>
        <v>0.52478654050185858</v>
      </c>
      <c r="I11" s="4">
        <v>49062.854899999998</v>
      </c>
      <c r="J11" s="4">
        <f>(Table1[[#This Row],[Area of Glomerulus (µm2)]]/Table1[[#This Row],[Total Annotated Area (µm2)]])*100</f>
        <v>20.763501669929123</v>
      </c>
      <c r="K11" s="4">
        <v>131224.70480000001</v>
      </c>
      <c r="L11" s="4">
        <f>(Table1[[#This Row],[Area of Tubules (µm2)]]/Table1[[#This Row],[Total Annotated Area (µm2)]])*100</f>
        <v>55.534566482203552</v>
      </c>
      <c r="M11" s="4">
        <v>42676.148699999998</v>
      </c>
      <c r="N11" s="4">
        <f>(Table1[[#This Row],[Area of Interstitium (µm2)]]/Table1[[#This Row],[Total Annotated Area (µm2)]])*100</f>
        <v>18.060634396523746</v>
      </c>
      <c r="O11" s="4">
        <v>3701.0045</v>
      </c>
      <c r="P11" s="4">
        <f>(Table1[[#This Row],[Area of Vessels (µm2)]]/Table1[[#This Row],[Total Annotated Area (µm2)]])*100</f>
        <v>1.5662727591533854</v>
      </c>
      <c r="Q11" s="4">
        <v>9684.4863999999998</v>
      </c>
      <c r="R11" s="4">
        <f>(Table1[[#This Row],[Area of Ignore (µm2)]]/Table1[[#This Row],[Total Annotated Area (µm2)]])*100</f>
        <v>4.0984946748136721</v>
      </c>
      <c r="S11" s="2">
        <f>SUM(Table1[[#This Row],[% Glomerulus]]+Table1[[#This Row],[% Tubules]]+Table1[[#This Row],[% Interstitum]]+Table1[[#This Row],[% Vessels]]+Table1[[#This Row],[% Ignore]])</f>
        <v>100.02346998262348</v>
      </c>
    </row>
    <row r="12" spans="1:19" x14ac:dyDescent="0.45">
      <c r="A12">
        <v>11</v>
      </c>
      <c r="B12" t="s">
        <v>24</v>
      </c>
      <c r="C12" s="3">
        <v>30017759.344500002</v>
      </c>
      <c r="D12" s="3">
        <v>3771782.7289999998</v>
      </c>
      <c r="E12" s="3">
        <v>165963.80470000001</v>
      </c>
      <c r="F12" s="2">
        <v>24</v>
      </c>
      <c r="G12" s="4">
        <f>(Table1[[#This Row],[Total Annotated Area (µm2)]]/Table1[[#This Row],[Total Area of Tissue (µm2)]])*100</f>
        <v>4.4001422304619719</v>
      </c>
      <c r="H12" s="4">
        <f>(E12/Table1[[#This Row],[Total Image Area (µm2)]])*100</f>
        <v>0.55288538626521</v>
      </c>
      <c r="I12" s="4">
        <v>39604.461000000003</v>
      </c>
      <c r="J12" s="4">
        <f>(Table1[[#This Row],[Area of Glomerulus (µm2)]]/Table1[[#This Row],[Total Annotated Area (µm2)]])*100</f>
        <v>23.863312287634002</v>
      </c>
      <c r="K12" s="4">
        <v>58090.595000000001</v>
      </c>
      <c r="L12" s="4">
        <f>(Table1[[#This Row],[Area of Tubules (µm2)]]/Table1[[#This Row],[Total Annotated Area (µm2)]])*100</f>
        <v>35.001966305247038</v>
      </c>
      <c r="M12" s="4">
        <v>30431.711800000001</v>
      </c>
      <c r="N12" s="4">
        <f>(Table1[[#This Row],[Area of Interstitium (µm2)]]/Table1[[#This Row],[Total Annotated Area (µm2)]])*100</f>
        <v>18.336354637692878</v>
      </c>
      <c r="O12" s="4">
        <v>2441.7937000000002</v>
      </c>
      <c r="P12" s="4">
        <f>(Table1[[#This Row],[Area of Vessels (µm2)]]/Table1[[#This Row],[Total Annotated Area (µm2)]])*100</f>
        <v>1.4712808641702584</v>
      </c>
      <c r="Q12" s="4">
        <v>35285.625800000002</v>
      </c>
      <c r="R12" s="4">
        <f>(Table1[[#This Row],[Area of Ignore (µm2)]]/Table1[[#This Row],[Total Annotated Area (µm2)]])*100</f>
        <v>21.261036925360386</v>
      </c>
      <c r="S12" s="2">
        <f>SUM(Table1[[#This Row],[% Glomerulus]]+Table1[[#This Row],[% Tubules]]+Table1[[#This Row],[% Interstitum]]+Table1[[#This Row],[% Vessels]]+Table1[[#This Row],[% Ignore]])</f>
        <v>99.933951020104558</v>
      </c>
    </row>
    <row r="13" spans="1:19" x14ac:dyDescent="0.45">
      <c r="A13">
        <v>12</v>
      </c>
      <c r="B13" t="s">
        <v>25</v>
      </c>
      <c r="C13" s="3">
        <v>33769979.262599997</v>
      </c>
      <c r="D13" s="3">
        <v>7910582.5647</v>
      </c>
      <c r="E13" s="3">
        <v>369651.2524</v>
      </c>
      <c r="F13" s="2">
        <v>48</v>
      </c>
      <c r="G13" s="4">
        <f>(Table1[[#This Row],[Total Annotated Area (µm2)]]/Table1[[#This Row],[Total Area of Tissue (µm2)]])*100</f>
        <v>4.6728701631852392</v>
      </c>
      <c r="H13" s="4">
        <f>(E13/Table1[[#This Row],[Total Image Area (µm2)]])*100</f>
        <v>1.0946149819208981</v>
      </c>
      <c r="I13" s="4">
        <v>63959.732799999998</v>
      </c>
      <c r="J13" s="4">
        <f>(Table1[[#This Row],[Area of Glomerulus (µm2)]]/Table1[[#This Row],[Total Annotated Area (µm2)]])*100</f>
        <v>17.302723143702245</v>
      </c>
      <c r="K13" s="4">
        <v>136637.1569</v>
      </c>
      <c r="L13" s="4">
        <f>(Table1[[#This Row],[Area of Tubules (µm2)]]/Table1[[#This Row],[Total Annotated Area (µm2)]])*100</f>
        <v>36.963801965465763</v>
      </c>
      <c r="M13" s="4">
        <v>43450.996599999999</v>
      </c>
      <c r="N13" s="4">
        <f>(Table1[[#This Row],[Area of Interstitium (µm2)]]/Table1[[#This Row],[Total Annotated Area (µm2)]])*100</f>
        <v>11.754592015552442</v>
      </c>
      <c r="O13" s="4">
        <v>10285.888000000001</v>
      </c>
      <c r="P13" s="4">
        <f>(Table1[[#This Row],[Area of Vessels (µm2)]]/Table1[[#This Row],[Total Annotated Area (µm2)]])*100</f>
        <v>2.7825924931182513</v>
      </c>
      <c r="Q13" s="4">
        <v>115329.45170000001</v>
      </c>
      <c r="R13" s="4">
        <f>(Table1[[#This Row],[Area of Ignore (µm2)]]/Table1[[#This Row],[Total Annotated Area (µm2)]])*100</f>
        <v>31.199529543376709</v>
      </c>
      <c r="S13" s="2">
        <f>SUM(Table1[[#This Row],[% Glomerulus]]+Table1[[#This Row],[% Tubules]]+Table1[[#This Row],[% Interstitum]]+Table1[[#This Row],[% Vessels]]+Table1[[#This Row],[% Ignore]])</f>
        <v>100.00323916121542</v>
      </c>
    </row>
    <row r="14" spans="1:19" x14ac:dyDescent="0.45">
      <c r="A14">
        <v>13</v>
      </c>
      <c r="B14" t="s">
        <v>26</v>
      </c>
      <c r="C14" s="3">
        <v>42212474.078199998</v>
      </c>
      <c r="D14" s="3">
        <v>7259268.7207000004</v>
      </c>
      <c r="E14" s="3">
        <v>504930.28909999999</v>
      </c>
      <c r="F14" s="2">
        <v>118</v>
      </c>
      <c r="G14" s="4">
        <f>(Table1[[#This Row],[Total Annotated Area (µm2)]]/Table1[[#This Row],[Total Area of Tissue (µm2)]])*100</f>
        <v>6.9556632841015746</v>
      </c>
      <c r="H14" s="4">
        <f>(E14/Table1[[#This Row],[Total Image Area (µm2)]])*100</f>
        <v>1.1961636936148305</v>
      </c>
      <c r="I14" s="4">
        <v>150252.4676</v>
      </c>
      <c r="J14" s="4">
        <f>(Table1[[#This Row],[Area of Glomerulus (µm2)]]/Table1[[#This Row],[Total Annotated Area (µm2)]])*100</f>
        <v>29.757071588597633</v>
      </c>
      <c r="K14" s="4">
        <v>192096.35699999999</v>
      </c>
      <c r="L14" s="4">
        <f>(Table1[[#This Row],[Area of Tubules (µm2)]]/Table1[[#This Row],[Total Annotated Area (µm2)]])*100</f>
        <v>38.044134239282258</v>
      </c>
      <c r="M14" s="4">
        <v>81350.984700000001</v>
      </c>
      <c r="N14" s="4">
        <f>(Table1[[#This Row],[Area of Interstitium (µm2)]]/Table1[[#This Row],[Total Annotated Area (µm2)]])*100</f>
        <v>16.111329911501642</v>
      </c>
      <c r="O14" s="4">
        <v>32628.822</v>
      </c>
      <c r="P14" s="4">
        <f>(Table1[[#This Row],[Area of Vessels (µm2)]]/Table1[[#This Row],[Total Annotated Area (µm2)]])*100</f>
        <v>6.4620449009225425</v>
      </c>
      <c r="Q14" s="4">
        <v>48599.633099999999</v>
      </c>
      <c r="R14" s="4">
        <f>(Table1[[#This Row],[Area of Ignore (µm2)]]/Table1[[#This Row],[Total Annotated Area (µm2)]])*100</f>
        <v>9.6250183736501853</v>
      </c>
      <c r="S14" s="2">
        <f>SUM(Table1[[#This Row],[% Glomerulus]]+Table1[[#This Row],[% Tubules]]+Table1[[#This Row],[% Interstitum]]+Table1[[#This Row],[% Vessels]]+Table1[[#This Row],[% Ignore]])</f>
        <v>99.999599013954281</v>
      </c>
    </row>
    <row r="17" spans="2:2" x14ac:dyDescent="0.45">
      <c r="B17" t="s">
        <v>30</v>
      </c>
    </row>
    <row r="18" spans="2:2" x14ac:dyDescent="0.45">
      <c r="B18" t="s">
        <v>31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Maria Carvalho Brandão</dc:creator>
  <cp:lastModifiedBy>Mariana Costa Osiecka de Carvalho</cp:lastModifiedBy>
  <dcterms:created xsi:type="dcterms:W3CDTF">2025-04-15T09:11:16Z</dcterms:created>
  <dcterms:modified xsi:type="dcterms:W3CDTF">2025-04-17T17:48:42Z</dcterms:modified>
</cp:coreProperties>
</file>