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re_Water_Gabrielle\FieldData\Snow\Winter2018\"/>
    </mc:Choice>
  </mc:AlternateContent>
  <xr:revisionPtr revIDLastSave="0" documentId="8_{1A585142-E06F-4D67-BC73-94F45B0E4E51}" xr6:coauthVersionLast="28" xr6:coauthVersionMax="28" xr10:uidLastSave="{00000000-0000-0000-0000-000000000000}"/>
  <bookViews>
    <workbookView xWindow="0" yWindow="0" windowWidth="23040" windowHeight="9060" activeTab="2" xr2:uid="{B63A9FD1-4FF8-4536-B6D8-7AC3420A2818}"/>
  </bookViews>
  <sheets>
    <sheet name="Dat_Mar_2018" sheetId="1" r:id="rId1"/>
    <sheet name="Notes" sheetId="2" r:id="rId2"/>
    <sheet name="Pivot Table Mar" sheetId="4" r:id="rId3"/>
    <sheet name="Depths at weather stations" sheetId="3" r:id="rId4"/>
  </sheets>
  <externalReferences>
    <externalReference r:id="rId5"/>
    <externalReference r:id="rId6"/>
    <externalReference r:id="rId7"/>
  </externalReferences>
  <calcPr calcId="162913"/>
  <pivotCaches>
    <pivotCache cacheId="2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2" l="1"/>
  <c r="F21" i="2"/>
  <c r="G20" i="2"/>
  <c r="F20" i="2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M27" i="1" l="1"/>
  <c r="M2" i="1"/>
</calcChain>
</file>

<file path=xl/sharedStrings.xml><?xml version="1.0" encoding="utf-8"?>
<sst xmlns="http://schemas.openxmlformats.org/spreadsheetml/2006/main" count="404" uniqueCount="76">
  <si>
    <t>lon_UTM11</t>
  </si>
  <si>
    <t>lat_UTM11</t>
  </si>
  <si>
    <t>cm_mid</t>
  </si>
  <si>
    <t>cm</t>
  </si>
  <si>
    <t>Tree_Open</t>
  </si>
  <si>
    <t>Average_cm</t>
  </si>
  <si>
    <t>Grid</t>
  </si>
  <si>
    <t>Observed Fire Severity</t>
  </si>
  <si>
    <t>Dominant Vegetation</t>
  </si>
  <si>
    <t>DistE</t>
  </si>
  <si>
    <t>DistN</t>
  </si>
  <si>
    <t>open</t>
  </si>
  <si>
    <t>C</t>
  </si>
  <si>
    <t>High</t>
  </si>
  <si>
    <t>Meadow</t>
  </si>
  <si>
    <t>edge of big hole</t>
  </si>
  <si>
    <t>drip edge</t>
  </si>
  <si>
    <t>dead</t>
  </si>
  <si>
    <t>live edge</t>
  </si>
  <si>
    <t>B</t>
  </si>
  <si>
    <t>Shrub</t>
  </si>
  <si>
    <t>first number is right at the weather station</t>
  </si>
  <si>
    <t>live</t>
  </si>
  <si>
    <t>A</t>
  </si>
  <si>
    <t>Low</t>
  </si>
  <si>
    <t>Forest</t>
  </si>
  <si>
    <t>dead edge</t>
  </si>
  <si>
    <t>Measurements taken 3/19/18</t>
  </si>
  <si>
    <t>Depth msmts. Taken by: Katya Rakhmatulina, Gabrielle Boisrame, Jens Stevens, David Long</t>
  </si>
  <si>
    <t>Density msmts taken by:</t>
  </si>
  <si>
    <t>Data entered by Katya Rakhmatulina</t>
  </si>
  <si>
    <t>The "Tree_Open" column denotes whether the center measurement at each grid point was in the open, under a canopy, or under the drip edge of a tree.</t>
  </si>
  <si>
    <t>5 measurements were taken at each GPS location. The mean snow depth, in cm, is given in the column labeled "Average_cm".</t>
  </si>
  <si>
    <t>Observed fire severity is the fire severity of the area around each measurement, according to field notes (e.g. mostly live trees is low severity, all burned stumps is high severity).</t>
  </si>
  <si>
    <t>The "Dominant Vegetation" column is meant to divide measurements by the vegetation patches they fall within. A single tree does not constitute a "forest" patch, but a group of 5 or more large trees does. This designation is somewhat subjective.</t>
  </si>
  <si>
    <t>The latitude and longitude of each measurement point uses the NAD83 UTM Zone 11N datum.</t>
  </si>
  <si>
    <t>Each grid (A, B, and C) is centered on the weather station with the same letter designation.</t>
  </si>
  <si>
    <t>NOAA's nohrsc maps showed 20-30 inches of SWE in theis area on both Jan 31 and April 2</t>
  </si>
  <si>
    <t>In comparison, we measured 24 inches of SWE at the meadow site on January 31, and 21 inches of SWE at the meadow site April 2nd. Right in the range!</t>
  </si>
  <si>
    <t>Peregoy Meadows Snow Course Info from nohrsc.noaa.gov</t>
  </si>
  <si>
    <t>Date</t>
  </si>
  <si>
    <t>Modeled SWE</t>
  </si>
  <si>
    <t>Observed SWE</t>
  </si>
  <si>
    <t>Modeled Depth</t>
  </si>
  <si>
    <t>Observed Depth</t>
  </si>
  <si>
    <t>Our SWE (closest date)</t>
  </si>
  <si>
    <t>Our Depth (closest date)</t>
  </si>
  <si>
    <t>23in</t>
  </si>
  <si>
    <t>25in</t>
  </si>
  <si>
    <t>75in</t>
  </si>
  <si>
    <t>NA</t>
  </si>
  <si>
    <t>24in</t>
  </si>
  <si>
    <t>38in</t>
  </si>
  <si>
    <t>65in</t>
  </si>
  <si>
    <t>15.77 in</t>
  </si>
  <si>
    <t>53.31 in</t>
  </si>
  <si>
    <t>8.43 in</t>
  </si>
  <si>
    <t>29.76 in</t>
  </si>
  <si>
    <t>Ostrander Lake Snow Course Info from nohrsc.noaa.gov</t>
  </si>
  <si>
    <t>Row Labels</t>
  </si>
  <si>
    <t>Grand Total</t>
  </si>
  <si>
    <t>Average of Average_cm</t>
  </si>
  <si>
    <t>StdDev of Average_cm</t>
  </si>
  <si>
    <t>Column Labels</t>
  </si>
  <si>
    <t>Total Average of Average_cm</t>
  </si>
  <si>
    <t>Total StdDev of Average_cm</t>
  </si>
  <si>
    <t>March 19, 2018 Snow Survey</t>
  </si>
  <si>
    <t>Depth adjacent to weather station C:</t>
  </si>
  <si>
    <t>Depth adjacent to weather station A:</t>
  </si>
  <si>
    <t>Depth adjacent to weather station B:</t>
  </si>
  <si>
    <t>Notes:</t>
  </si>
  <si>
    <t>Div/0 warning is because there is only one data point and therefore standard deviation is zero</t>
  </si>
  <si>
    <t>Mean SWE cm</t>
  </si>
  <si>
    <t>Stdev SWE cm</t>
  </si>
  <si>
    <t>Mean Density</t>
  </si>
  <si>
    <t>Copy of the above pivot table but multipled by mean density to obtain SWE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</si>
</sst>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 applyAlignment="1">
      <alignment horizontal="left"/>
    </xf>
    <xf numFmtId="0" fontId="0" fillId="4" borderId="2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1" xfId="0" applyFill="1" applyBorder="1"/>
    <xf numFmtId="164" fontId="0" fillId="0" borderId="4" xfId="0" applyNumberFormat="1" applyBorder="1"/>
    <xf numFmtId="0" fontId="0" fillId="0" borderId="1" xfId="0" pivotButton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2" borderId="4" xfId="0" applyNumberFormat="1" applyFill="1" applyBorder="1"/>
    <xf numFmtId="0" fontId="0" fillId="2" borderId="0" xfId="0" applyNumberFormat="1" applyFill="1" applyBorder="1"/>
    <xf numFmtId="0" fontId="0" fillId="0" borderId="0" xfId="0" applyFill="1" applyAlignment="1">
      <alignment horizontal="left"/>
    </xf>
    <xf numFmtId="0" fontId="1" fillId="0" borderId="0" xfId="0" applyFont="1" applyFill="1" applyBorder="1" applyAlignment="1">
      <alignment horizontal="left"/>
    </xf>
  </cellXfs>
  <cellStyles count="1">
    <cellStyle name="Normal" xfId="0" builtinId="0"/>
  </cellStyles>
  <dxfs count="18"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 in Each Grid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Jan 31, 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'[1]PivotTable Jan'!$P$18:$P$20</c:f>
                <c:numCache>
                  <c:formatCode>General</c:formatCode>
                  <c:ptCount val="3"/>
                  <c:pt idx="0">
                    <c:v>5.1259143935073279</c:v>
                  </c:pt>
                  <c:pt idx="1">
                    <c:v>6.888373925197012</c:v>
                  </c:pt>
                  <c:pt idx="2">
                    <c:v>12.0947488648841</c:v>
                  </c:pt>
                </c:numCache>
              </c:numRef>
            </c:plus>
            <c:minus>
              <c:numRef>
                <c:f>'[1]PivotTable Jan'!$P$18:$P$20</c:f>
                <c:numCache>
                  <c:formatCode>General</c:formatCode>
                  <c:ptCount val="3"/>
                  <c:pt idx="0">
                    <c:v>5.1259143935073279</c:v>
                  </c:pt>
                  <c:pt idx="1">
                    <c:v>6.888373925197012</c:v>
                  </c:pt>
                  <c:pt idx="2">
                    <c:v>12.0947488648841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'[1]PivotTable Jan'!$A$18:$A$20</c:f>
              <c:strCache>
                <c:ptCount val="3"/>
                <c:pt idx="0">
                  <c:v>Forest</c:v>
                </c:pt>
                <c:pt idx="1">
                  <c:v>Shrub</c:v>
                </c:pt>
                <c:pt idx="2">
                  <c:v>Meadow</c:v>
                </c:pt>
              </c:strCache>
            </c:strRef>
          </c:cat>
          <c:val>
            <c:numRef>
              <c:f>'[1]PivotTable Jan'!$O$18:$O$20</c:f>
              <c:numCache>
                <c:formatCode>General</c:formatCode>
                <c:ptCount val="3"/>
                <c:pt idx="0">
                  <c:v>39.296249999999986</c:v>
                </c:pt>
                <c:pt idx="1">
                  <c:v>55.3536</c:v>
                </c:pt>
                <c:pt idx="2">
                  <c:v>61.654769230769226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9-4FD6-AF40-C850854F18AF}"/>
            </c:ext>
          </c:extLst>
        </c:ser>
        <c:ser>
          <c:idx val="1"/>
          <c:order val="1"/>
          <c:tx>
            <c:v>Apr 2, 2017</c:v>
          </c:tx>
          <c:invertIfNegative val="0"/>
          <c:errBars>
            <c:errBarType val="both"/>
            <c:errValType val="cust"/>
            <c:noEndCap val="0"/>
            <c:plus>
              <c:numRef>
                <c:f>'[1]PivotTable Apr'!$P$18:$P$20</c:f>
                <c:numCache>
                  <c:formatCode>General</c:formatCode>
                  <c:ptCount val="3"/>
                  <c:pt idx="0">
                    <c:v>10.630211808488735</c:v>
                  </c:pt>
                  <c:pt idx="1">
                    <c:v>9.792206627041077</c:v>
                  </c:pt>
                  <c:pt idx="2">
                    <c:v>13.628613796959161</c:v>
                  </c:pt>
                </c:numCache>
              </c:numRef>
            </c:plus>
            <c:minus>
              <c:numRef>
                <c:f>'[1]PivotTable Apr'!$P$18:$P$20</c:f>
                <c:numCache>
                  <c:formatCode>General</c:formatCode>
                  <c:ptCount val="3"/>
                  <c:pt idx="0">
                    <c:v>10.630211808488735</c:v>
                  </c:pt>
                  <c:pt idx="1">
                    <c:v>9.792206627041077</c:v>
                  </c:pt>
                  <c:pt idx="2">
                    <c:v>13.628613796959161</c:v>
                  </c:pt>
                </c:numCache>
              </c:numRef>
            </c:minus>
          </c:errBars>
          <c:cat>
            <c:strRef>
              <c:f>'[1]PivotTable Apr'!$A$18:$A$20</c:f>
              <c:strCache>
                <c:ptCount val="3"/>
                <c:pt idx="0">
                  <c:v>Forest</c:v>
                </c:pt>
                <c:pt idx="1">
                  <c:v>Shrub</c:v>
                </c:pt>
                <c:pt idx="2">
                  <c:v>Meadow</c:v>
                </c:pt>
              </c:strCache>
            </c:strRef>
          </c:cat>
          <c:val>
            <c:numRef>
              <c:f>'[1]PivotTable Apr'!$O$18:$O$20</c:f>
              <c:numCache>
                <c:formatCode>General</c:formatCode>
                <c:ptCount val="3"/>
                <c:pt idx="0">
                  <c:v>11.61248</c:v>
                </c:pt>
                <c:pt idx="1">
                  <c:v>41.160719999999998</c:v>
                </c:pt>
                <c:pt idx="2">
                  <c:v>53.559120000000007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9-4FD6-AF40-C850854F18AF}"/>
            </c:ext>
          </c:extLst>
        </c:ser>
        <c:ser>
          <c:idx val="2"/>
          <c:order val="2"/>
          <c:tx>
            <c:v>Mar 19, 2018</c:v>
          </c:tx>
          <c:invertIfNegative val="0"/>
          <c:errBars>
            <c:errBarType val="both"/>
            <c:errValType val="cust"/>
            <c:noEndCap val="0"/>
            <c:plus>
              <c:numRef>
                <c:f>'[2]PivotTable Apr'!$O$20:$O$22</c:f>
                <c:numCache>
                  <c:formatCode>General</c:formatCode>
                  <c:ptCount val="3"/>
                  <c:pt idx="0">
                    <c:v>2.2975147226044541</c:v>
                  </c:pt>
                  <c:pt idx="1">
                    <c:v>1.5838642778546395</c:v>
                  </c:pt>
                  <c:pt idx="2">
                    <c:v>2.7695269779513922</c:v>
                  </c:pt>
                </c:numCache>
              </c:numRef>
            </c:plus>
            <c:minus>
              <c:numRef>
                <c:f>'[2]PivotTable Apr'!$O$20:$O$22</c:f>
                <c:numCache>
                  <c:formatCode>General</c:formatCode>
                  <c:ptCount val="3"/>
                  <c:pt idx="0">
                    <c:v>2.2975147226044541</c:v>
                  </c:pt>
                  <c:pt idx="1">
                    <c:v>1.5838642778546395</c:v>
                  </c:pt>
                  <c:pt idx="2">
                    <c:v>2.7695269779513922</c:v>
                  </c:pt>
                </c:numCache>
              </c:numRef>
            </c:minus>
          </c:errBars>
          <c:val>
            <c:numRef>
              <c:f>'[2]PivotTable Apr'!$N$20:$N$22</c:f>
              <c:numCache>
                <c:formatCode>General</c:formatCode>
                <c:ptCount val="3"/>
                <c:pt idx="0">
                  <c:v>15.720196000000001</c:v>
                </c:pt>
                <c:pt idx="1">
                  <c:v>23.168607272727268</c:v>
                </c:pt>
                <c:pt idx="2">
                  <c:v>25.361419999999999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9-4FD6-AF40-C850854F1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695864"/>
        <c:axId val="563151104"/>
      </c:barChart>
      <c:catAx>
        <c:axId val="59169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1104"/>
        <c:crosses val="autoZero"/>
        <c:auto val="1"/>
        <c:lblAlgn val="ctr"/>
        <c:lblOffset val="100"/>
        <c:noMultiLvlLbl val="0"/>
      </c:catAx>
      <c:valAx>
        <c:axId val="5631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cm of water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5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Depths By</a:t>
            </a:r>
            <a:r>
              <a:rPr lang="en-US" baseline="0"/>
              <a:t> Cover and Site 2018</a:t>
            </a:r>
            <a:endParaRPr lang="en-US"/>
          </a:p>
        </c:rich>
      </c:tx>
      <c:layout>
        <c:manualLayout>
          <c:xMode val="edge"/>
          <c:yMode val="edge"/>
          <c:x val="0.11284246575342466"/>
          <c:y val="2.4154589371980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Open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'[2]PivotTable Apr'!$M$12:$M$14</c:f>
                <c:numCache>
                  <c:formatCode>General</c:formatCode>
                  <c:ptCount val="3"/>
                  <c:pt idx="0">
                    <c:v>7.9061157761992433</c:v>
                  </c:pt>
                  <c:pt idx="1">
                    <c:v>3.813799505305449</c:v>
                  </c:pt>
                  <c:pt idx="2">
                    <c:v>5.2582452260373671</c:v>
                  </c:pt>
                </c:numCache>
              </c:numRef>
            </c:plus>
            <c:minus>
              <c:numRef>
                <c:f>'[2]PivotTable Apr'!$M$12:$M$14</c:f>
                <c:numCache>
                  <c:formatCode>General</c:formatCode>
                  <c:ptCount val="3"/>
                  <c:pt idx="0">
                    <c:v>7.9061157761992433</c:v>
                  </c:pt>
                  <c:pt idx="1">
                    <c:v>3.813799505305449</c:v>
                  </c:pt>
                  <c:pt idx="2">
                    <c:v>5.2582452260373671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Station A- Closed Canopy</c:v>
              </c:pt>
              <c:pt idx="1">
                <c:v>Station B - Shrubs </c:v>
              </c:pt>
              <c:pt idx="2">
                <c:v>Station C - Meadow</c:v>
              </c:pt>
            </c:strLit>
          </c:cat>
          <c:val>
            <c:numRef>
              <c:f>'[2]PivotTable Apr'!$G$12:$G$14</c:f>
              <c:numCache>
                <c:formatCode>General</c:formatCode>
                <c:ptCount val="3"/>
                <c:pt idx="0">
                  <c:v>61.666666666666664</c:v>
                </c:pt>
                <c:pt idx="1">
                  <c:v>82.343999999999994</c:v>
                </c:pt>
                <c:pt idx="2">
                  <c:v>90.171428571428564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4-4047-AB00-E23B29DE69F1}"/>
            </c:ext>
          </c:extLst>
        </c:ser>
        <c:ser>
          <c:idx val="2"/>
          <c:order val="1"/>
          <c:tx>
            <c:v>Drip Edge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'[2]PivotTable Apr'!$L$12:$L$14</c:f>
                <c:numCache>
                  <c:formatCode>General</c:formatCode>
                  <c:ptCount val="3"/>
                  <c:pt idx="0">
                    <c:v>6.5230361029201527</c:v>
                  </c:pt>
                  <c:pt idx="2">
                    <c:v>3.6769552621698591</c:v>
                  </c:pt>
                </c:numCache>
              </c:numRef>
            </c:plus>
            <c:minus>
              <c:numRef>
                <c:f>'[2]PivotTable Apr'!$L$12:$L$14</c:f>
                <c:numCache>
                  <c:formatCode>General</c:formatCode>
                  <c:ptCount val="3"/>
                  <c:pt idx="0">
                    <c:v>6.5230361029201527</c:v>
                  </c:pt>
                  <c:pt idx="2">
                    <c:v>3.6769552621698591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Station A- Closed Canopy</c:v>
              </c:pt>
              <c:pt idx="1">
                <c:v>Station B - Shrubs </c:v>
              </c:pt>
              <c:pt idx="2">
                <c:v>Station C - Meadow</c:v>
              </c:pt>
            </c:strLit>
          </c:cat>
          <c:val>
            <c:numRef>
              <c:f>'[2]PivotTable Apr'!$F$12:$F$14</c:f>
              <c:numCache>
                <c:formatCode>General</c:formatCode>
                <c:ptCount val="3"/>
                <c:pt idx="0">
                  <c:v>55.733333333333334</c:v>
                </c:pt>
                <c:pt idx="2">
                  <c:v>87.4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4-4047-AB00-E23B29DE69F1}"/>
            </c:ext>
          </c:extLst>
        </c:ser>
        <c:ser>
          <c:idx val="1"/>
          <c:order val="2"/>
          <c:tx>
            <c:v>Canopy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'[2]PivotTable Apr'!$K$12:$K$14</c:f>
                <c:numCache>
                  <c:formatCode>General</c:formatCode>
                  <c:ptCount val="3"/>
                  <c:pt idx="0">
                    <c:v>3.0430248109404743</c:v>
                  </c:pt>
                </c:numCache>
              </c:numRef>
            </c:plus>
            <c:minus>
              <c:numRef>
                <c:f>'[2]PivotTable Apr'!$K$12:$K$14</c:f>
                <c:numCache>
                  <c:formatCode>General</c:formatCode>
                  <c:ptCount val="3"/>
                  <c:pt idx="0">
                    <c:v>3.0430248109404743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Station A- Closed Canopy</c:v>
              </c:pt>
              <c:pt idx="1">
                <c:v>Station B - Shrubs </c:v>
              </c:pt>
              <c:pt idx="2">
                <c:v>Station C - Meadow</c:v>
              </c:pt>
            </c:strLit>
          </c:cat>
          <c:val>
            <c:numRef>
              <c:f>'[2]PivotTable Apr'!$E$12:$E$14</c:f>
              <c:numCache>
                <c:formatCode>General</c:formatCode>
                <c:ptCount val="3"/>
                <c:pt idx="0">
                  <c:v>52.2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4-4047-AB00-E23B29DE69F1}"/>
            </c:ext>
          </c:extLst>
        </c:ser>
        <c:ser>
          <c:idx val="3"/>
          <c:order val="3"/>
          <c:tx>
            <c:strRef>
              <c:f>'[2]PivotTable Apr'!$H$24</c:f>
              <c:strCache>
                <c:ptCount val="1"/>
                <c:pt idx="0">
                  <c:v>snag drip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'[2]PivotTable Apr'!$J$12:$J$14</c:f>
                <c:numCache>
                  <c:formatCode>General</c:formatCode>
                  <c:ptCount val="3"/>
                  <c:pt idx="2">
                    <c:v>0</c:v>
                  </c:pt>
                </c:numCache>
              </c:numRef>
            </c:plus>
            <c:minus>
              <c:numRef>
                <c:f>'[2]PivotTable Apr'!$J$12:$J$14</c:f>
                <c:numCache>
                  <c:formatCode>General</c:formatCode>
                  <c:ptCount val="3"/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Station A- Closed Canopy</c:v>
              </c:pt>
              <c:pt idx="1">
                <c:v>Station B - Shrubs </c:v>
              </c:pt>
              <c:pt idx="2">
                <c:v>Station C - Meadow</c:v>
              </c:pt>
            </c:strLit>
          </c:cat>
          <c:val>
            <c:numRef>
              <c:f>'[2]PivotTable Apr'!$C$12:$C$14</c:f>
              <c:numCache>
                <c:formatCode>General</c:formatCode>
                <c:ptCount val="3"/>
                <c:pt idx="0">
                  <c:v>55.7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4-4047-AB00-E23B29DE69F1}"/>
            </c:ext>
          </c:extLst>
        </c:ser>
        <c:ser>
          <c:idx val="4"/>
          <c:order val="4"/>
          <c:tx>
            <c:strRef>
              <c:f>'[2]PivotTable Apr'!$J$24</c:f>
              <c:strCache>
                <c:ptCount val="1"/>
                <c:pt idx="0">
                  <c:v>snag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'[2]PivotTable Apr'!$H$12:$H$14</c:f>
                <c:numCache>
                  <c:formatCode>General</c:formatCode>
                  <c:ptCount val="3"/>
                  <c:pt idx="0">
                    <c:v>12.100137740262852</c:v>
                  </c:pt>
                  <c:pt idx="2">
                    <c:v>0</c:v>
                  </c:pt>
                </c:numCache>
              </c:numRef>
            </c:plus>
            <c:minus>
              <c:numRef>
                <c:f>'[2]PivotTable Apr'!$H$12:$H$14</c:f>
                <c:numCache>
                  <c:formatCode>General</c:formatCode>
                  <c:ptCount val="3"/>
                  <c:pt idx="0">
                    <c:v>12.100137740262852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Station A- Closed Canopy</c:v>
              </c:pt>
              <c:pt idx="1">
                <c:v>Station B - Shrubs </c:v>
              </c:pt>
              <c:pt idx="2">
                <c:v>Station C - Meadow</c:v>
              </c:pt>
            </c:strLit>
          </c:cat>
          <c:val>
            <c:numRef>
              <c:f>'[2]PivotTable Apr'!$B$12:$B$14</c:f>
              <c:numCache>
                <c:formatCode>General</c:formatCode>
                <c:ptCount val="3"/>
                <c:pt idx="0">
                  <c:v>49.466666666666669</c:v>
                </c:pt>
                <c:pt idx="2">
                  <c:v>67.599999999999994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B4-4047-AB00-E23B29DE6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695864"/>
        <c:axId val="563151104"/>
      </c:barChart>
      <c:catAx>
        <c:axId val="59169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1104"/>
        <c:crosses val="autoZero"/>
        <c:auto val="1"/>
        <c:lblAlgn val="ctr"/>
        <c:lblOffset val="100"/>
        <c:noMultiLvlLbl val="0"/>
      </c:catAx>
      <c:valAx>
        <c:axId val="56315110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Snow</a:t>
            </a:r>
            <a:r>
              <a:rPr lang="en-US" sz="1600" b="1" baseline="0">
                <a:solidFill>
                  <a:sysClr val="windowText" lastClr="000000"/>
                </a:solidFill>
              </a:rPr>
              <a:t> Depth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Mar 20, 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[3]PivotTable!$B$24:$D$24</c:f>
                <c:numCache>
                  <c:formatCode>General</c:formatCode>
                  <c:ptCount val="3"/>
                  <c:pt idx="0">
                    <c:v>31</c:v>
                  </c:pt>
                  <c:pt idx="1">
                    <c:v>22</c:v>
                  </c:pt>
                  <c:pt idx="2">
                    <c:v>35</c:v>
                  </c:pt>
                </c:numCache>
              </c:numRef>
            </c:plus>
            <c:minus>
              <c:numRef>
                <c:f>[3]PivotTable!$B$24:$D$24</c:f>
                <c:numCache>
                  <c:formatCode>General</c:formatCode>
                  <c:ptCount val="3"/>
                  <c:pt idx="0">
                    <c:v>31</c:v>
                  </c:pt>
                  <c:pt idx="1">
                    <c:v>22</c:v>
                  </c:pt>
                  <c:pt idx="2">
                    <c:v>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[3]PivotTable!$B$22:$D$22</c:f>
              <c:strCache>
                <c:ptCount val="3"/>
                <c:pt idx="0">
                  <c:v>Station A - Closed Canopy</c:v>
                </c:pt>
                <c:pt idx="1">
                  <c:v>Station B - Shrubs</c:v>
                </c:pt>
                <c:pt idx="2">
                  <c:v>Station C - Meadow</c:v>
                </c:pt>
              </c:strCache>
            </c:strRef>
          </c:cat>
          <c:val>
            <c:numRef>
              <c:f>[3]PivotTable!$B$23:$D$23</c:f>
              <c:numCache>
                <c:formatCode>General</c:formatCode>
                <c:ptCount val="3"/>
                <c:pt idx="0">
                  <c:v>33</c:v>
                </c:pt>
                <c:pt idx="1">
                  <c:v>68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0-4781-8642-5FB5A8A64134}"/>
            </c:ext>
          </c:extLst>
        </c:ser>
        <c:ser>
          <c:idx val="1"/>
          <c:order val="1"/>
          <c:tx>
            <c:v>Jan 31, 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'[1]PivotTable Jan'!$M$18:$M$20</c:f>
                <c:numCache>
                  <c:formatCode>General</c:formatCode>
                  <c:ptCount val="3"/>
                  <c:pt idx="0">
                    <c:v>14.645469695735224</c:v>
                  </c:pt>
                  <c:pt idx="1">
                    <c:v>22.220561049022621</c:v>
                  </c:pt>
                  <c:pt idx="2">
                    <c:v>37.796090202762812</c:v>
                  </c:pt>
                </c:numCache>
              </c:numRef>
            </c:plus>
            <c:minus>
              <c:numRef>
                <c:f>'[1]PivotTable Jan'!$M$18:$M$20</c:f>
                <c:numCache>
                  <c:formatCode>General</c:formatCode>
                  <c:ptCount val="3"/>
                  <c:pt idx="0">
                    <c:v>14.645469695735224</c:v>
                  </c:pt>
                  <c:pt idx="1">
                    <c:v>22.220561049022621</c:v>
                  </c:pt>
                  <c:pt idx="2">
                    <c:v>37.796090202762812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'[1]PivotTable Jan'!$A$18:$A$20</c:f>
              <c:strCache>
                <c:ptCount val="3"/>
                <c:pt idx="0">
                  <c:v>Forest</c:v>
                </c:pt>
                <c:pt idx="1">
                  <c:v>Shrub</c:v>
                </c:pt>
                <c:pt idx="2">
                  <c:v>Meadow</c:v>
                </c:pt>
              </c:strCache>
            </c:strRef>
          </c:cat>
          <c:val>
            <c:numRef>
              <c:f>'[1]PivotTable Jan'!$L$18:$L$20</c:f>
              <c:numCache>
                <c:formatCode>General</c:formatCode>
                <c:ptCount val="3"/>
                <c:pt idx="0">
                  <c:v>112.27499999999998</c:v>
                </c:pt>
                <c:pt idx="1">
                  <c:v>178.56</c:v>
                </c:pt>
                <c:pt idx="2">
                  <c:v>192.67115384615383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0-4781-8642-5FB5A8A64134}"/>
            </c:ext>
          </c:extLst>
        </c:ser>
        <c:ser>
          <c:idx val="2"/>
          <c:order val="2"/>
          <c:tx>
            <c:v>Apr 2, 2017</c:v>
          </c:tx>
          <c:invertIfNegative val="0"/>
          <c:errBars>
            <c:errBarType val="both"/>
            <c:errValType val="cust"/>
            <c:noEndCap val="0"/>
            <c:plus>
              <c:numRef>
                <c:f>'[1]PivotTable Apr'!$M$18:$M$20</c:f>
                <c:numCache>
                  <c:formatCode>General</c:formatCode>
                  <c:ptCount val="3"/>
                  <c:pt idx="0">
                    <c:v>24.159572292019853</c:v>
                  </c:pt>
                  <c:pt idx="1">
                    <c:v>23.883430797661166</c:v>
                  </c:pt>
                  <c:pt idx="2">
                    <c:v>33.240521455997957</c:v>
                  </c:pt>
                </c:numCache>
              </c:numRef>
            </c:plus>
            <c:minus>
              <c:numRef>
                <c:f>'[1]PivotTable Apr'!$M$18:$M$20</c:f>
                <c:numCache>
                  <c:formatCode>General</c:formatCode>
                  <c:ptCount val="3"/>
                  <c:pt idx="0">
                    <c:v>24.159572292019853</c:v>
                  </c:pt>
                  <c:pt idx="1">
                    <c:v>23.883430797661166</c:v>
                  </c:pt>
                  <c:pt idx="2">
                    <c:v>33.240521455997957</c:v>
                  </c:pt>
                </c:numCache>
              </c:numRef>
            </c:minus>
          </c:errBars>
          <c:cat>
            <c:strRef>
              <c:f>'[1]PivotTable Apr'!$A$18:$A$20</c:f>
              <c:strCache>
                <c:ptCount val="3"/>
                <c:pt idx="0">
                  <c:v>Forest</c:v>
                </c:pt>
                <c:pt idx="1">
                  <c:v>Shrub</c:v>
                </c:pt>
                <c:pt idx="2">
                  <c:v>Meadow</c:v>
                </c:pt>
              </c:strCache>
            </c:strRef>
          </c:cat>
          <c:val>
            <c:numRef>
              <c:f>'[1]PivotTable Apr'!$L$18:$L$20</c:f>
              <c:numCache>
                <c:formatCode>General</c:formatCode>
                <c:ptCount val="3"/>
                <c:pt idx="0">
                  <c:v>26.391999999999999</c:v>
                </c:pt>
                <c:pt idx="1">
                  <c:v>100.392</c:v>
                </c:pt>
                <c:pt idx="2">
                  <c:v>130.63200000000003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50-4781-8642-5FB5A8A64134}"/>
            </c:ext>
          </c:extLst>
        </c:ser>
        <c:ser>
          <c:idx val="3"/>
          <c:order val="3"/>
          <c:tx>
            <c:v>Mar 19, 2018</c:v>
          </c:tx>
          <c:invertIfNegative val="0"/>
          <c:errBars>
            <c:errBarType val="both"/>
            <c:errValType val="cust"/>
            <c:noEndCap val="0"/>
            <c:plus>
              <c:numRef>
                <c:f>'[2]PivotTable Apr'!$O$12:$O$14</c:f>
                <c:numCache>
                  <c:formatCode>General</c:formatCode>
                  <c:ptCount val="3"/>
                  <c:pt idx="0">
                    <c:v>7.7438405630969793</c:v>
                  </c:pt>
                  <c:pt idx="1">
                    <c:v>3.813799505305449</c:v>
                  </c:pt>
                  <c:pt idx="2">
                    <c:v>6.778613427538196</c:v>
                  </c:pt>
                </c:numCache>
              </c:numRef>
            </c:plus>
            <c:minus>
              <c:numRef>
                <c:f>'[2]PivotTable Apr'!$O$12:$O$14</c:f>
                <c:numCache>
                  <c:formatCode>General</c:formatCode>
                  <c:ptCount val="3"/>
                  <c:pt idx="0">
                    <c:v>7.7438405630969793</c:v>
                  </c:pt>
                  <c:pt idx="1">
                    <c:v>3.813799505305449</c:v>
                  </c:pt>
                  <c:pt idx="2">
                    <c:v>6.778613427538196</c:v>
                  </c:pt>
                </c:numCache>
              </c:numRef>
            </c:minus>
          </c:errBars>
          <c:val>
            <c:numRef>
              <c:f>'[2]PivotTable Apr'!$N$12:$N$14</c:f>
              <c:numCache>
                <c:formatCode>General</c:formatCode>
                <c:ptCount val="3"/>
                <c:pt idx="0">
                  <c:v>55.696000000000005</c:v>
                </c:pt>
                <c:pt idx="1">
                  <c:v>82.343999999999994</c:v>
                </c:pt>
                <c:pt idx="2">
                  <c:v>88.727999999999994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50-4781-8642-5FB5A8A6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87392"/>
        <c:axId val="62042048"/>
      </c:barChart>
      <c:catAx>
        <c:axId val="1281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2048"/>
        <c:crosses val="autoZero"/>
        <c:auto val="1"/>
        <c:lblAlgn val="ctr"/>
        <c:lblOffset val="100"/>
        <c:noMultiLvlLbl val="0"/>
      </c:catAx>
      <c:valAx>
        <c:axId val="620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20</xdr:row>
      <xdr:rowOff>175260</xdr:rowOff>
    </xdr:from>
    <xdr:to>
      <xdr:col>5</xdr:col>
      <xdr:colOff>792480</xdr:colOff>
      <xdr:row>35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6D7CB-C908-43BF-8735-03CA4214E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259080</xdr:colOff>
      <xdr:row>21</xdr:row>
      <xdr:rowOff>68580</xdr:rowOff>
    </xdr:from>
    <xdr:to>
      <xdr:col>11</xdr:col>
      <xdr:colOff>638175</xdr:colOff>
      <xdr:row>42</xdr:row>
      <xdr:rowOff>13335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522E9D-1BC6-4F0F-9D8F-1FA17E78E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</xdr:colOff>
      <xdr:row>23</xdr:row>
      <xdr:rowOff>15240</xdr:rowOff>
    </xdr:from>
    <xdr:to>
      <xdr:col>15</xdr:col>
      <xdr:colOff>373380</xdr:colOff>
      <xdr:row>37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79C5A6-9FF3-4772-A0EB-3489B6221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re_Water_Gabrielle/FieldData/Snow/Winter2017/SnowDepthGrids_Jan_Apr_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nowDepthGrids_Mar_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brielle\Google%20Drive\ThompsonFire\FieldData\Winter2016\SnowDepthGri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Apr_2_2017"/>
      <sheetName val="Data_Jan"/>
      <sheetName val="Notes"/>
      <sheetName val="PivotTable Apr"/>
      <sheetName val="PivotTable Jan"/>
      <sheetName val="Depths at Weather Stations"/>
    </sheetNames>
    <sheetDataSet>
      <sheetData sheetId="0" refreshError="1"/>
      <sheetData sheetId="1" refreshError="1"/>
      <sheetData sheetId="2" refreshError="1"/>
      <sheetData sheetId="3">
        <row r="18">
          <cell r="A18" t="str">
            <v>Forest</v>
          </cell>
          <cell r="L18">
            <v>26.391999999999999</v>
          </cell>
          <cell r="M18">
            <v>24.159572292019853</v>
          </cell>
          <cell r="O18">
            <v>11.61248</v>
          </cell>
          <cell r="P18">
            <v>10.630211808488735</v>
          </cell>
        </row>
        <row r="19">
          <cell r="A19" t="str">
            <v>Shrub</v>
          </cell>
          <cell r="L19">
            <v>100.392</v>
          </cell>
          <cell r="M19">
            <v>23.883430797661166</v>
          </cell>
          <cell r="O19">
            <v>41.160719999999998</v>
          </cell>
          <cell r="P19">
            <v>9.792206627041077</v>
          </cell>
        </row>
        <row r="20">
          <cell r="A20" t="str">
            <v>Meadow</v>
          </cell>
          <cell r="L20">
            <v>130.63200000000003</v>
          </cell>
          <cell r="M20">
            <v>33.240521455997957</v>
          </cell>
          <cell r="O20">
            <v>53.559120000000007</v>
          </cell>
          <cell r="P20">
            <v>13.628613796959161</v>
          </cell>
        </row>
      </sheetData>
      <sheetData sheetId="4">
        <row r="18">
          <cell r="A18" t="str">
            <v>Forest</v>
          </cell>
          <cell r="L18">
            <v>112.27499999999998</v>
          </cell>
          <cell r="M18">
            <v>14.645469695735224</v>
          </cell>
          <cell r="O18">
            <v>39.296249999999986</v>
          </cell>
          <cell r="P18">
            <v>5.1259143935073279</v>
          </cell>
        </row>
        <row r="19">
          <cell r="A19" t="str">
            <v>Shrub</v>
          </cell>
          <cell r="L19">
            <v>178.56</v>
          </cell>
          <cell r="M19">
            <v>22.220561049022621</v>
          </cell>
          <cell r="O19">
            <v>55.3536</v>
          </cell>
          <cell r="P19">
            <v>6.888373925197012</v>
          </cell>
        </row>
        <row r="20">
          <cell r="A20" t="str">
            <v>Meadow</v>
          </cell>
          <cell r="L20">
            <v>192.67115384615383</v>
          </cell>
          <cell r="M20">
            <v>37.796090202762812</v>
          </cell>
          <cell r="O20">
            <v>61.654769230769226</v>
          </cell>
          <cell r="P20">
            <v>12.0947488648841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Jan"/>
      <sheetName val="Notes"/>
      <sheetName val="PivotTable Apr"/>
      <sheetName val="PivotTable Jan"/>
      <sheetName val="Depths at Weather Stations"/>
    </sheetNames>
    <sheetDataSet>
      <sheetData sheetId="0"/>
      <sheetData sheetId="1"/>
      <sheetData sheetId="2">
        <row r="12">
          <cell r="B12">
            <v>49.466666666666669</v>
          </cell>
          <cell r="C12">
            <v>55.7</v>
          </cell>
          <cell r="E12">
            <v>52.2</v>
          </cell>
          <cell r="F12">
            <v>55.733333333333334</v>
          </cell>
          <cell r="G12">
            <v>61.666666666666664</v>
          </cell>
          <cell r="H12">
            <v>12.100137740262852</v>
          </cell>
          <cell r="K12">
            <v>3.0430248109404743</v>
          </cell>
          <cell r="L12">
            <v>6.5230361029201527</v>
          </cell>
          <cell r="M12">
            <v>7.9061157761992433</v>
          </cell>
          <cell r="N12">
            <v>55.696000000000005</v>
          </cell>
          <cell r="O12">
            <v>7.7438405630969793</v>
          </cell>
        </row>
        <row r="13">
          <cell r="G13">
            <v>82.343999999999994</v>
          </cell>
          <cell r="M13">
            <v>3.813799505305449</v>
          </cell>
          <cell r="N13">
            <v>82.343999999999994</v>
          </cell>
          <cell r="O13">
            <v>3.813799505305449</v>
          </cell>
        </row>
        <row r="14">
          <cell r="B14">
            <v>67.599999999999994</v>
          </cell>
          <cell r="F14">
            <v>87.4</v>
          </cell>
          <cell r="G14">
            <v>90.171428571428564</v>
          </cell>
          <cell r="H14" t="e">
            <v>#DIV/0!</v>
          </cell>
          <cell r="J14" t="e">
            <v>#DIV/0!</v>
          </cell>
          <cell r="L14">
            <v>3.6769552621698591</v>
          </cell>
          <cell r="M14">
            <v>5.2582452260373671</v>
          </cell>
          <cell r="N14">
            <v>88.727999999999994</v>
          </cell>
          <cell r="O14">
            <v>6.778613427538196</v>
          </cell>
        </row>
        <row r="20">
          <cell r="N20">
            <v>15.720196000000001</v>
          </cell>
          <cell r="O20">
            <v>2.2975147226044541</v>
          </cell>
        </row>
        <row r="21">
          <cell r="N21">
            <v>23.168607272727268</v>
          </cell>
          <cell r="O21">
            <v>1.5838642778546395</v>
          </cell>
        </row>
        <row r="22">
          <cell r="N22">
            <v>25.361419999999999</v>
          </cell>
          <cell r="O22">
            <v>2.7695269779513922</v>
          </cell>
        </row>
        <row r="24">
          <cell r="H24" t="str">
            <v>snag drip</v>
          </cell>
          <cell r="J24" t="str">
            <v>snag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Garmin"/>
      <sheetName val="AllGrids"/>
      <sheetName val="PivotTable"/>
      <sheetName val="OtherDepths"/>
      <sheetName val="OfficialSnowCourse"/>
    </sheetNames>
    <sheetDataSet>
      <sheetData sheetId="0" refreshError="1"/>
      <sheetData sheetId="1" refreshError="1"/>
      <sheetData sheetId="2">
        <row r="22">
          <cell r="B22" t="str">
            <v>Station A - Closed Canopy</v>
          </cell>
          <cell r="C22" t="str">
            <v>Station B - Shrubs</v>
          </cell>
          <cell r="D22" t="str">
            <v>Station C - Meadow</v>
          </cell>
        </row>
        <row r="23">
          <cell r="B23">
            <v>33</v>
          </cell>
          <cell r="C23">
            <v>68</v>
          </cell>
          <cell r="D23">
            <v>88</v>
          </cell>
        </row>
        <row r="24">
          <cell r="B24">
            <v>31</v>
          </cell>
          <cell r="C24">
            <v>22</v>
          </cell>
          <cell r="D24">
            <v>35</v>
          </cell>
        </row>
      </sheetData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ya" refreshedDate="43201.559282523151" createdVersion="6" refreshedVersion="6" minRefreshableVersion="3" recordCount="75" xr:uid="{A58102D3-82CE-434E-A4B6-8550D71DF12A}">
  <cacheSource type="worksheet">
    <worksheetSource ref="C1:N76" sheet="Dat_Mar_2018"/>
  </cacheSource>
  <cacheFields count="12">
    <cacheField name="cm_mid" numFmtId="0">
      <sharedItems containsSemiMixedTypes="0" containsString="0" containsNumber="1" containsInteger="1" minValue="23" maxValue="125"/>
    </cacheField>
    <cacheField name="cm" numFmtId="0">
      <sharedItems containsSemiMixedTypes="0" containsString="0" containsNumber="1" containsInteger="1" minValue="40" maxValue="125"/>
    </cacheField>
    <cacheField name="cm2" numFmtId="0">
      <sharedItems containsSemiMixedTypes="0" containsString="0" containsNumber="1" containsInteger="1" minValue="40" maxValue="104"/>
    </cacheField>
    <cacheField name="cm3" numFmtId="0">
      <sharedItems containsSemiMixedTypes="0" containsString="0" containsNumber="1" containsInteger="1" minValue="34" maxValue="110"/>
    </cacheField>
    <cacheField name="cm4" numFmtId="0">
      <sharedItems containsSemiMixedTypes="0" containsString="0" containsNumber="1" containsInteger="1" minValue="43" maxValue="116"/>
    </cacheField>
    <cacheField name="Tree_Open" numFmtId="0">
      <sharedItems count="6">
        <s v="open"/>
        <s v="drip edge"/>
        <s v="dead"/>
        <s v="live edge"/>
        <s v="live"/>
        <s v="dead edge"/>
      </sharedItems>
    </cacheField>
    <cacheField name="Average_cm" numFmtId="0">
      <sharedItems containsSemiMixedTypes="0" containsString="0" containsNumber="1" minValue="37.4" maxValue="102.8"/>
    </cacheField>
    <cacheField name="Grid" numFmtId="0">
      <sharedItems count="3">
        <s v="C"/>
        <s v="B"/>
        <s v="A"/>
      </sharedItems>
    </cacheField>
    <cacheField name="Observed Fire Severity" numFmtId="0">
      <sharedItems/>
    </cacheField>
    <cacheField name="Dominant Vegetation" numFmtId="0">
      <sharedItems count="3">
        <s v="Meadow"/>
        <s v="Shrub"/>
        <s v="Forest"/>
      </sharedItems>
    </cacheField>
    <cacheField name="DistE" numFmtId="0">
      <sharedItems containsSemiMixedTypes="0" containsString="0" containsNumber="1" containsInteger="1" minValue="0" maxValue="40"/>
    </cacheField>
    <cacheField name="DistN" numFmtId="0">
      <sharedItems containsSemiMixedTypes="0" containsString="0" containsNumber="1" containsInteger="1" minValue="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81"/>
    <n v="82"/>
    <n v="86"/>
    <n v="85"/>
    <n v="86"/>
    <x v="0"/>
    <n v="84"/>
    <x v="0"/>
    <s v="High"/>
    <x v="0"/>
    <n v="0"/>
    <n v="40"/>
  </r>
  <r>
    <n v="83"/>
    <n v="82"/>
    <n v="82"/>
    <n v="85"/>
    <n v="86"/>
    <x v="0"/>
    <n v="83.6"/>
    <x v="0"/>
    <s v="High"/>
    <x v="0"/>
    <n v="0"/>
    <n v="30"/>
  </r>
  <r>
    <n v="88"/>
    <n v="86"/>
    <n v="92"/>
    <n v="95"/>
    <n v="95"/>
    <x v="0"/>
    <n v="91.2"/>
    <x v="0"/>
    <s v="High"/>
    <x v="0"/>
    <n v="0"/>
    <n v="20"/>
  </r>
  <r>
    <n v="83"/>
    <n v="108"/>
    <n v="93"/>
    <n v="82"/>
    <n v="73"/>
    <x v="0"/>
    <n v="89"/>
    <x v="0"/>
    <s v="High"/>
    <x v="0"/>
    <n v="0"/>
    <n v="10"/>
  </r>
  <r>
    <n v="84"/>
    <n v="75"/>
    <n v="93"/>
    <n v="92"/>
    <n v="87"/>
    <x v="0"/>
    <n v="86.2"/>
    <x v="0"/>
    <s v="High"/>
    <x v="0"/>
    <n v="0"/>
    <n v="0"/>
  </r>
  <r>
    <n v="90"/>
    <n v="95"/>
    <n v="93"/>
    <n v="93"/>
    <n v="89"/>
    <x v="0"/>
    <n v="92"/>
    <x v="0"/>
    <s v="High"/>
    <x v="0"/>
    <n v="10"/>
    <n v="40"/>
  </r>
  <r>
    <n v="89"/>
    <n v="92"/>
    <n v="85"/>
    <n v="86"/>
    <n v="90"/>
    <x v="0"/>
    <n v="88.4"/>
    <x v="0"/>
    <s v="High"/>
    <x v="0"/>
    <n v="10"/>
    <n v="30"/>
  </r>
  <r>
    <n v="92"/>
    <n v="80"/>
    <n v="89"/>
    <n v="93"/>
    <n v="89"/>
    <x v="0"/>
    <n v="88.6"/>
    <x v="0"/>
    <s v="High"/>
    <x v="0"/>
    <n v="10"/>
    <n v="20"/>
  </r>
  <r>
    <n v="82"/>
    <n v="80"/>
    <n v="81"/>
    <n v="95"/>
    <n v="96"/>
    <x v="0"/>
    <n v="86.8"/>
    <x v="0"/>
    <s v="High"/>
    <x v="0"/>
    <n v="10"/>
    <n v="10"/>
  </r>
  <r>
    <n v="77"/>
    <n v="88"/>
    <n v="70"/>
    <n v="91"/>
    <n v="85"/>
    <x v="1"/>
    <n v="82.2"/>
    <x v="0"/>
    <s v="High"/>
    <x v="0"/>
    <n v="10"/>
    <n v="0"/>
  </r>
  <r>
    <n v="67"/>
    <n v="66"/>
    <n v="67"/>
    <n v="68"/>
    <n v="70"/>
    <x v="2"/>
    <n v="67.599999999999994"/>
    <x v="0"/>
    <s v="High"/>
    <x v="0"/>
    <n v="20"/>
    <n v="0"/>
  </r>
  <r>
    <n v="60"/>
    <n v="89"/>
    <n v="100"/>
    <n v="96"/>
    <n v="89"/>
    <x v="0"/>
    <n v="86.8"/>
    <x v="0"/>
    <s v="High"/>
    <x v="0"/>
    <n v="20"/>
    <n v="10"/>
  </r>
  <r>
    <n v="97"/>
    <n v="99"/>
    <n v="104"/>
    <n v="75"/>
    <n v="115"/>
    <x v="0"/>
    <n v="98"/>
    <x v="0"/>
    <s v="High"/>
    <x v="0"/>
    <n v="20"/>
    <n v="20"/>
  </r>
  <r>
    <n v="93"/>
    <n v="89"/>
    <n v="91"/>
    <n v="90"/>
    <n v="85"/>
    <x v="0"/>
    <n v="89.6"/>
    <x v="0"/>
    <s v="High"/>
    <x v="0"/>
    <n v="20"/>
    <n v="30"/>
  </r>
  <r>
    <n v="85"/>
    <n v="82"/>
    <n v="90"/>
    <n v="76"/>
    <n v="92"/>
    <x v="0"/>
    <n v="85"/>
    <x v="0"/>
    <s v="High"/>
    <x v="0"/>
    <n v="20"/>
    <n v="40"/>
  </r>
  <r>
    <n v="90"/>
    <n v="93"/>
    <n v="91"/>
    <n v="86"/>
    <n v="90"/>
    <x v="3"/>
    <n v="90"/>
    <x v="0"/>
    <s v="High"/>
    <x v="0"/>
    <n v="30"/>
    <n v="40"/>
  </r>
  <r>
    <n v="93"/>
    <n v="93"/>
    <n v="89"/>
    <n v="90"/>
    <n v="89"/>
    <x v="0"/>
    <n v="90.8"/>
    <x v="0"/>
    <s v="High"/>
    <x v="0"/>
    <n v="30"/>
    <n v="30"/>
  </r>
  <r>
    <n v="125"/>
    <n v="95"/>
    <n v="94"/>
    <n v="110"/>
    <n v="90"/>
    <x v="0"/>
    <n v="102.8"/>
    <x v="0"/>
    <s v="High"/>
    <x v="0"/>
    <n v="30"/>
    <n v="20"/>
  </r>
  <r>
    <n v="100"/>
    <n v="125"/>
    <n v="74"/>
    <n v="89"/>
    <n v="116"/>
    <x v="0"/>
    <n v="100.8"/>
    <x v="0"/>
    <s v="High"/>
    <x v="0"/>
    <n v="30"/>
    <n v="10"/>
  </r>
  <r>
    <n v="80"/>
    <n v="84"/>
    <n v="84"/>
    <n v="89"/>
    <n v="87"/>
    <x v="3"/>
    <n v="84.8"/>
    <x v="0"/>
    <s v="High"/>
    <x v="0"/>
    <n v="30"/>
    <n v="0"/>
  </r>
  <r>
    <n v="84"/>
    <n v="83"/>
    <n v="80"/>
    <n v="86"/>
    <n v="84"/>
    <x v="0"/>
    <n v="83.4"/>
    <x v="0"/>
    <s v="High"/>
    <x v="0"/>
    <n v="40"/>
    <n v="0"/>
  </r>
  <r>
    <n v="89"/>
    <n v="90"/>
    <n v="94"/>
    <n v="93"/>
    <n v="91"/>
    <x v="0"/>
    <n v="91.4"/>
    <x v="0"/>
    <s v="High"/>
    <x v="0"/>
    <n v="40"/>
    <n v="10"/>
  </r>
  <r>
    <n v="94"/>
    <n v="90"/>
    <n v="90"/>
    <n v="95"/>
    <n v="88"/>
    <x v="0"/>
    <n v="91.4"/>
    <x v="0"/>
    <s v="High"/>
    <x v="0"/>
    <n v="40"/>
    <n v="20"/>
  </r>
  <r>
    <n v="88"/>
    <n v="90"/>
    <n v="91"/>
    <n v="91"/>
    <n v="91"/>
    <x v="0"/>
    <n v="90.2"/>
    <x v="0"/>
    <s v="High"/>
    <x v="0"/>
    <n v="40"/>
    <n v="30"/>
  </r>
  <r>
    <n v="94"/>
    <n v="95"/>
    <n v="96"/>
    <n v="95"/>
    <n v="88"/>
    <x v="0"/>
    <n v="93.6"/>
    <x v="0"/>
    <s v="High"/>
    <x v="0"/>
    <n v="40"/>
    <n v="40"/>
  </r>
  <r>
    <n v="80"/>
    <n v="81"/>
    <n v="86"/>
    <n v="77"/>
    <n v="78"/>
    <x v="0"/>
    <n v="80.400000000000006"/>
    <x v="1"/>
    <s v="High"/>
    <x v="1"/>
    <n v="0"/>
    <n v="40"/>
  </r>
  <r>
    <n v="87"/>
    <n v="79"/>
    <n v="75"/>
    <n v="83"/>
    <n v="82"/>
    <x v="0"/>
    <n v="81.2"/>
    <x v="1"/>
    <s v="High"/>
    <x v="1"/>
    <n v="0"/>
    <n v="30"/>
  </r>
  <r>
    <n v="80"/>
    <n v="80"/>
    <n v="75"/>
    <n v="76"/>
    <n v="81"/>
    <x v="0"/>
    <n v="78.400000000000006"/>
    <x v="1"/>
    <s v="High"/>
    <x v="1"/>
    <n v="0"/>
    <n v="20"/>
  </r>
  <r>
    <n v="84"/>
    <n v="87"/>
    <n v="86"/>
    <n v="88"/>
    <n v="87"/>
    <x v="0"/>
    <n v="86.4"/>
    <x v="1"/>
    <s v="High"/>
    <x v="1"/>
    <n v="0"/>
    <n v="10"/>
  </r>
  <r>
    <n v="86"/>
    <n v="84"/>
    <n v="82"/>
    <n v="83"/>
    <n v="85"/>
    <x v="0"/>
    <n v="84"/>
    <x v="1"/>
    <s v="High"/>
    <x v="1"/>
    <n v="0"/>
    <n v="0"/>
  </r>
  <r>
    <n v="87"/>
    <n v="93"/>
    <n v="89"/>
    <n v="93"/>
    <n v="90"/>
    <x v="0"/>
    <n v="90.4"/>
    <x v="1"/>
    <s v="High"/>
    <x v="1"/>
    <n v="10"/>
    <n v="0"/>
  </r>
  <r>
    <n v="87"/>
    <n v="90"/>
    <n v="88"/>
    <n v="88"/>
    <n v="85"/>
    <x v="0"/>
    <n v="87.6"/>
    <x v="1"/>
    <s v="High"/>
    <x v="1"/>
    <n v="10"/>
    <n v="10"/>
  </r>
  <r>
    <n v="81"/>
    <n v="83"/>
    <n v="86"/>
    <n v="90"/>
    <n v="90"/>
    <x v="0"/>
    <n v="86"/>
    <x v="1"/>
    <s v="High"/>
    <x v="1"/>
    <n v="10"/>
    <n v="20"/>
  </r>
  <r>
    <n v="77"/>
    <n v="71"/>
    <n v="78"/>
    <n v="74"/>
    <n v="86"/>
    <x v="0"/>
    <n v="77.2"/>
    <x v="1"/>
    <s v="High"/>
    <x v="1"/>
    <n v="10"/>
    <n v="30"/>
  </r>
  <r>
    <n v="88"/>
    <n v="82"/>
    <n v="90"/>
    <n v="86"/>
    <n v="84"/>
    <x v="0"/>
    <n v="86"/>
    <x v="1"/>
    <s v="High"/>
    <x v="1"/>
    <n v="10"/>
    <n v="40"/>
  </r>
  <r>
    <n v="81"/>
    <n v="78"/>
    <n v="84"/>
    <n v="81"/>
    <n v="85"/>
    <x v="0"/>
    <n v="81.8"/>
    <x v="1"/>
    <s v="High"/>
    <x v="1"/>
    <n v="20"/>
    <n v="40"/>
  </r>
  <r>
    <n v="82"/>
    <n v="76"/>
    <n v="82"/>
    <n v="87"/>
    <n v="81"/>
    <x v="0"/>
    <n v="81.599999999999994"/>
    <x v="1"/>
    <s v="High"/>
    <x v="1"/>
    <n v="20"/>
    <n v="30"/>
  </r>
  <r>
    <n v="76"/>
    <n v="75"/>
    <n v="82"/>
    <n v="81"/>
    <n v="83"/>
    <x v="0"/>
    <n v="79.400000000000006"/>
    <x v="1"/>
    <s v="High"/>
    <x v="1"/>
    <n v="20"/>
    <n v="20"/>
  </r>
  <r>
    <n v="90"/>
    <n v="93"/>
    <n v="83"/>
    <n v="90"/>
    <n v="90"/>
    <x v="0"/>
    <n v="89.2"/>
    <x v="1"/>
    <s v="High"/>
    <x v="1"/>
    <n v="20"/>
    <n v="10"/>
  </r>
  <r>
    <n v="84"/>
    <n v="85"/>
    <n v="85"/>
    <n v="86"/>
    <n v="84"/>
    <x v="0"/>
    <n v="84.8"/>
    <x v="1"/>
    <s v="High"/>
    <x v="1"/>
    <n v="20"/>
    <n v="0"/>
  </r>
  <r>
    <n v="80"/>
    <n v="78"/>
    <n v="81"/>
    <n v="81"/>
    <n v="83"/>
    <x v="0"/>
    <n v="80.599999999999994"/>
    <x v="1"/>
    <s v="High"/>
    <x v="1"/>
    <n v="30"/>
    <n v="0"/>
  </r>
  <r>
    <n v="79"/>
    <n v="80"/>
    <n v="63"/>
    <n v="91"/>
    <n v="89"/>
    <x v="0"/>
    <n v="80.400000000000006"/>
    <x v="1"/>
    <s v="High"/>
    <x v="1"/>
    <n v="30"/>
    <n v="10"/>
  </r>
  <r>
    <n v="82"/>
    <n v="84"/>
    <n v="83"/>
    <n v="83"/>
    <n v="86"/>
    <x v="0"/>
    <n v="83.6"/>
    <x v="1"/>
    <s v="High"/>
    <x v="1"/>
    <n v="30"/>
    <n v="20"/>
  </r>
  <r>
    <n v="81"/>
    <n v="72"/>
    <n v="84"/>
    <n v="67"/>
    <n v="82"/>
    <x v="0"/>
    <n v="77.2"/>
    <x v="1"/>
    <s v="High"/>
    <x v="1"/>
    <n v="30"/>
    <n v="30"/>
  </r>
  <r>
    <n v="83"/>
    <n v="85"/>
    <n v="85"/>
    <n v="76"/>
    <n v="81"/>
    <x v="0"/>
    <n v="82"/>
    <x v="1"/>
    <s v="High"/>
    <x v="1"/>
    <n v="30"/>
    <n v="40"/>
  </r>
  <r>
    <n v="82"/>
    <n v="84"/>
    <n v="86"/>
    <n v="87"/>
    <n v="87"/>
    <x v="0"/>
    <n v="85.2"/>
    <x v="1"/>
    <s v="High"/>
    <x v="1"/>
    <n v="40"/>
    <n v="40"/>
  </r>
  <r>
    <n v="68"/>
    <n v="87"/>
    <n v="71"/>
    <n v="85"/>
    <n v="85"/>
    <x v="0"/>
    <n v="79.2"/>
    <x v="1"/>
    <s v="High"/>
    <x v="1"/>
    <n v="40"/>
    <n v="30"/>
  </r>
  <r>
    <n v="76"/>
    <n v="77"/>
    <n v="74"/>
    <n v="78"/>
    <n v="78"/>
    <x v="0"/>
    <n v="76.599999999999994"/>
    <x v="1"/>
    <s v="High"/>
    <x v="1"/>
    <n v="40"/>
    <n v="20"/>
  </r>
  <r>
    <n v="78"/>
    <n v="78"/>
    <n v="80"/>
    <n v="78"/>
    <n v="81"/>
    <x v="0"/>
    <n v="79"/>
    <x v="1"/>
    <s v="High"/>
    <x v="1"/>
    <n v="40"/>
    <n v="10"/>
  </r>
  <r>
    <n v="75"/>
    <n v="70"/>
    <n v="96"/>
    <n v="83"/>
    <n v="78"/>
    <x v="0"/>
    <n v="80.400000000000006"/>
    <x v="1"/>
    <s v="High"/>
    <x v="1"/>
    <n v="40"/>
    <n v="0"/>
  </r>
  <r>
    <n v="53"/>
    <n v="53"/>
    <n v="55"/>
    <n v="55"/>
    <n v="58"/>
    <x v="4"/>
    <n v="54.8"/>
    <x v="2"/>
    <s v="Low"/>
    <x v="2"/>
    <n v="0"/>
    <n v="20"/>
  </r>
  <r>
    <n v="58"/>
    <n v="56"/>
    <n v="58"/>
    <n v="56"/>
    <n v="61"/>
    <x v="0"/>
    <n v="57.8"/>
    <x v="2"/>
    <s v="Low"/>
    <x v="2"/>
    <n v="10"/>
    <n v="30"/>
  </r>
  <r>
    <n v="61"/>
    <n v="58"/>
    <n v="45"/>
    <n v="34"/>
    <n v="51"/>
    <x v="3"/>
    <n v="49.8"/>
    <x v="2"/>
    <s v="Low"/>
    <x v="2"/>
    <n v="40"/>
    <n v="30"/>
  </r>
  <r>
    <n v="23"/>
    <n v="40"/>
    <n v="40"/>
    <n v="41"/>
    <n v="43"/>
    <x v="2"/>
    <n v="37.4"/>
    <x v="2"/>
    <s v="Low"/>
    <x v="2"/>
    <n v="20"/>
    <n v="30"/>
  </r>
  <r>
    <n v="46"/>
    <n v="44"/>
    <n v="46"/>
    <n v="47"/>
    <n v="48"/>
    <x v="3"/>
    <n v="46.2"/>
    <x v="2"/>
    <s v="Low"/>
    <x v="2"/>
    <n v="30"/>
    <n v="30"/>
  </r>
  <r>
    <n v="51"/>
    <n v="48"/>
    <n v="50"/>
    <n v="51"/>
    <n v="50"/>
    <x v="5"/>
    <n v="50"/>
    <x v="2"/>
    <s v="Low"/>
    <x v="2"/>
    <n v="30"/>
    <n v="30"/>
  </r>
  <r>
    <n v="49"/>
    <n v="47"/>
    <n v="47"/>
    <n v="47"/>
    <n v="47"/>
    <x v="4"/>
    <n v="47.4"/>
    <x v="2"/>
    <s v="Low"/>
    <x v="2"/>
    <n v="30"/>
    <n v="40"/>
  </r>
  <r>
    <n v="54"/>
    <n v="55"/>
    <n v="58"/>
    <n v="52"/>
    <n v="50"/>
    <x v="4"/>
    <n v="53.8"/>
    <x v="2"/>
    <s v="Low"/>
    <x v="2"/>
    <n v="20"/>
    <n v="40"/>
  </r>
  <r>
    <n v="57"/>
    <n v="53"/>
    <n v="52"/>
    <n v="55"/>
    <n v="54"/>
    <x v="3"/>
    <n v="54.2"/>
    <x v="2"/>
    <s v="Low"/>
    <x v="2"/>
    <n v="20"/>
    <n v="40"/>
  </r>
  <r>
    <n v="53"/>
    <n v="54"/>
    <n v="54"/>
    <n v="54"/>
    <n v="55"/>
    <x v="4"/>
    <n v="54"/>
    <x v="2"/>
    <s v="Low"/>
    <x v="2"/>
    <n v="20"/>
    <n v="40"/>
  </r>
  <r>
    <n v="53"/>
    <n v="52"/>
    <n v="50"/>
    <n v="50"/>
    <n v="50"/>
    <x v="4"/>
    <n v="51"/>
    <x v="2"/>
    <s v="Low"/>
    <x v="2"/>
    <n v="20"/>
    <n v="0"/>
  </r>
  <r>
    <n v="51"/>
    <n v="48"/>
    <n v="49"/>
    <n v="49"/>
    <n v="50"/>
    <x v="2"/>
    <n v="49.4"/>
    <x v="2"/>
    <s v="Low"/>
    <x v="2"/>
    <n v="40"/>
    <n v="0"/>
  </r>
  <r>
    <n v="50"/>
    <n v="51"/>
    <n v="54"/>
    <n v="59"/>
    <n v="56"/>
    <x v="0"/>
    <n v="54"/>
    <x v="2"/>
    <s v="Low"/>
    <x v="2"/>
    <n v="10"/>
    <n v="0"/>
  </r>
  <r>
    <n v="51"/>
    <n v="48"/>
    <n v="49"/>
    <n v="49"/>
    <n v="50"/>
    <x v="3"/>
    <n v="49.4"/>
    <x v="2"/>
    <s v="Low"/>
    <x v="2"/>
    <n v="40"/>
    <n v="0"/>
  </r>
  <r>
    <n v="59"/>
    <n v="59"/>
    <n v="59"/>
    <n v="62"/>
    <n v="62"/>
    <x v="3"/>
    <n v="60.2"/>
    <x v="2"/>
    <s v="Low"/>
    <x v="2"/>
    <n v="10"/>
    <n v="0"/>
  </r>
  <r>
    <n v="64"/>
    <n v="68"/>
    <n v="63"/>
    <n v="62"/>
    <n v="63"/>
    <x v="3"/>
    <n v="64"/>
    <x v="2"/>
    <s v="Low"/>
    <x v="2"/>
    <n v="40"/>
    <n v="20"/>
  </r>
  <r>
    <n v="52"/>
    <n v="52"/>
    <n v="54"/>
    <n v="55"/>
    <n v="55"/>
    <x v="0"/>
    <n v="53.6"/>
    <x v="2"/>
    <s v="Low"/>
    <x v="2"/>
    <n v="0"/>
    <n v="20"/>
  </r>
  <r>
    <n v="70"/>
    <n v="74"/>
    <n v="75"/>
    <n v="72"/>
    <n v="71"/>
    <x v="0"/>
    <n v="72.400000000000006"/>
    <x v="2"/>
    <s v="Low"/>
    <x v="2"/>
    <n v="40"/>
    <n v="20"/>
  </r>
  <r>
    <n v="50"/>
    <n v="51"/>
    <n v="56"/>
    <n v="56"/>
    <n v="56"/>
    <x v="3"/>
    <n v="53.8"/>
    <x v="2"/>
    <s v="Low"/>
    <x v="2"/>
    <n v="0"/>
    <n v="20"/>
  </r>
  <r>
    <n v="63"/>
    <n v="63"/>
    <n v="62"/>
    <n v="60"/>
    <n v="59"/>
    <x v="5"/>
    <n v="61.4"/>
    <x v="2"/>
    <s v="Low"/>
    <x v="2"/>
    <n v="30"/>
    <n v="10"/>
  </r>
  <r>
    <n v="60"/>
    <n v="60"/>
    <n v="61"/>
    <n v="66"/>
    <n v="61"/>
    <x v="2"/>
    <n v="61.6"/>
    <x v="2"/>
    <s v="Low"/>
    <x v="2"/>
    <n v="30"/>
    <n v="10"/>
  </r>
  <r>
    <n v="67"/>
    <n v="69"/>
    <n v="70"/>
    <n v="70"/>
    <n v="70"/>
    <x v="0"/>
    <n v="69.2"/>
    <x v="2"/>
    <s v="Low"/>
    <x v="2"/>
    <n v="10"/>
    <n v="10"/>
  </r>
  <r>
    <n v="60"/>
    <n v="61"/>
    <n v="62"/>
    <n v="62"/>
    <n v="61"/>
    <x v="3"/>
    <n v="61.2"/>
    <x v="2"/>
    <s v="Low"/>
    <x v="2"/>
    <n v="10"/>
    <n v="10"/>
  </r>
  <r>
    <n v="60"/>
    <n v="63"/>
    <n v="63"/>
    <n v="63"/>
    <n v="66"/>
    <x v="0"/>
    <n v="63"/>
    <x v="2"/>
    <s v="Low"/>
    <x v="2"/>
    <n v="0"/>
    <n v="10"/>
  </r>
  <r>
    <n v="60"/>
    <n v="62"/>
    <n v="63"/>
    <n v="64"/>
    <n v="65"/>
    <x v="3"/>
    <n v="62.8"/>
    <x v="2"/>
    <s v="Low"/>
    <x v="2"/>
    <n v="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4B9FC-3CE9-4091-91F6-52EC6D401AE2}" name="PivotTable6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O9" firstHeaderRow="1" firstDataRow="3" firstDataCol="1"/>
  <pivotFields count="12">
    <pivotField showAll="0"/>
    <pivotField showAll="0"/>
    <pivotField showAll="0"/>
    <pivotField showAll="0"/>
    <pivotField showAll="0"/>
    <pivotField axis="axisCol" showAll="0">
      <items count="7">
        <item x="2"/>
        <item x="5"/>
        <item x="1"/>
        <item x="4"/>
        <item x="3"/>
        <item x="0"/>
        <item t="default"/>
      </items>
    </pivotField>
    <pivotField dataField="1" showAll="0"/>
    <pivotField axis="axisRow" showAll="0">
      <items count="4">
        <item x="2"/>
        <item x="1"/>
        <item x="0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2">
    <field x="-2"/>
    <field x="5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t="grand">
      <x/>
    </i>
    <i t="grand" i="1">
      <x/>
    </i>
  </colItems>
  <dataFields count="2">
    <dataField name="Average of Average_cm" fld="6" subtotal="average" baseField="7" baseItem="0"/>
    <dataField name="StdDev of Average_cm" fld="6" subtotal="stdDev" baseField="7" baseItem="0"/>
  </dataFields>
  <formats count="16">
    <format dxfId="17">
      <pivotArea collapsedLevelsAreSubtotals="1" fieldPosition="0">
        <references count="3">
          <reference field="4294967294" count="1" selected="0">
            <x v="1"/>
          </reference>
          <reference field="5" count="1" selected="0">
            <x v="0"/>
          </reference>
          <reference field="7" count="1">
            <x v="2"/>
          </reference>
        </references>
      </pivotArea>
    </format>
    <format dxfId="16">
      <pivotArea collapsedLevelsAreSubtotals="1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7" count="1">
            <x v="2"/>
          </reference>
        </references>
      </pivotArea>
    </format>
    <format dxfId="15">
      <pivotArea outline="0" collapsedLevelsAreSubtotals="1" fieldPosition="0">
        <references count="2">
          <reference field="4294967294" count="1" selected="0">
            <x v="0"/>
          </reference>
          <reference field="5" count="0" selected="0"/>
        </references>
      </pivotArea>
    </format>
    <format dxfId="14">
      <pivotArea field="-2" type="button" dataOnly="0" labelOnly="1" outline="0" axis="axisCol" fieldPosition="0"/>
    </format>
    <format dxfId="13">
      <pivotArea field="5" type="button" dataOnly="0" labelOnly="1" outline="0" axis="axisCol" fieldPosition="1"/>
    </format>
    <format dxfId="12">
      <pivotArea type="topRight" dataOnly="0" labelOnly="1" outline="0" offset="A1:D1" fieldPosition="0"/>
    </format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dataOnly="0" labelOnly="1" fieldPosition="0">
        <references count="2">
          <reference field="4294967294" count="1" selected="0">
            <x v="0"/>
          </reference>
          <reference field="5" count="0"/>
        </references>
      </pivotArea>
    </format>
    <format dxfId="9">
      <pivotArea outline="0" collapsedLevelsAreSubtotals="1" fieldPosition="0">
        <references count="2">
          <reference field="4294967294" count="1" selected="0">
            <x v="1"/>
          </reference>
          <reference field="5" count="0" selected="0"/>
        </references>
      </pivotArea>
    </format>
    <format dxfId="8">
      <pivotArea type="topRight" dataOnly="0" labelOnly="1" outline="0" offset="E1:J1" fieldPosition="0"/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fieldPosition="0">
        <references count="2">
          <reference field="4294967294" count="1" selected="0">
            <x v="1"/>
          </reference>
          <reference field="5" count="0"/>
        </references>
      </pivotArea>
    </format>
    <format dxfId="5">
      <pivotArea field="5" grandCol="1" outline="0" collapsedLevelsAreSubtotals="1" axis="axisCol" fieldPosition="1">
        <references count="1">
          <reference field="4294967294" count="2" selected="0">
            <x v="0"/>
            <x v="1"/>
          </reference>
        </references>
      </pivotArea>
    </format>
    <format dxfId="4">
      <pivotArea type="topRight" dataOnly="0" labelOnly="1" outline="0" offset="K1:L1" fieldPosition="0"/>
    </format>
    <format dxfId="3">
      <pivotArea field="5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1">
      <pivotArea field="5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B874-DC96-44F8-A24C-E239BAA18E37}">
  <dimension ref="A1:O76"/>
  <sheetViews>
    <sheetView workbookViewId="0">
      <selection activeCell="G99" sqref="G99"/>
    </sheetView>
  </sheetViews>
  <sheetFormatPr defaultRowHeight="14.4" x14ac:dyDescent="0.3"/>
  <cols>
    <col min="2" max="2" width="10.109375" bestFit="1" customWidth="1"/>
    <col min="4" max="4" width="6.88671875" customWidth="1"/>
    <col min="5" max="7" width="7" customWidth="1"/>
    <col min="9" max="9" width="11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5" x14ac:dyDescent="0.3">
      <c r="C2">
        <v>81</v>
      </c>
      <c r="D2">
        <v>82</v>
      </c>
      <c r="E2">
        <v>86</v>
      </c>
      <c r="F2">
        <v>85</v>
      </c>
      <c r="G2">
        <v>86</v>
      </c>
      <c r="H2" t="s">
        <v>11</v>
      </c>
      <c r="I2">
        <f t="shared" ref="I2:I65" si="0">AVERAGE(C2:G2)</f>
        <v>84</v>
      </c>
      <c r="J2" t="s">
        <v>12</v>
      </c>
      <c r="K2" t="s">
        <v>13</v>
      </c>
      <c r="L2" t="s">
        <v>14</v>
      </c>
      <c r="M2">
        <f ca="1">M2:M260</f>
        <v>0</v>
      </c>
      <c r="N2">
        <v>40</v>
      </c>
    </row>
    <row r="3" spans="1:15" x14ac:dyDescent="0.3">
      <c r="C3">
        <v>83</v>
      </c>
      <c r="D3">
        <v>82</v>
      </c>
      <c r="E3">
        <v>82</v>
      </c>
      <c r="F3">
        <v>85</v>
      </c>
      <c r="G3">
        <v>86</v>
      </c>
      <c r="H3" t="s">
        <v>11</v>
      </c>
      <c r="I3">
        <f t="shared" si="0"/>
        <v>83.6</v>
      </c>
      <c r="J3" t="s">
        <v>12</v>
      </c>
      <c r="K3" t="s">
        <v>13</v>
      </c>
      <c r="L3" t="s">
        <v>14</v>
      </c>
      <c r="M3">
        <v>0</v>
      </c>
      <c r="N3">
        <v>30</v>
      </c>
    </row>
    <row r="4" spans="1:15" x14ac:dyDescent="0.3">
      <c r="C4">
        <v>88</v>
      </c>
      <c r="D4">
        <v>86</v>
      </c>
      <c r="E4">
        <v>92</v>
      </c>
      <c r="F4">
        <v>95</v>
      </c>
      <c r="G4">
        <v>95</v>
      </c>
      <c r="H4" t="s">
        <v>11</v>
      </c>
      <c r="I4">
        <f t="shared" si="0"/>
        <v>91.2</v>
      </c>
      <c r="J4" t="s">
        <v>12</v>
      </c>
      <c r="K4" t="s">
        <v>13</v>
      </c>
      <c r="L4" t="s">
        <v>14</v>
      </c>
      <c r="M4">
        <v>0</v>
      </c>
      <c r="N4">
        <v>20</v>
      </c>
    </row>
    <row r="5" spans="1:15" x14ac:dyDescent="0.3">
      <c r="C5">
        <v>83</v>
      </c>
      <c r="D5">
        <v>108</v>
      </c>
      <c r="E5">
        <v>93</v>
      </c>
      <c r="F5">
        <v>82</v>
      </c>
      <c r="G5">
        <v>73</v>
      </c>
      <c r="H5" t="s">
        <v>11</v>
      </c>
      <c r="I5">
        <f>AVERAGE(D5:G5)</f>
        <v>89</v>
      </c>
      <c r="J5" t="s">
        <v>12</v>
      </c>
      <c r="K5" t="s">
        <v>13</v>
      </c>
      <c r="L5" t="s">
        <v>14</v>
      </c>
      <c r="M5">
        <v>0</v>
      </c>
      <c r="N5">
        <v>10</v>
      </c>
    </row>
    <row r="6" spans="1:15" x14ac:dyDescent="0.3">
      <c r="C6">
        <v>84</v>
      </c>
      <c r="D6">
        <v>75</v>
      </c>
      <c r="E6">
        <v>93</v>
      </c>
      <c r="F6">
        <v>92</v>
      </c>
      <c r="G6">
        <v>87</v>
      </c>
      <c r="H6" t="s">
        <v>11</v>
      </c>
      <c r="I6">
        <f t="shared" si="0"/>
        <v>86.2</v>
      </c>
      <c r="J6" t="s">
        <v>12</v>
      </c>
      <c r="K6" t="s">
        <v>13</v>
      </c>
      <c r="L6" t="s">
        <v>14</v>
      </c>
      <c r="M6">
        <v>0</v>
      </c>
      <c r="N6">
        <v>0</v>
      </c>
    </row>
    <row r="7" spans="1:15" x14ac:dyDescent="0.3">
      <c r="C7">
        <v>90</v>
      </c>
      <c r="D7">
        <v>95</v>
      </c>
      <c r="E7">
        <v>93</v>
      </c>
      <c r="F7">
        <v>93</v>
      </c>
      <c r="G7">
        <v>89</v>
      </c>
      <c r="H7" t="s">
        <v>11</v>
      </c>
      <c r="I7">
        <f t="shared" si="0"/>
        <v>92</v>
      </c>
      <c r="J7" t="s">
        <v>12</v>
      </c>
      <c r="K7" t="s">
        <v>13</v>
      </c>
      <c r="L7" t="s">
        <v>14</v>
      </c>
      <c r="M7">
        <v>10</v>
      </c>
      <c r="N7">
        <v>40</v>
      </c>
    </row>
    <row r="8" spans="1:15" x14ac:dyDescent="0.3">
      <c r="C8">
        <v>89</v>
      </c>
      <c r="D8">
        <v>92</v>
      </c>
      <c r="E8">
        <v>85</v>
      </c>
      <c r="F8">
        <v>86</v>
      </c>
      <c r="G8">
        <v>90</v>
      </c>
      <c r="H8" t="s">
        <v>11</v>
      </c>
      <c r="I8">
        <f t="shared" si="0"/>
        <v>88.4</v>
      </c>
      <c r="J8" t="s">
        <v>12</v>
      </c>
      <c r="K8" t="s">
        <v>13</v>
      </c>
      <c r="L8" t="s">
        <v>14</v>
      </c>
      <c r="M8">
        <v>10</v>
      </c>
      <c r="N8">
        <v>30</v>
      </c>
    </row>
    <row r="9" spans="1:15" x14ac:dyDescent="0.3">
      <c r="C9">
        <v>92</v>
      </c>
      <c r="D9">
        <v>80</v>
      </c>
      <c r="E9">
        <v>89</v>
      </c>
      <c r="F9">
        <v>93</v>
      </c>
      <c r="G9">
        <v>89</v>
      </c>
      <c r="H9" t="s">
        <v>11</v>
      </c>
      <c r="I9">
        <f t="shared" si="0"/>
        <v>88.6</v>
      </c>
      <c r="J9" t="s">
        <v>12</v>
      </c>
      <c r="K9" t="s">
        <v>13</v>
      </c>
      <c r="L9" t="s">
        <v>14</v>
      </c>
      <c r="M9">
        <v>10</v>
      </c>
      <c r="N9">
        <v>20</v>
      </c>
    </row>
    <row r="10" spans="1:15" x14ac:dyDescent="0.3">
      <c r="C10">
        <v>82</v>
      </c>
      <c r="D10">
        <v>80</v>
      </c>
      <c r="E10">
        <v>81</v>
      </c>
      <c r="F10">
        <v>95</v>
      </c>
      <c r="G10">
        <v>96</v>
      </c>
      <c r="H10" t="s">
        <v>11</v>
      </c>
      <c r="I10">
        <f t="shared" si="0"/>
        <v>86.8</v>
      </c>
      <c r="J10" t="s">
        <v>12</v>
      </c>
      <c r="K10" t="s">
        <v>13</v>
      </c>
      <c r="L10" t="s">
        <v>14</v>
      </c>
      <c r="M10">
        <v>10</v>
      </c>
      <c r="N10">
        <v>10</v>
      </c>
      <c r="O10" t="s">
        <v>15</v>
      </c>
    </row>
    <row r="11" spans="1:15" x14ac:dyDescent="0.3">
      <c r="C11">
        <v>77</v>
      </c>
      <c r="D11">
        <v>88</v>
      </c>
      <c r="E11">
        <v>70</v>
      </c>
      <c r="F11">
        <v>91</v>
      </c>
      <c r="G11">
        <v>85</v>
      </c>
      <c r="H11" t="s">
        <v>16</v>
      </c>
      <c r="I11">
        <f t="shared" si="0"/>
        <v>82.2</v>
      </c>
      <c r="J11" t="s">
        <v>12</v>
      </c>
      <c r="K11" t="s">
        <v>13</v>
      </c>
      <c r="L11" t="s">
        <v>14</v>
      </c>
      <c r="M11">
        <v>10</v>
      </c>
      <c r="N11">
        <v>0</v>
      </c>
    </row>
    <row r="12" spans="1:15" x14ac:dyDescent="0.3">
      <c r="C12">
        <v>67</v>
      </c>
      <c r="D12">
        <v>66</v>
      </c>
      <c r="E12">
        <v>67</v>
      </c>
      <c r="F12">
        <v>68</v>
      </c>
      <c r="G12">
        <v>70</v>
      </c>
      <c r="H12" t="s">
        <v>17</v>
      </c>
      <c r="I12">
        <f t="shared" si="0"/>
        <v>67.599999999999994</v>
      </c>
      <c r="J12" t="s">
        <v>12</v>
      </c>
      <c r="K12" t="s">
        <v>13</v>
      </c>
      <c r="L12" t="s">
        <v>14</v>
      </c>
      <c r="M12">
        <v>20</v>
      </c>
      <c r="N12">
        <v>0</v>
      </c>
    </row>
    <row r="13" spans="1:15" x14ac:dyDescent="0.3">
      <c r="C13">
        <v>60</v>
      </c>
      <c r="D13">
        <v>89</v>
      </c>
      <c r="E13">
        <v>100</v>
      </c>
      <c r="F13">
        <v>96</v>
      </c>
      <c r="G13">
        <v>89</v>
      </c>
      <c r="H13" t="s">
        <v>11</v>
      </c>
      <c r="I13">
        <f t="shared" si="0"/>
        <v>86.8</v>
      </c>
      <c r="J13" t="s">
        <v>12</v>
      </c>
      <c r="K13" t="s">
        <v>13</v>
      </c>
      <c r="L13" t="s">
        <v>14</v>
      </c>
      <c r="M13">
        <v>20</v>
      </c>
      <c r="N13">
        <v>10</v>
      </c>
    </row>
    <row r="14" spans="1:15" x14ac:dyDescent="0.3">
      <c r="A14">
        <v>273635</v>
      </c>
      <c r="B14">
        <v>4172954</v>
      </c>
      <c r="C14">
        <v>97</v>
      </c>
      <c r="D14">
        <v>99</v>
      </c>
      <c r="E14">
        <v>104</v>
      </c>
      <c r="F14">
        <v>75</v>
      </c>
      <c r="G14">
        <v>115</v>
      </c>
      <c r="H14" t="s">
        <v>11</v>
      </c>
      <c r="I14">
        <f t="shared" si="0"/>
        <v>98</v>
      </c>
      <c r="J14" t="s">
        <v>12</v>
      </c>
      <c r="K14" t="s">
        <v>13</v>
      </c>
      <c r="L14" t="s">
        <v>14</v>
      </c>
      <c r="M14">
        <v>20</v>
      </c>
      <c r="N14">
        <v>20</v>
      </c>
    </row>
    <row r="15" spans="1:15" x14ac:dyDescent="0.3">
      <c r="C15">
        <v>93</v>
      </c>
      <c r="D15">
        <v>89</v>
      </c>
      <c r="E15">
        <v>91</v>
      </c>
      <c r="F15">
        <v>90</v>
      </c>
      <c r="G15">
        <v>85</v>
      </c>
      <c r="H15" t="s">
        <v>11</v>
      </c>
      <c r="I15">
        <f t="shared" si="0"/>
        <v>89.6</v>
      </c>
      <c r="J15" t="s">
        <v>12</v>
      </c>
      <c r="K15" t="s">
        <v>13</v>
      </c>
      <c r="L15" t="s">
        <v>14</v>
      </c>
      <c r="M15">
        <v>20</v>
      </c>
      <c r="N15">
        <v>30</v>
      </c>
    </row>
    <row r="16" spans="1:15" x14ac:dyDescent="0.3">
      <c r="C16">
        <v>85</v>
      </c>
      <c r="D16">
        <v>82</v>
      </c>
      <c r="E16">
        <v>90</v>
      </c>
      <c r="F16">
        <v>76</v>
      </c>
      <c r="G16">
        <v>92</v>
      </c>
      <c r="H16" t="s">
        <v>11</v>
      </c>
      <c r="I16">
        <f t="shared" si="0"/>
        <v>85</v>
      </c>
      <c r="J16" t="s">
        <v>12</v>
      </c>
      <c r="K16" t="s">
        <v>13</v>
      </c>
      <c r="L16" t="s">
        <v>14</v>
      </c>
      <c r="M16">
        <v>20</v>
      </c>
      <c r="N16">
        <v>40</v>
      </c>
    </row>
    <row r="17" spans="3:14" x14ac:dyDescent="0.3">
      <c r="C17">
        <v>90</v>
      </c>
      <c r="D17">
        <v>93</v>
      </c>
      <c r="E17">
        <v>91</v>
      </c>
      <c r="F17">
        <v>86</v>
      </c>
      <c r="G17">
        <v>90</v>
      </c>
      <c r="H17" t="s">
        <v>18</v>
      </c>
      <c r="I17">
        <f t="shared" si="0"/>
        <v>90</v>
      </c>
      <c r="J17" t="s">
        <v>12</v>
      </c>
      <c r="K17" t="s">
        <v>13</v>
      </c>
      <c r="L17" t="s">
        <v>14</v>
      </c>
      <c r="M17">
        <v>30</v>
      </c>
      <c r="N17">
        <v>40</v>
      </c>
    </row>
    <row r="18" spans="3:14" x14ac:dyDescent="0.3">
      <c r="C18">
        <v>93</v>
      </c>
      <c r="D18">
        <v>93</v>
      </c>
      <c r="E18">
        <v>89</v>
      </c>
      <c r="F18">
        <v>90</v>
      </c>
      <c r="G18">
        <v>89</v>
      </c>
      <c r="H18" t="s">
        <v>11</v>
      </c>
      <c r="I18">
        <f t="shared" si="0"/>
        <v>90.8</v>
      </c>
      <c r="J18" t="s">
        <v>12</v>
      </c>
      <c r="K18" t="s">
        <v>13</v>
      </c>
      <c r="L18" t="s">
        <v>14</v>
      </c>
      <c r="M18">
        <v>30</v>
      </c>
      <c r="N18">
        <v>30</v>
      </c>
    </row>
    <row r="19" spans="3:14" x14ac:dyDescent="0.3">
      <c r="C19">
        <v>125</v>
      </c>
      <c r="D19">
        <v>95</v>
      </c>
      <c r="E19">
        <v>94</v>
      </c>
      <c r="F19">
        <v>110</v>
      </c>
      <c r="G19">
        <v>90</v>
      </c>
      <c r="H19" t="s">
        <v>11</v>
      </c>
      <c r="I19">
        <f t="shared" si="0"/>
        <v>102.8</v>
      </c>
      <c r="J19" t="s">
        <v>12</v>
      </c>
      <c r="K19" t="s">
        <v>13</v>
      </c>
      <c r="L19" t="s">
        <v>14</v>
      </c>
      <c r="M19">
        <v>30</v>
      </c>
      <c r="N19">
        <v>20</v>
      </c>
    </row>
    <row r="20" spans="3:14" x14ac:dyDescent="0.3">
      <c r="C20">
        <v>100</v>
      </c>
      <c r="D20">
        <v>125</v>
      </c>
      <c r="E20">
        <v>74</v>
      </c>
      <c r="F20">
        <v>89</v>
      </c>
      <c r="G20">
        <v>116</v>
      </c>
      <c r="H20" t="s">
        <v>11</v>
      </c>
      <c r="I20">
        <f t="shared" si="0"/>
        <v>100.8</v>
      </c>
      <c r="J20" t="s">
        <v>12</v>
      </c>
      <c r="K20" t="s">
        <v>13</v>
      </c>
      <c r="L20" t="s">
        <v>14</v>
      </c>
      <c r="M20">
        <v>30</v>
      </c>
      <c r="N20">
        <v>10</v>
      </c>
    </row>
    <row r="21" spans="3:14" x14ac:dyDescent="0.3">
      <c r="C21">
        <v>80</v>
      </c>
      <c r="D21">
        <v>84</v>
      </c>
      <c r="E21">
        <v>84</v>
      </c>
      <c r="F21">
        <v>89</v>
      </c>
      <c r="G21">
        <v>87</v>
      </c>
      <c r="H21" t="s">
        <v>18</v>
      </c>
      <c r="I21">
        <f t="shared" si="0"/>
        <v>84.8</v>
      </c>
      <c r="J21" t="s">
        <v>12</v>
      </c>
      <c r="K21" t="s">
        <v>13</v>
      </c>
      <c r="L21" t="s">
        <v>14</v>
      </c>
      <c r="M21">
        <v>30</v>
      </c>
      <c r="N21">
        <v>0</v>
      </c>
    </row>
    <row r="22" spans="3:14" x14ac:dyDescent="0.3">
      <c r="C22">
        <v>84</v>
      </c>
      <c r="D22">
        <v>83</v>
      </c>
      <c r="E22">
        <v>80</v>
      </c>
      <c r="F22">
        <v>86</v>
      </c>
      <c r="G22">
        <v>84</v>
      </c>
      <c r="H22" t="s">
        <v>11</v>
      </c>
      <c r="I22">
        <f t="shared" si="0"/>
        <v>83.4</v>
      </c>
      <c r="J22" t="s">
        <v>12</v>
      </c>
      <c r="K22" t="s">
        <v>13</v>
      </c>
      <c r="L22" t="s">
        <v>14</v>
      </c>
      <c r="M22">
        <v>40</v>
      </c>
      <c r="N22">
        <v>0</v>
      </c>
    </row>
    <row r="23" spans="3:14" x14ac:dyDescent="0.3">
      <c r="C23">
        <v>89</v>
      </c>
      <c r="D23">
        <v>90</v>
      </c>
      <c r="E23">
        <v>94</v>
      </c>
      <c r="F23">
        <v>93</v>
      </c>
      <c r="G23">
        <v>91</v>
      </c>
      <c r="H23" t="s">
        <v>11</v>
      </c>
      <c r="I23">
        <f t="shared" si="0"/>
        <v>91.4</v>
      </c>
      <c r="J23" t="s">
        <v>12</v>
      </c>
      <c r="K23" t="s">
        <v>13</v>
      </c>
      <c r="L23" t="s">
        <v>14</v>
      </c>
      <c r="M23">
        <v>40</v>
      </c>
      <c r="N23">
        <v>10</v>
      </c>
    </row>
    <row r="24" spans="3:14" x14ac:dyDescent="0.3">
      <c r="C24">
        <v>94</v>
      </c>
      <c r="D24">
        <v>90</v>
      </c>
      <c r="E24">
        <v>90</v>
      </c>
      <c r="F24">
        <v>95</v>
      </c>
      <c r="G24">
        <v>88</v>
      </c>
      <c r="H24" t="s">
        <v>11</v>
      </c>
      <c r="I24">
        <f t="shared" si="0"/>
        <v>91.4</v>
      </c>
      <c r="J24" t="s">
        <v>12</v>
      </c>
      <c r="K24" t="s">
        <v>13</v>
      </c>
      <c r="L24" t="s">
        <v>14</v>
      </c>
      <c r="M24">
        <v>40</v>
      </c>
      <c r="N24">
        <v>20</v>
      </c>
    </row>
    <row r="25" spans="3:14" x14ac:dyDescent="0.3">
      <c r="C25">
        <v>88</v>
      </c>
      <c r="D25">
        <v>90</v>
      </c>
      <c r="E25">
        <v>91</v>
      </c>
      <c r="F25">
        <v>91</v>
      </c>
      <c r="G25">
        <v>91</v>
      </c>
      <c r="H25" t="s">
        <v>11</v>
      </c>
      <c r="I25">
        <f t="shared" si="0"/>
        <v>90.2</v>
      </c>
      <c r="J25" t="s">
        <v>12</v>
      </c>
      <c r="K25" t="s">
        <v>13</v>
      </c>
      <c r="L25" t="s">
        <v>14</v>
      </c>
      <c r="M25">
        <v>40</v>
      </c>
      <c r="N25">
        <v>30</v>
      </c>
    </row>
    <row r="26" spans="3:14" x14ac:dyDescent="0.3">
      <c r="C26">
        <v>94</v>
      </c>
      <c r="D26">
        <v>95</v>
      </c>
      <c r="E26">
        <v>96</v>
      </c>
      <c r="F26">
        <v>95</v>
      </c>
      <c r="G26">
        <v>88</v>
      </c>
      <c r="H26" t="s">
        <v>11</v>
      </c>
      <c r="I26">
        <f t="shared" si="0"/>
        <v>93.6</v>
      </c>
      <c r="J26" t="s">
        <v>12</v>
      </c>
      <c r="K26" t="s">
        <v>13</v>
      </c>
      <c r="L26" t="s">
        <v>14</v>
      </c>
      <c r="M26">
        <v>40</v>
      </c>
      <c r="N26">
        <v>40</v>
      </c>
    </row>
    <row r="27" spans="3:14" x14ac:dyDescent="0.3">
      <c r="C27">
        <v>80</v>
      </c>
      <c r="D27">
        <v>81</v>
      </c>
      <c r="E27">
        <v>86</v>
      </c>
      <c r="F27">
        <v>77</v>
      </c>
      <c r="G27">
        <v>78</v>
      </c>
      <c r="H27" t="s">
        <v>11</v>
      </c>
      <c r="I27">
        <f t="shared" si="0"/>
        <v>80.400000000000006</v>
      </c>
      <c r="J27" t="s">
        <v>19</v>
      </c>
      <c r="K27" t="s">
        <v>13</v>
      </c>
      <c r="L27" t="s">
        <v>20</v>
      </c>
      <c r="M27">
        <f ca="1">M27:M285</f>
        <v>0</v>
      </c>
      <c r="N27">
        <v>40</v>
      </c>
    </row>
    <row r="28" spans="3:14" x14ac:dyDescent="0.3">
      <c r="C28">
        <v>87</v>
      </c>
      <c r="D28">
        <v>79</v>
      </c>
      <c r="E28">
        <v>75</v>
      </c>
      <c r="F28">
        <v>83</v>
      </c>
      <c r="G28">
        <v>82</v>
      </c>
      <c r="H28" t="s">
        <v>11</v>
      </c>
      <c r="I28">
        <f t="shared" si="0"/>
        <v>81.2</v>
      </c>
      <c r="J28" t="s">
        <v>19</v>
      </c>
      <c r="K28" t="s">
        <v>13</v>
      </c>
      <c r="L28" t="s">
        <v>20</v>
      </c>
      <c r="M28">
        <v>0</v>
      </c>
      <c r="N28">
        <v>30</v>
      </c>
    </row>
    <row r="29" spans="3:14" x14ac:dyDescent="0.3">
      <c r="C29">
        <v>80</v>
      </c>
      <c r="D29">
        <v>80</v>
      </c>
      <c r="E29">
        <v>75</v>
      </c>
      <c r="F29">
        <v>76</v>
      </c>
      <c r="G29">
        <v>81</v>
      </c>
      <c r="H29" t="s">
        <v>11</v>
      </c>
      <c r="I29">
        <f t="shared" si="0"/>
        <v>78.400000000000006</v>
      </c>
      <c r="J29" t="s">
        <v>19</v>
      </c>
      <c r="K29" t="s">
        <v>13</v>
      </c>
      <c r="L29" t="s">
        <v>20</v>
      </c>
      <c r="M29">
        <v>0</v>
      </c>
      <c r="N29">
        <v>20</v>
      </c>
    </row>
    <row r="30" spans="3:14" x14ac:dyDescent="0.3">
      <c r="C30">
        <v>84</v>
      </c>
      <c r="D30">
        <v>87</v>
      </c>
      <c r="E30">
        <v>86</v>
      </c>
      <c r="F30">
        <v>88</v>
      </c>
      <c r="G30">
        <v>87</v>
      </c>
      <c r="H30" t="s">
        <v>11</v>
      </c>
      <c r="I30">
        <f t="shared" si="0"/>
        <v>86.4</v>
      </c>
      <c r="J30" t="s">
        <v>19</v>
      </c>
      <c r="K30" t="s">
        <v>13</v>
      </c>
      <c r="L30" t="s">
        <v>20</v>
      </c>
      <c r="M30">
        <v>0</v>
      </c>
      <c r="N30">
        <v>10</v>
      </c>
    </row>
    <row r="31" spans="3:14" x14ac:dyDescent="0.3">
      <c r="C31">
        <v>86</v>
      </c>
      <c r="D31">
        <v>84</v>
      </c>
      <c r="E31">
        <v>82</v>
      </c>
      <c r="F31">
        <v>83</v>
      </c>
      <c r="G31">
        <v>85</v>
      </c>
      <c r="H31" t="s">
        <v>11</v>
      </c>
      <c r="I31">
        <f t="shared" si="0"/>
        <v>84</v>
      </c>
      <c r="J31" t="s">
        <v>19</v>
      </c>
      <c r="K31" t="s">
        <v>13</v>
      </c>
      <c r="L31" t="s">
        <v>20</v>
      </c>
      <c r="M31">
        <v>0</v>
      </c>
      <c r="N31">
        <v>0</v>
      </c>
    </row>
    <row r="32" spans="3:14" x14ac:dyDescent="0.3">
      <c r="C32">
        <v>87</v>
      </c>
      <c r="D32">
        <v>93</v>
      </c>
      <c r="E32">
        <v>89</v>
      </c>
      <c r="F32">
        <v>93</v>
      </c>
      <c r="G32">
        <v>90</v>
      </c>
      <c r="H32" t="s">
        <v>11</v>
      </c>
      <c r="I32">
        <f t="shared" si="0"/>
        <v>90.4</v>
      </c>
      <c r="J32" t="s">
        <v>19</v>
      </c>
      <c r="K32" t="s">
        <v>13</v>
      </c>
      <c r="L32" t="s">
        <v>20</v>
      </c>
      <c r="M32">
        <v>10</v>
      </c>
      <c r="N32">
        <v>0</v>
      </c>
    </row>
    <row r="33" spans="3:15" x14ac:dyDescent="0.3">
      <c r="C33">
        <v>87</v>
      </c>
      <c r="D33">
        <v>90</v>
      </c>
      <c r="E33">
        <v>88</v>
      </c>
      <c r="F33">
        <v>88</v>
      </c>
      <c r="G33">
        <v>85</v>
      </c>
      <c r="H33" t="s">
        <v>11</v>
      </c>
      <c r="I33">
        <f t="shared" si="0"/>
        <v>87.6</v>
      </c>
      <c r="J33" t="s">
        <v>19</v>
      </c>
      <c r="K33" t="s">
        <v>13</v>
      </c>
      <c r="L33" t="s">
        <v>20</v>
      </c>
      <c r="M33">
        <v>10</v>
      </c>
      <c r="N33">
        <v>10</v>
      </c>
    </row>
    <row r="34" spans="3:15" x14ac:dyDescent="0.3">
      <c r="C34">
        <v>81</v>
      </c>
      <c r="D34">
        <v>83</v>
      </c>
      <c r="E34">
        <v>86</v>
      </c>
      <c r="F34">
        <v>90</v>
      </c>
      <c r="G34">
        <v>90</v>
      </c>
      <c r="H34" t="s">
        <v>11</v>
      </c>
      <c r="I34">
        <f t="shared" si="0"/>
        <v>86</v>
      </c>
      <c r="J34" t="s">
        <v>19</v>
      </c>
      <c r="K34" t="s">
        <v>13</v>
      </c>
      <c r="L34" t="s">
        <v>20</v>
      </c>
      <c r="M34">
        <v>10</v>
      </c>
      <c r="N34">
        <v>20</v>
      </c>
    </row>
    <row r="35" spans="3:15" x14ac:dyDescent="0.3">
      <c r="C35">
        <v>77</v>
      </c>
      <c r="D35">
        <v>71</v>
      </c>
      <c r="E35">
        <v>78</v>
      </c>
      <c r="F35">
        <v>74</v>
      </c>
      <c r="G35">
        <v>86</v>
      </c>
      <c r="H35" t="s">
        <v>11</v>
      </c>
      <c r="I35">
        <f t="shared" si="0"/>
        <v>77.2</v>
      </c>
      <c r="J35" t="s">
        <v>19</v>
      </c>
      <c r="K35" t="s">
        <v>13</v>
      </c>
      <c r="L35" t="s">
        <v>20</v>
      </c>
      <c r="M35">
        <v>10</v>
      </c>
      <c r="N35">
        <v>30</v>
      </c>
    </row>
    <row r="36" spans="3:15" x14ac:dyDescent="0.3">
      <c r="C36">
        <v>88</v>
      </c>
      <c r="D36">
        <v>82</v>
      </c>
      <c r="E36">
        <v>90</v>
      </c>
      <c r="F36">
        <v>86</v>
      </c>
      <c r="G36">
        <v>84</v>
      </c>
      <c r="H36" t="s">
        <v>11</v>
      </c>
      <c r="I36">
        <f t="shared" si="0"/>
        <v>86</v>
      </c>
      <c r="J36" t="s">
        <v>19</v>
      </c>
      <c r="K36" t="s">
        <v>13</v>
      </c>
      <c r="L36" t="s">
        <v>20</v>
      </c>
      <c r="M36">
        <v>10</v>
      </c>
      <c r="N36">
        <v>40</v>
      </c>
    </row>
    <row r="37" spans="3:15" x14ac:dyDescent="0.3">
      <c r="C37">
        <v>81</v>
      </c>
      <c r="D37">
        <v>78</v>
      </c>
      <c r="E37">
        <v>84</v>
      </c>
      <c r="F37">
        <v>81</v>
      </c>
      <c r="G37">
        <v>85</v>
      </c>
      <c r="H37" t="s">
        <v>11</v>
      </c>
      <c r="I37">
        <f t="shared" si="0"/>
        <v>81.8</v>
      </c>
      <c r="J37" t="s">
        <v>19</v>
      </c>
      <c r="K37" t="s">
        <v>13</v>
      </c>
      <c r="L37" t="s">
        <v>20</v>
      </c>
      <c r="M37">
        <v>20</v>
      </c>
      <c r="N37">
        <v>40</v>
      </c>
    </row>
    <row r="38" spans="3:15" x14ac:dyDescent="0.3">
      <c r="C38">
        <v>82</v>
      </c>
      <c r="D38">
        <v>76</v>
      </c>
      <c r="E38">
        <v>82</v>
      </c>
      <c r="F38">
        <v>87</v>
      </c>
      <c r="G38">
        <v>81</v>
      </c>
      <c r="H38" t="s">
        <v>11</v>
      </c>
      <c r="I38">
        <f t="shared" si="0"/>
        <v>81.599999999999994</v>
      </c>
      <c r="J38" t="s">
        <v>19</v>
      </c>
      <c r="K38" t="s">
        <v>13</v>
      </c>
      <c r="L38" t="s">
        <v>20</v>
      </c>
      <c r="M38">
        <v>20</v>
      </c>
      <c r="N38">
        <v>30</v>
      </c>
      <c r="O38" t="s">
        <v>21</v>
      </c>
    </row>
    <row r="39" spans="3:15" x14ac:dyDescent="0.3">
      <c r="C39">
        <v>76</v>
      </c>
      <c r="D39">
        <v>75</v>
      </c>
      <c r="E39">
        <v>82</v>
      </c>
      <c r="F39">
        <v>81</v>
      </c>
      <c r="G39">
        <v>83</v>
      </c>
      <c r="H39" t="s">
        <v>11</v>
      </c>
      <c r="I39">
        <f t="shared" si="0"/>
        <v>79.400000000000006</v>
      </c>
      <c r="J39" t="s">
        <v>19</v>
      </c>
      <c r="K39" t="s">
        <v>13</v>
      </c>
      <c r="L39" t="s">
        <v>20</v>
      </c>
      <c r="M39">
        <v>20</v>
      </c>
      <c r="N39">
        <v>20</v>
      </c>
    </row>
    <row r="40" spans="3:15" x14ac:dyDescent="0.3">
      <c r="C40">
        <v>90</v>
      </c>
      <c r="D40">
        <v>93</v>
      </c>
      <c r="E40">
        <v>83</v>
      </c>
      <c r="F40">
        <v>90</v>
      </c>
      <c r="G40">
        <v>90</v>
      </c>
      <c r="H40" t="s">
        <v>11</v>
      </c>
      <c r="I40">
        <f t="shared" si="0"/>
        <v>89.2</v>
      </c>
      <c r="J40" t="s">
        <v>19</v>
      </c>
      <c r="K40" t="s">
        <v>13</v>
      </c>
      <c r="L40" t="s">
        <v>20</v>
      </c>
      <c r="M40">
        <v>20</v>
      </c>
      <c r="N40">
        <v>10</v>
      </c>
    </row>
    <row r="41" spans="3:15" x14ac:dyDescent="0.3">
      <c r="C41">
        <v>84</v>
      </c>
      <c r="D41">
        <v>85</v>
      </c>
      <c r="E41">
        <v>85</v>
      </c>
      <c r="F41">
        <v>86</v>
      </c>
      <c r="G41">
        <v>84</v>
      </c>
      <c r="H41" t="s">
        <v>11</v>
      </c>
      <c r="I41">
        <f t="shared" si="0"/>
        <v>84.8</v>
      </c>
      <c r="J41" t="s">
        <v>19</v>
      </c>
      <c r="K41" t="s">
        <v>13</v>
      </c>
      <c r="L41" t="s">
        <v>20</v>
      </c>
      <c r="M41">
        <v>20</v>
      </c>
      <c r="N41">
        <v>0</v>
      </c>
    </row>
    <row r="42" spans="3:15" x14ac:dyDescent="0.3">
      <c r="C42">
        <v>80</v>
      </c>
      <c r="D42">
        <v>78</v>
      </c>
      <c r="E42">
        <v>81</v>
      </c>
      <c r="F42">
        <v>81</v>
      </c>
      <c r="G42">
        <v>83</v>
      </c>
      <c r="H42" t="s">
        <v>11</v>
      </c>
      <c r="I42">
        <f t="shared" si="0"/>
        <v>80.599999999999994</v>
      </c>
      <c r="J42" t="s">
        <v>19</v>
      </c>
      <c r="K42" t="s">
        <v>13</v>
      </c>
      <c r="L42" t="s">
        <v>20</v>
      </c>
      <c r="M42">
        <v>30</v>
      </c>
      <c r="N42">
        <v>0</v>
      </c>
    </row>
    <row r="43" spans="3:15" x14ac:dyDescent="0.3">
      <c r="C43">
        <v>79</v>
      </c>
      <c r="D43">
        <v>80</v>
      </c>
      <c r="E43">
        <v>63</v>
      </c>
      <c r="F43">
        <v>91</v>
      </c>
      <c r="G43">
        <v>89</v>
      </c>
      <c r="H43" t="s">
        <v>11</v>
      </c>
      <c r="I43">
        <f t="shared" si="0"/>
        <v>80.400000000000006</v>
      </c>
      <c r="J43" t="s">
        <v>19</v>
      </c>
      <c r="K43" t="s">
        <v>13</v>
      </c>
      <c r="L43" t="s">
        <v>20</v>
      </c>
      <c r="M43">
        <v>30</v>
      </c>
      <c r="N43">
        <v>10</v>
      </c>
    </row>
    <row r="44" spans="3:15" x14ac:dyDescent="0.3">
      <c r="C44">
        <v>82</v>
      </c>
      <c r="D44">
        <v>84</v>
      </c>
      <c r="E44">
        <v>83</v>
      </c>
      <c r="F44">
        <v>83</v>
      </c>
      <c r="G44">
        <v>86</v>
      </c>
      <c r="H44" t="s">
        <v>11</v>
      </c>
      <c r="I44">
        <f t="shared" si="0"/>
        <v>83.6</v>
      </c>
      <c r="J44" t="s">
        <v>19</v>
      </c>
      <c r="K44" t="s">
        <v>13</v>
      </c>
      <c r="L44" t="s">
        <v>20</v>
      </c>
      <c r="M44">
        <v>30</v>
      </c>
      <c r="N44">
        <v>20</v>
      </c>
    </row>
    <row r="45" spans="3:15" x14ac:dyDescent="0.3">
      <c r="C45">
        <v>81</v>
      </c>
      <c r="D45">
        <v>72</v>
      </c>
      <c r="E45">
        <v>84</v>
      </c>
      <c r="F45">
        <v>67</v>
      </c>
      <c r="G45">
        <v>82</v>
      </c>
      <c r="H45" t="s">
        <v>11</v>
      </c>
      <c r="I45">
        <f t="shared" si="0"/>
        <v>77.2</v>
      </c>
      <c r="J45" t="s">
        <v>19</v>
      </c>
      <c r="K45" t="s">
        <v>13</v>
      </c>
      <c r="L45" t="s">
        <v>20</v>
      </c>
      <c r="M45">
        <v>30</v>
      </c>
      <c r="N45">
        <v>30</v>
      </c>
    </row>
    <row r="46" spans="3:15" x14ac:dyDescent="0.3">
      <c r="C46">
        <v>83</v>
      </c>
      <c r="D46">
        <v>85</v>
      </c>
      <c r="E46">
        <v>85</v>
      </c>
      <c r="F46">
        <v>76</v>
      </c>
      <c r="G46">
        <v>81</v>
      </c>
      <c r="H46" t="s">
        <v>11</v>
      </c>
      <c r="I46">
        <f t="shared" si="0"/>
        <v>82</v>
      </c>
      <c r="J46" t="s">
        <v>19</v>
      </c>
      <c r="K46" t="s">
        <v>13</v>
      </c>
      <c r="L46" t="s">
        <v>20</v>
      </c>
      <c r="M46">
        <v>30</v>
      </c>
      <c r="N46">
        <v>40</v>
      </c>
    </row>
    <row r="47" spans="3:15" x14ac:dyDescent="0.3">
      <c r="C47">
        <v>82</v>
      </c>
      <c r="D47">
        <v>84</v>
      </c>
      <c r="E47">
        <v>86</v>
      </c>
      <c r="F47">
        <v>87</v>
      </c>
      <c r="G47">
        <v>87</v>
      </c>
      <c r="H47" t="s">
        <v>11</v>
      </c>
      <c r="I47">
        <f t="shared" si="0"/>
        <v>85.2</v>
      </c>
      <c r="J47" t="s">
        <v>19</v>
      </c>
      <c r="K47" t="s">
        <v>13</v>
      </c>
      <c r="L47" t="s">
        <v>20</v>
      </c>
      <c r="M47">
        <v>40</v>
      </c>
      <c r="N47">
        <v>40</v>
      </c>
    </row>
    <row r="48" spans="3:15" x14ac:dyDescent="0.3">
      <c r="C48">
        <v>68</v>
      </c>
      <c r="D48">
        <v>87</v>
      </c>
      <c r="E48">
        <v>71</v>
      </c>
      <c r="F48">
        <v>85</v>
      </c>
      <c r="G48">
        <v>85</v>
      </c>
      <c r="H48" t="s">
        <v>11</v>
      </c>
      <c r="I48">
        <f t="shared" si="0"/>
        <v>79.2</v>
      </c>
      <c r="J48" t="s">
        <v>19</v>
      </c>
      <c r="K48" t="s">
        <v>13</v>
      </c>
      <c r="L48" t="s">
        <v>20</v>
      </c>
      <c r="M48">
        <v>40</v>
      </c>
      <c r="N48">
        <v>30</v>
      </c>
    </row>
    <row r="49" spans="3:15" x14ac:dyDescent="0.3">
      <c r="C49">
        <v>76</v>
      </c>
      <c r="D49">
        <v>77</v>
      </c>
      <c r="E49">
        <v>74</v>
      </c>
      <c r="F49">
        <v>78</v>
      </c>
      <c r="G49">
        <v>78</v>
      </c>
      <c r="H49" t="s">
        <v>11</v>
      </c>
      <c r="I49">
        <f t="shared" si="0"/>
        <v>76.599999999999994</v>
      </c>
      <c r="J49" t="s">
        <v>19</v>
      </c>
      <c r="K49" t="s">
        <v>13</v>
      </c>
      <c r="L49" t="s">
        <v>20</v>
      </c>
      <c r="M49">
        <v>40</v>
      </c>
      <c r="N49">
        <v>20</v>
      </c>
    </row>
    <row r="50" spans="3:15" x14ac:dyDescent="0.3">
      <c r="C50">
        <v>78</v>
      </c>
      <c r="D50">
        <v>78</v>
      </c>
      <c r="E50">
        <v>80</v>
      </c>
      <c r="F50">
        <v>78</v>
      </c>
      <c r="G50">
        <v>81</v>
      </c>
      <c r="H50" t="s">
        <v>11</v>
      </c>
      <c r="I50">
        <f t="shared" si="0"/>
        <v>79</v>
      </c>
      <c r="J50" t="s">
        <v>19</v>
      </c>
      <c r="K50" t="s">
        <v>13</v>
      </c>
      <c r="L50" t="s">
        <v>20</v>
      </c>
      <c r="M50">
        <v>40</v>
      </c>
      <c r="N50">
        <v>10</v>
      </c>
    </row>
    <row r="51" spans="3:15" x14ac:dyDescent="0.3">
      <c r="C51">
        <v>75</v>
      </c>
      <c r="D51">
        <v>70</v>
      </c>
      <c r="E51">
        <v>96</v>
      </c>
      <c r="F51">
        <v>83</v>
      </c>
      <c r="G51">
        <v>78</v>
      </c>
      <c r="H51" t="s">
        <v>11</v>
      </c>
      <c r="I51">
        <f t="shared" si="0"/>
        <v>80.400000000000006</v>
      </c>
      <c r="J51" t="s">
        <v>19</v>
      </c>
      <c r="K51" t="s">
        <v>13</v>
      </c>
      <c r="L51" t="s">
        <v>20</v>
      </c>
      <c r="M51">
        <v>40</v>
      </c>
      <c r="N51">
        <v>0</v>
      </c>
    </row>
    <row r="52" spans="3:15" x14ac:dyDescent="0.3">
      <c r="C52">
        <v>53</v>
      </c>
      <c r="D52">
        <v>53</v>
      </c>
      <c r="E52">
        <v>55</v>
      </c>
      <c r="F52">
        <v>55</v>
      </c>
      <c r="G52">
        <v>58</v>
      </c>
      <c r="H52" t="s">
        <v>22</v>
      </c>
      <c r="I52">
        <f t="shared" si="0"/>
        <v>54.8</v>
      </c>
      <c r="J52" t="s">
        <v>23</v>
      </c>
      <c r="K52" t="s">
        <v>24</v>
      </c>
      <c r="L52" t="s">
        <v>25</v>
      </c>
      <c r="M52">
        <v>0</v>
      </c>
      <c r="N52">
        <v>20</v>
      </c>
    </row>
    <row r="53" spans="3:15" x14ac:dyDescent="0.3">
      <c r="C53">
        <v>58</v>
      </c>
      <c r="D53">
        <v>56</v>
      </c>
      <c r="E53">
        <v>58</v>
      </c>
      <c r="F53">
        <v>56</v>
      </c>
      <c r="G53">
        <v>61</v>
      </c>
      <c r="H53" t="s">
        <v>11</v>
      </c>
      <c r="I53">
        <f t="shared" si="0"/>
        <v>57.8</v>
      </c>
      <c r="J53" t="s">
        <v>23</v>
      </c>
      <c r="K53" t="s">
        <v>24</v>
      </c>
      <c r="L53" t="s">
        <v>25</v>
      </c>
      <c r="M53">
        <v>10</v>
      </c>
      <c r="N53">
        <v>30</v>
      </c>
    </row>
    <row r="54" spans="3:15" x14ac:dyDescent="0.3">
      <c r="C54">
        <v>61</v>
      </c>
      <c r="D54">
        <v>58</v>
      </c>
      <c r="E54">
        <v>45</v>
      </c>
      <c r="F54">
        <v>34</v>
      </c>
      <c r="G54">
        <v>51</v>
      </c>
      <c r="H54" t="s">
        <v>18</v>
      </c>
      <c r="I54">
        <f t="shared" si="0"/>
        <v>49.8</v>
      </c>
      <c r="J54" t="s">
        <v>23</v>
      </c>
      <c r="K54" t="s">
        <v>24</v>
      </c>
      <c r="L54" t="s">
        <v>25</v>
      </c>
      <c r="M54">
        <v>40</v>
      </c>
      <c r="N54">
        <v>30</v>
      </c>
    </row>
    <row r="55" spans="3:15" x14ac:dyDescent="0.3">
      <c r="C55">
        <v>23</v>
      </c>
      <c r="D55">
        <v>40</v>
      </c>
      <c r="E55">
        <v>40</v>
      </c>
      <c r="F55">
        <v>41</v>
      </c>
      <c r="G55">
        <v>43</v>
      </c>
      <c r="H55" t="s">
        <v>17</v>
      </c>
      <c r="I55">
        <f t="shared" si="0"/>
        <v>37.4</v>
      </c>
      <c r="J55" t="s">
        <v>23</v>
      </c>
      <c r="K55" t="s">
        <v>24</v>
      </c>
      <c r="L55" t="s">
        <v>25</v>
      </c>
      <c r="M55">
        <v>20</v>
      </c>
      <c r="N55">
        <v>30</v>
      </c>
      <c r="O55" t="s">
        <v>21</v>
      </c>
    </row>
    <row r="56" spans="3:15" x14ac:dyDescent="0.3">
      <c r="C56">
        <v>46</v>
      </c>
      <c r="D56">
        <v>44</v>
      </c>
      <c r="E56">
        <v>46</v>
      </c>
      <c r="F56">
        <v>47</v>
      </c>
      <c r="G56">
        <v>48</v>
      </c>
      <c r="H56" t="s">
        <v>18</v>
      </c>
      <c r="I56">
        <f t="shared" si="0"/>
        <v>46.2</v>
      </c>
      <c r="J56" t="s">
        <v>23</v>
      </c>
      <c r="K56" t="s">
        <v>24</v>
      </c>
      <c r="L56" t="s">
        <v>25</v>
      </c>
      <c r="M56">
        <v>30</v>
      </c>
      <c r="N56">
        <v>30</v>
      </c>
    </row>
    <row r="57" spans="3:15" x14ac:dyDescent="0.3">
      <c r="C57">
        <v>51</v>
      </c>
      <c r="D57">
        <v>48</v>
      </c>
      <c r="E57">
        <v>50</v>
      </c>
      <c r="F57">
        <v>51</v>
      </c>
      <c r="G57">
        <v>50</v>
      </c>
      <c r="H57" t="s">
        <v>26</v>
      </c>
      <c r="I57">
        <f t="shared" si="0"/>
        <v>50</v>
      </c>
      <c r="J57" t="s">
        <v>23</v>
      </c>
      <c r="K57" t="s">
        <v>24</v>
      </c>
      <c r="L57" t="s">
        <v>25</v>
      </c>
      <c r="M57">
        <v>30</v>
      </c>
      <c r="N57">
        <v>30</v>
      </c>
    </row>
    <row r="58" spans="3:15" x14ac:dyDescent="0.3">
      <c r="C58">
        <v>49</v>
      </c>
      <c r="D58">
        <v>47</v>
      </c>
      <c r="E58">
        <v>47</v>
      </c>
      <c r="F58">
        <v>47</v>
      </c>
      <c r="G58">
        <v>47</v>
      </c>
      <c r="H58" t="s">
        <v>22</v>
      </c>
      <c r="I58">
        <f t="shared" si="0"/>
        <v>47.4</v>
      </c>
      <c r="J58" t="s">
        <v>23</v>
      </c>
      <c r="K58" t="s">
        <v>24</v>
      </c>
      <c r="L58" t="s">
        <v>25</v>
      </c>
      <c r="M58">
        <v>30</v>
      </c>
      <c r="N58">
        <v>40</v>
      </c>
    </row>
    <row r="59" spans="3:15" x14ac:dyDescent="0.3">
      <c r="C59">
        <v>54</v>
      </c>
      <c r="D59">
        <v>55</v>
      </c>
      <c r="E59">
        <v>58</v>
      </c>
      <c r="F59">
        <v>52</v>
      </c>
      <c r="G59">
        <v>50</v>
      </c>
      <c r="H59" t="s">
        <v>22</v>
      </c>
      <c r="I59">
        <f t="shared" si="0"/>
        <v>53.8</v>
      </c>
      <c r="J59" t="s">
        <v>23</v>
      </c>
      <c r="K59" t="s">
        <v>24</v>
      </c>
      <c r="L59" t="s">
        <v>25</v>
      </c>
      <c r="M59">
        <v>20</v>
      </c>
      <c r="N59">
        <v>40</v>
      </c>
    </row>
    <row r="60" spans="3:15" x14ac:dyDescent="0.3">
      <c r="C60">
        <v>57</v>
      </c>
      <c r="D60">
        <v>53</v>
      </c>
      <c r="E60">
        <v>52</v>
      </c>
      <c r="F60">
        <v>55</v>
      </c>
      <c r="G60">
        <v>54</v>
      </c>
      <c r="H60" t="s">
        <v>18</v>
      </c>
      <c r="I60">
        <f t="shared" si="0"/>
        <v>54.2</v>
      </c>
      <c r="J60" t="s">
        <v>23</v>
      </c>
      <c r="K60" t="s">
        <v>24</v>
      </c>
      <c r="L60" t="s">
        <v>25</v>
      </c>
      <c r="M60">
        <v>20</v>
      </c>
      <c r="N60">
        <v>40</v>
      </c>
    </row>
    <row r="61" spans="3:15" x14ac:dyDescent="0.3">
      <c r="C61">
        <v>53</v>
      </c>
      <c r="D61">
        <v>54</v>
      </c>
      <c r="E61">
        <v>54</v>
      </c>
      <c r="F61">
        <v>54</v>
      </c>
      <c r="G61">
        <v>55</v>
      </c>
      <c r="H61" t="s">
        <v>22</v>
      </c>
      <c r="I61">
        <f t="shared" si="0"/>
        <v>54</v>
      </c>
      <c r="J61" t="s">
        <v>23</v>
      </c>
      <c r="K61" t="s">
        <v>24</v>
      </c>
      <c r="L61" t="s">
        <v>25</v>
      </c>
      <c r="M61">
        <v>20</v>
      </c>
      <c r="N61">
        <v>40</v>
      </c>
    </row>
    <row r="62" spans="3:15" x14ac:dyDescent="0.3">
      <c r="C62">
        <v>53</v>
      </c>
      <c r="D62">
        <v>52</v>
      </c>
      <c r="E62">
        <v>50</v>
      </c>
      <c r="F62">
        <v>50</v>
      </c>
      <c r="G62">
        <v>50</v>
      </c>
      <c r="H62" t="s">
        <v>22</v>
      </c>
      <c r="I62">
        <f t="shared" si="0"/>
        <v>51</v>
      </c>
      <c r="J62" t="s">
        <v>23</v>
      </c>
      <c r="K62" t="s">
        <v>24</v>
      </c>
      <c r="L62" t="s">
        <v>25</v>
      </c>
      <c r="M62">
        <v>20</v>
      </c>
      <c r="N62">
        <v>0</v>
      </c>
    </row>
    <row r="63" spans="3:15" x14ac:dyDescent="0.3">
      <c r="C63">
        <v>51</v>
      </c>
      <c r="D63">
        <v>48</v>
      </c>
      <c r="E63">
        <v>49</v>
      </c>
      <c r="F63">
        <v>49</v>
      </c>
      <c r="G63">
        <v>50</v>
      </c>
      <c r="H63" t="s">
        <v>17</v>
      </c>
      <c r="I63">
        <f t="shared" si="0"/>
        <v>49.4</v>
      </c>
      <c r="J63" t="s">
        <v>23</v>
      </c>
      <c r="K63" t="s">
        <v>24</v>
      </c>
      <c r="L63" t="s">
        <v>25</v>
      </c>
      <c r="M63">
        <v>40</v>
      </c>
      <c r="N63">
        <v>0</v>
      </c>
    </row>
    <row r="64" spans="3:15" x14ac:dyDescent="0.3">
      <c r="C64">
        <v>50</v>
      </c>
      <c r="D64">
        <v>51</v>
      </c>
      <c r="E64">
        <v>54</v>
      </c>
      <c r="F64">
        <v>59</v>
      </c>
      <c r="G64">
        <v>56</v>
      </c>
      <c r="H64" t="s">
        <v>11</v>
      </c>
      <c r="I64">
        <f t="shared" si="0"/>
        <v>54</v>
      </c>
      <c r="J64" t="s">
        <v>23</v>
      </c>
      <c r="K64" t="s">
        <v>24</v>
      </c>
      <c r="L64" t="s">
        <v>25</v>
      </c>
      <c r="M64">
        <v>10</v>
      </c>
      <c r="N64">
        <v>0</v>
      </c>
    </row>
    <row r="65" spans="3:14" x14ac:dyDescent="0.3">
      <c r="C65">
        <v>51</v>
      </c>
      <c r="D65">
        <v>48</v>
      </c>
      <c r="E65">
        <v>49</v>
      </c>
      <c r="F65">
        <v>49</v>
      </c>
      <c r="G65">
        <v>50</v>
      </c>
      <c r="H65" t="s">
        <v>18</v>
      </c>
      <c r="I65">
        <f t="shared" si="0"/>
        <v>49.4</v>
      </c>
      <c r="J65" t="s">
        <v>23</v>
      </c>
      <c r="K65" t="s">
        <v>24</v>
      </c>
      <c r="L65" t="s">
        <v>25</v>
      </c>
      <c r="M65">
        <v>40</v>
      </c>
      <c r="N65">
        <v>0</v>
      </c>
    </row>
    <row r="66" spans="3:14" x14ac:dyDescent="0.3">
      <c r="C66">
        <v>59</v>
      </c>
      <c r="D66">
        <v>59</v>
      </c>
      <c r="E66">
        <v>59</v>
      </c>
      <c r="F66">
        <v>62</v>
      </c>
      <c r="G66">
        <v>62</v>
      </c>
      <c r="H66" t="s">
        <v>18</v>
      </c>
      <c r="I66">
        <f t="shared" ref="I66:I115" si="1">AVERAGE(C66:G66)</f>
        <v>60.2</v>
      </c>
      <c r="J66" t="s">
        <v>23</v>
      </c>
      <c r="K66" t="s">
        <v>24</v>
      </c>
      <c r="L66" t="s">
        <v>25</v>
      </c>
      <c r="M66">
        <v>10</v>
      </c>
      <c r="N66">
        <v>0</v>
      </c>
    </row>
    <row r="67" spans="3:14" x14ac:dyDescent="0.3">
      <c r="C67">
        <v>64</v>
      </c>
      <c r="D67">
        <v>68</v>
      </c>
      <c r="E67">
        <v>63</v>
      </c>
      <c r="F67">
        <v>62</v>
      </c>
      <c r="G67">
        <v>63</v>
      </c>
      <c r="H67" t="s">
        <v>18</v>
      </c>
      <c r="I67">
        <f t="shared" si="1"/>
        <v>64</v>
      </c>
      <c r="J67" t="s">
        <v>23</v>
      </c>
      <c r="K67" t="s">
        <v>24</v>
      </c>
      <c r="L67" t="s">
        <v>25</v>
      </c>
      <c r="M67">
        <v>40</v>
      </c>
      <c r="N67">
        <v>20</v>
      </c>
    </row>
    <row r="68" spans="3:14" x14ac:dyDescent="0.3">
      <c r="C68">
        <v>52</v>
      </c>
      <c r="D68">
        <v>52</v>
      </c>
      <c r="E68">
        <v>54</v>
      </c>
      <c r="F68">
        <v>55</v>
      </c>
      <c r="G68">
        <v>55</v>
      </c>
      <c r="H68" t="s">
        <v>11</v>
      </c>
      <c r="I68">
        <f t="shared" si="1"/>
        <v>53.6</v>
      </c>
      <c r="J68" t="s">
        <v>23</v>
      </c>
      <c r="K68" t="s">
        <v>24</v>
      </c>
      <c r="L68" t="s">
        <v>25</v>
      </c>
      <c r="M68">
        <v>0</v>
      </c>
      <c r="N68">
        <v>20</v>
      </c>
    </row>
    <row r="69" spans="3:14" x14ac:dyDescent="0.3">
      <c r="C69">
        <v>70</v>
      </c>
      <c r="D69">
        <v>74</v>
      </c>
      <c r="E69">
        <v>75</v>
      </c>
      <c r="F69">
        <v>72</v>
      </c>
      <c r="G69">
        <v>71</v>
      </c>
      <c r="H69" t="s">
        <v>11</v>
      </c>
      <c r="I69">
        <f t="shared" si="1"/>
        <v>72.400000000000006</v>
      </c>
      <c r="J69" t="s">
        <v>23</v>
      </c>
      <c r="K69" t="s">
        <v>24</v>
      </c>
      <c r="L69" t="s">
        <v>25</v>
      </c>
      <c r="M69">
        <v>40</v>
      </c>
      <c r="N69">
        <v>20</v>
      </c>
    </row>
    <row r="70" spans="3:14" x14ac:dyDescent="0.3">
      <c r="C70">
        <v>50</v>
      </c>
      <c r="D70">
        <v>51</v>
      </c>
      <c r="E70">
        <v>56</v>
      </c>
      <c r="F70">
        <v>56</v>
      </c>
      <c r="G70">
        <v>56</v>
      </c>
      <c r="H70" t="s">
        <v>18</v>
      </c>
      <c r="I70">
        <f t="shared" si="1"/>
        <v>53.8</v>
      </c>
      <c r="J70" t="s">
        <v>23</v>
      </c>
      <c r="K70" t="s">
        <v>24</v>
      </c>
      <c r="L70" t="s">
        <v>25</v>
      </c>
      <c r="M70">
        <v>0</v>
      </c>
      <c r="N70">
        <v>20</v>
      </c>
    </row>
    <row r="71" spans="3:14" x14ac:dyDescent="0.3">
      <c r="C71">
        <v>63</v>
      </c>
      <c r="D71">
        <v>63</v>
      </c>
      <c r="E71">
        <v>62</v>
      </c>
      <c r="F71">
        <v>60</v>
      </c>
      <c r="G71">
        <v>59</v>
      </c>
      <c r="H71" t="s">
        <v>26</v>
      </c>
      <c r="I71">
        <f t="shared" si="1"/>
        <v>61.4</v>
      </c>
      <c r="J71" t="s">
        <v>23</v>
      </c>
      <c r="K71" t="s">
        <v>24</v>
      </c>
      <c r="L71" t="s">
        <v>25</v>
      </c>
      <c r="M71">
        <v>30</v>
      </c>
      <c r="N71">
        <v>10</v>
      </c>
    </row>
    <row r="72" spans="3:14" x14ac:dyDescent="0.3">
      <c r="C72">
        <v>60</v>
      </c>
      <c r="D72">
        <v>60</v>
      </c>
      <c r="E72">
        <v>61</v>
      </c>
      <c r="F72">
        <v>66</v>
      </c>
      <c r="G72">
        <v>61</v>
      </c>
      <c r="H72" t="s">
        <v>17</v>
      </c>
      <c r="I72">
        <f t="shared" si="1"/>
        <v>61.6</v>
      </c>
      <c r="J72" t="s">
        <v>23</v>
      </c>
      <c r="K72" t="s">
        <v>24</v>
      </c>
      <c r="L72" t="s">
        <v>25</v>
      </c>
      <c r="M72">
        <v>30</v>
      </c>
      <c r="N72">
        <v>10</v>
      </c>
    </row>
    <row r="73" spans="3:14" x14ac:dyDescent="0.3">
      <c r="C73">
        <v>67</v>
      </c>
      <c r="D73">
        <v>69</v>
      </c>
      <c r="E73">
        <v>70</v>
      </c>
      <c r="F73">
        <v>70</v>
      </c>
      <c r="G73">
        <v>70</v>
      </c>
      <c r="H73" t="s">
        <v>11</v>
      </c>
      <c r="I73">
        <f t="shared" si="1"/>
        <v>69.2</v>
      </c>
      <c r="J73" t="s">
        <v>23</v>
      </c>
      <c r="K73" t="s">
        <v>24</v>
      </c>
      <c r="L73" t="s">
        <v>25</v>
      </c>
      <c r="M73">
        <v>10</v>
      </c>
      <c r="N73">
        <v>10</v>
      </c>
    </row>
    <row r="74" spans="3:14" x14ac:dyDescent="0.3">
      <c r="C74">
        <v>60</v>
      </c>
      <c r="D74">
        <v>61</v>
      </c>
      <c r="E74">
        <v>62</v>
      </c>
      <c r="F74">
        <v>62</v>
      </c>
      <c r="G74">
        <v>61</v>
      </c>
      <c r="H74" t="s">
        <v>18</v>
      </c>
      <c r="I74">
        <f t="shared" si="1"/>
        <v>61.2</v>
      </c>
      <c r="J74" t="s">
        <v>23</v>
      </c>
      <c r="K74" t="s">
        <v>24</v>
      </c>
      <c r="L74" t="s">
        <v>25</v>
      </c>
      <c r="M74">
        <v>10</v>
      </c>
      <c r="N74">
        <v>10</v>
      </c>
    </row>
    <row r="75" spans="3:14" x14ac:dyDescent="0.3">
      <c r="C75">
        <v>60</v>
      </c>
      <c r="D75">
        <v>63</v>
      </c>
      <c r="E75">
        <v>63</v>
      </c>
      <c r="F75">
        <v>63</v>
      </c>
      <c r="G75">
        <v>66</v>
      </c>
      <c r="H75" t="s">
        <v>11</v>
      </c>
      <c r="I75">
        <f t="shared" si="1"/>
        <v>63</v>
      </c>
      <c r="J75" t="s">
        <v>23</v>
      </c>
      <c r="K75" t="s">
        <v>24</v>
      </c>
      <c r="L75" t="s">
        <v>25</v>
      </c>
      <c r="M75">
        <v>0</v>
      </c>
      <c r="N75">
        <v>10</v>
      </c>
    </row>
    <row r="76" spans="3:14" x14ac:dyDescent="0.3">
      <c r="C76">
        <v>60</v>
      </c>
      <c r="D76">
        <v>62</v>
      </c>
      <c r="E76">
        <v>63</v>
      </c>
      <c r="F76">
        <v>64</v>
      </c>
      <c r="G76">
        <v>65</v>
      </c>
      <c r="H76" t="s">
        <v>18</v>
      </c>
      <c r="I76">
        <f t="shared" si="1"/>
        <v>62.8</v>
      </c>
      <c r="J76" t="s">
        <v>23</v>
      </c>
      <c r="K76" t="s">
        <v>24</v>
      </c>
      <c r="L76" t="s">
        <v>25</v>
      </c>
      <c r="M76">
        <v>0</v>
      </c>
      <c r="N76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0079B-D9D9-4ECE-A9AA-B1638D273F6D}">
  <dimension ref="A1:G24"/>
  <sheetViews>
    <sheetView workbookViewId="0">
      <selection activeCell="O26" sqref="O26"/>
    </sheetView>
  </sheetViews>
  <sheetFormatPr defaultRowHeight="14.4" x14ac:dyDescent="0.3"/>
  <cols>
    <col min="1" max="1" width="9.6640625" bestFit="1" customWidth="1"/>
    <col min="2" max="2" width="13" customWidth="1"/>
    <col min="3" max="3" width="14.33203125" customWidth="1"/>
    <col min="4" max="4" width="14.5546875" customWidth="1"/>
    <col min="6" max="6" width="19.6640625" bestFit="1" customWidth="1"/>
  </cols>
  <sheetData>
    <row r="1" spans="1:1" x14ac:dyDescent="0.3">
      <c r="A1" t="s">
        <v>27</v>
      </c>
    </row>
    <row r="2" spans="1:1" x14ac:dyDescent="0.3">
      <c r="A2" t="s">
        <v>28</v>
      </c>
    </row>
    <row r="3" spans="1:1" x14ac:dyDescent="0.3">
      <c r="A3" t="s">
        <v>29</v>
      </c>
    </row>
    <row r="5" spans="1:1" x14ac:dyDescent="0.3">
      <c r="A5" t="s">
        <v>30</v>
      </c>
    </row>
    <row r="7" spans="1:1" x14ac:dyDescent="0.3">
      <c r="A7" t="s">
        <v>31</v>
      </c>
    </row>
    <row r="8" spans="1:1" x14ac:dyDescent="0.3">
      <c r="A8" t="s">
        <v>32</v>
      </c>
    </row>
    <row r="9" spans="1:1" x14ac:dyDescent="0.3">
      <c r="A9" t="s">
        <v>33</v>
      </c>
    </row>
    <row r="10" spans="1:1" x14ac:dyDescent="0.3">
      <c r="A10" t="s">
        <v>34</v>
      </c>
    </row>
    <row r="11" spans="1:1" x14ac:dyDescent="0.3">
      <c r="A11" t="s">
        <v>35</v>
      </c>
    </row>
    <row r="12" spans="1:1" x14ac:dyDescent="0.3">
      <c r="A12" t="s">
        <v>36</v>
      </c>
    </row>
    <row r="15" spans="1:1" x14ac:dyDescent="0.3">
      <c r="A15" t="s">
        <v>37</v>
      </c>
    </row>
    <row r="16" spans="1:1" x14ac:dyDescent="0.3">
      <c r="A16" t="s">
        <v>38</v>
      </c>
    </row>
    <row r="18" spans="1:7" x14ac:dyDescent="0.3">
      <c r="A18" t="s">
        <v>39</v>
      </c>
    </row>
    <row r="19" spans="1:7" x14ac:dyDescent="0.3">
      <c r="A19" t="s">
        <v>40</v>
      </c>
      <c r="B19" t="s">
        <v>41</v>
      </c>
      <c r="C19" t="s">
        <v>42</v>
      </c>
      <c r="D19" t="s">
        <v>43</v>
      </c>
      <c r="E19" t="s">
        <v>44</v>
      </c>
      <c r="F19" t="s">
        <v>45</v>
      </c>
      <c r="G19" t="s">
        <v>46</v>
      </c>
    </row>
    <row r="20" spans="1:7" x14ac:dyDescent="0.3">
      <c r="A20" s="1">
        <v>42767</v>
      </c>
      <c r="B20" t="s">
        <v>47</v>
      </c>
      <c r="C20" t="s">
        <v>48</v>
      </c>
      <c r="D20" t="s">
        <v>49</v>
      </c>
      <c r="E20" t="s">
        <v>50</v>
      </c>
      <c r="F20">
        <f>62*0.39</f>
        <v>24.18</v>
      </c>
      <c r="G20">
        <f>193*0.39</f>
        <v>75.27</v>
      </c>
    </row>
    <row r="21" spans="1:7" x14ac:dyDescent="0.3">
      <c r="A21" s="1">
        <v>42825</v>
      </c>
      <c r="B21" t="s">
        <v>51</v>
      </c>
      <c r="C21" t="s">
        <v>52</v>
      </c>
      <c r="D21" t="s">
        <v>53</v>
      </c>
      <c r="E21" t="s">
        <v>50</v>
      </c>
      <c r="F21">
        <f>54*0.39</f>
        <v>21.060000000000002</v>
      </c>
      <c r="G21">
        <f>130*0.39</f>
        <v>50.7</v>
      </c>
    </row>
    <row r="23" spans="1:7" x14ac:dyDescent="0.3">
      <c r="A23" t="s">
        <v>58</v>
      </c>
    </row>
    <row r="24" spans="1:7" x14ac:dyDescent="0.3">
      <c r="A24" s="1">
        <v>43178</v>
      </c>
      <c r="C24" s="2" t="s">
        <v>54</v>
      </c>
      <c r="D24" s="3"/>
      <c r="E24" s="2" t="s">
        <v>55</v>
      </c>
      <c r="F24" t="s">
        <v>56</v>
      </c>
      <c r="G24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0E8F-6395-479E-8211-1C73329EE37B}">
  <dimension ref="A2:P19"/>
  <sheetViews>
    <sheetView tabSelected="1" topLeftCell="A11" workbookViewId="0">
      <selection activeCell="G19" sqref="G19"/>
    </sheetView>
  </sheetViews>
  <sheetFormatPr defaultRowHeight="14.4" x14ac:dyDescent="0.3"/>
  <cols>
    <col min="1" max="1" width="12.5546875" bestFit="1" customWidth="1"/>
    <col min="2" max="2" width="21.33203125" bestFit="1" customWidth="1"/>
    <col min="3" max="3" width="9.77734375" bestFit="1" customWidth="1"/>
    <col min="4" max="4" width="8.88671875" bestFit="1" customWidth="1"/>
    <col min="5" max="5" width="5" bestFit="1" customWidth="1"/>
    <col min="6" max="7" width="12" bestFit="1" customWidth="1"/>
    <col min="8" max="8" width="20.33203125" bestFit="1" customWidth="1"/>
    <col min="9" max="9" width="12" bestFit="1" customWidth="1"/>
    <col min="11" max="13" width="12" bestFit="1" customWidth="1"/>
    <col min="14" max="14" width="26.109375" bestFit="1" customWidth="1"/>
    <col min="15" max="15" width="25.109375" bestFit="1" customWidth="1"/>
    <col min="16" max="16" width="12.109375" bestFit="1" customWidth="1"/>
  </cols>
  <sheetData>
    <row r="2" spans="1:16" ht="15" thickBot="1" x14ac:dyDescent="0.35">
      <c r="A2" t="s">
        <v>66</v>
      </c>
    </row>
    <row r="3" spans="1:16" x14ac:dyDescent="0.3">
      <c r="B3" s="27" t="s">
        <v>63</v>
      </c>
      <c r="C3" s="9"/>
      <c r="D3" s="9"/>
      <c r="E3" s="9"/>
      <c r="F3" s="9"/>
      <c r="G3" s="10"/>
      <c r="H3" s="8"/>
      <c r="I3" s="9"/>
      <c r="J3" s="9"/>
      <c r="K3" s="9"/>
      <c r="L3" s="9"/>
      <c r="M3" s="10"/>
      <c r="N3" s="8"/>
      <c r="O3" s="10"/>
    </row>
    <row r="4" spans="1:16" x14ac:dyDescent="0.3">
      <c r="B4" s="11" t="s">
        <v>61</v>
      </c>
      <c r="C4" s="7"/>
      <c r="D4" s="7"/>
      <c r="E4" s="7"/>
      <c r="F4" s="7"/>
      <c r="G4" s="12"/>
      <c r="H4" s="11" t="s">
        <v>62</v>
      </c>
      <c r="I4" s="7"/>
      <c r="J4" s="7"/>
      <c r="K4" s="7"/>
      <c r="L4" s="7"/>
      <c r="M4" s="12"/>
      <c r="N4" s="11" t="s">
        <v>64</v>
      </c>
      <c r="O4" s="12" t="s">
        <v>65</v>
      </c>
    </row>
    <row r="5" spans="1:16" x14ac:dyDescent="0.3">
      <c r="A5" s="4" t="s">
        <v>59</v>
      </c>
      <c r="B5" s="11" t="s">
        <v>17</v>
      </c>
      <c r="C5" s="7" t="s">
        <v>26</v>
      </c>
      <c r="D5" s="7" t="s">
        <v>16</v>
      </c>
      <c r="E5" s="7" t="s">
        <v>22</v>
      </c>
      <c r="F5" s="7" t="s">
        <v>18</v>
      </c>
      <c r="G5" s="12" t="s">
        <v>11</v>
      </c>
      <c r="H5" s="11" t="s">
        <v>17</v>
      </c>
      <c r="I5" s="7" t="s">
        <v>26</v>
      </c>
      <c r="J5" s="7" t="s">
        <v>16</v>
      </c>
      <c r="K5" s="7" t="s">
        <v>22</v>
      </c>
      <c r="L5" s="7" t="s">
        <v>18</v>
      </c>
      <c r="M5" s="12" t="s">
        <v>11</v>
      </c>
      <c r="N5" s="11"/>
      <c r="O5" s="12"/>
    </row>
    <row r="6" spans="1:16" x14ac:dyDescent="0.3">
      <c r="A6" s="5" t="s">
        <v>23</v>
      </c>
      <c r="B6" s="28">
        <v>49.466666666666669</v>
      </c>
      <c r="C6" s="29">
        <v>55.7</v>
      </c>
      <c r="D6" s="29"/>
      <c r="E6" s="29">
        <v>52.2</v>
      </c>
      <c r="F6" s="29">
        <v>55.733333333333334</v>
      </c>
      <c r="G6" s="30">
        <v>61.666666666666664</v>
      </c>
      <c r="H6" s="28">
        <v>12.100137740262852</v>
      </c>
      <c r="I6" s="29">
        <v>8.0610173055266152</v>
      </c>
      <c r="J6" s="29"/>
      <c r="K6" s="29">
        <v>3.0430248109404743</v>
      </c>
      <c r="L6" s="29">
        <v>6.5230361029201527</v>
      </c>
      <c r="M6" s="30">
        <v>7.9061157761992433</v>
      </c>
      <c r="N6" s="28">
        <v>55.696000000000005</v>
      </c>
      <c r="O6" s="30">
        <v>7.7438405630969793</v>
      </c>
    </row>
    <row r="7" spans="1:16" x14ac:dyDescent="0.3">
      <c r="A7" s="5" t="s">
        <v>19</v>
      </c>
      <c r="B7" s="28"/>
      <c r="C7" s="29"/>
      <c r="D7" s="29"/>
      <c r="E7" s="29"/>
      <c r="F7" s="29"/>
      <c r="G7" s="30">
        <v>82.343999999999994</v>
      </c>
      <c r="H7" s="28"/>
      <c r="I7" s="29"/>
      <c r="J7" s="29"/>
      <c r="K7" s="29"/>
      <c r="L7" s="29"/>
      <c r="M7" s="30">
        <v>3.813799505305449</v>
      </c>
      <c r="N7" s="28">
        <v>82.343999999999994</v>
      </c>
      <c r="O7" s="30">
        <v>3.813799505305449</v>
      </c>
    </row>
    <row r="8" spans="1:16" x14ac:dyDescent="0.3">
      <c r="A8" s="5" t="s">
        <v>12</v>
      </c>
      <c r="B8" s="28">
        <v>67.599999999999994</v>
      </c>
      <c r="C8" s="29"/>
      <c r="D8" s="29">
        <v>82.2</v>
      </c>
      <c r="E8" s="29"/>
      <c r="F8" s="29">
        <v>87.4</v>
      </c>
      <c r="G8" s="30">
        <v>90.171428571428564</v>
      </c>
      <c r="H8" s="34" t="e">
        <v>#DIV/0!</v>
      </c>
      <c r="I8" s="29"/>
      <c r="J8" s="35" t="e">
        <v>#DIV/0!</v>
      </c>
      <c r="K8" s="29"/>
      <c r="L8" s="29">
        <v>3.6769552621698591</v>
      </c>
      <c r="M8" s="30">
        <v>5.2582452260373671</v>
      </c>
      <c r="N8" s="28">
        <v>88.727999999999994</v>
      </c>
      <c r="O8" s="30">
        <v>6.778613427538196</v>
      </c>
    </row>
    <row r="9" spans="1:16" ht="15" thickBot="1" x14ac:dyDescent="0.35">
      <c r="A9" s="5" t="s">
        <v>60</v>
      </c>
      <c r="B9" s="31">
        <v>54</v>
      </c>
      <c r="C9" s="32">
        <v>55.7</v>
      </c>
      <c r="D9" s="32">
        <v>82.2</v>
      </c>
      <c r="E9" s="32">
        <v>52.2</v>
      </c>
      <c r="F9" s="32">
        <v>61.490909090909092</v>
      </c>
      <c r="G9" s="33">
        <v>83.119230769230782</v>
      </c>
      <c r="H9" s="31">
        <v>13.409449404555465</v>
      </c>
      <c r="I9" s="32">
        <v>8.0610173055266152</v>
      </c>
      <c r="J9" s="32" t="e">
        <v>#DIV/0!</v>
      </c>
      <c r="K9" s="32">
        <v>3.0430248109404743</v>
      </c>
      <c r="L9" s="32">
        <v>14.123841867243845</v>
      </c>
      <c r="M9" s="33">
        <v>9.9363669231754184</v>
      </c>
      <c r="N9" s="31">
        <v>75.589333333333329</v>
      </c>
      <c r="O9" s="33">
        <v>15.700297581388218</v>
      </c>
    </row>
    <row r="11" spans="1:16" x14ac:dyDescent="0.3">
      <c r="A11" s="6" t="s">
        <v>70</v>
      </c>
      <c r="B11" t="s">
        <v>71</v>
      </c>
    </row>
    <row r="12" spans="1:16" x14ac:dyDescent="0.3">
      <c r="A12" s="36"/>
    </row>
    <row r="13" spans="1:16" ht="15" thickBot="1" x14ac:dyDescent="0.35">
      <c r="A13" s="37" t="s">
        <v>75</v>
      </c>
      <c r="N13" s="7"/>
      <c r="O13" s="7"/>
      <c r="P13" s="7"/>
    </row>
    <row r="14" spans="1:16" x14ac:dyDescent="0.3">
      <c r="A14" s="16"/>
      <c r="B14" s="25" t="s">
        <v>63</v>
      </c>
      <c r="C14" s="17"/>
      <c r="D14" s="17"/>
      <c r="E14" s="17"/>
      <c r="F14" s="17"/>
      <c r="G14" s="18"/>
      <c r="H14" s="25"/>
      <c r="I14" s="17"/>
      <c r="J14" s="17"/>
      <c r="K14" s="17"/>
      <c r="L14" s="17"/>
      <c r="M14" s="18"/>
      <c r="N14" s="25"/>
      <c r="O14" s="17"/>
      <c r="P14" s="18"/>
    </row>
    <row r="15" spans="1:16" ht="15" thickBot="1" x14ac:dyDescent="0.35">
      <c r="A15" s="19"/>
      <c r="B15" s="19" t="s">
        <v>61</v>
      </c>
      <c r="C15" s="20"/>
      <c r="D15" s="20"/>
      <c r="E15" s="20"/>
      <c r="F15" s="20"/>
      <c r="G15" s="21"/>
      <c r="H15" s="19" t="s">
        <v>62</v>
      </c>
      <c r="I15" s="20"/>
      <c r="J15" s="20"/>
      <c r="K15" s="20"/>
      <c r="L15" s="20"/>
      <c r="M15" s="21"/>
      <c r="N15" s="19" t="s">
        <v>72</v>
      </c>
      <c r="O15" s="20" t="s">
        <v>73</v>
      </c>
      <c r="P15" s="21"/>
    </row>
    <row r="16" spans="1:16" ht="15" thickBot="1" x14ac:dyDescent="0.35">
      <c r="A16" s="22" t="s">
        <v>59</v>
      </c>
      <c r="B16" s="22" t="s">
        <v>17</v>
      </c>
      <c r="C16" s="23" t="s">
        <v>26</v>
      </c>
      <c r="D16" s="23" t="s">
        <v>16</v>
      </c>
      <c r="E16" s="23" t="s">
        <v>22</v>
      </c>
      <c r="F16" s="23" t="s">
        <v>18</v>
      </c>
      <c r="G16" s="24" t="s">
        <v>11</v>
      </c>
      <c r="H16" s="22" t="s">
        <v>17</v>
      </c>
      <c r="I16" s="23" t="s">
        <v>26</v>
      </c>
      <c r="J16" s="23" t="s">
        <v>16</v>
      </c>
      <c r="K16" s="23" t="s">
        <v>22</v>
      </c>
      <c r="L16" s="23" t="s">
        <v>18</v>
      </c>
      <c r="M16" s="24" t="s">
        <v>11</v>
      </c>
      <c r="N16" s="22"/>
      <c r="O16" s="23"/>
      <c r="P16" s="24" t="s">
        <v>74</v>
      </c>
    </row>
    <row r="17" spans="1:16" x14ac:dyDescent="0.3">
      <c r="A17" s="11" t="s">
        <v>23</v>
      </c>
      <c r="B17" s="26">
        <v>13.961966666666667</v>
      </c>
      <c r="C17" s="7">
        <v>15.721325</v>
      </c>
      <c r="D17" s="7">
        <v>0</v>
      </c>
      <c r="E17" s="7">
        <v>14.733450000000001</v>
      </c>
      <c r="F17" s="7">
        <v>15.730733333333333</v>
      </c>
      <c r="G17" s="12">
        <v>17.405416666666667</v>
      </c>
      <c r="H17" s="11">
        <v>3.4152638771891901</v>
      </c>
      <c r="I17" s="7">
        <v>2.2752221344848871</v>
      </c>
      <c r="J17" s="7">
        <v>0</v>
      </c>
      <c r="K17" s="7">
        <v>0.85889375288794889</v>
      </c>
      <c r="L17" s="7">
        <v>1.8411269400492132</v>
      </c>
      <c r="M17" s="12">
        <v>2.2315011778322362</v>
      </c>
      <c r="N17" s="11">
        <v>15.720196000000001</v>
      </c>
      <c r="O17" s="7">
        <v>2.2975147226044541</v>
      </c>
      <c r="P17" s="12">
        <v>0.28225</v>
      </c>
    </row>
    <row r="18" spans="1:16" x14ac:dyDescent="0.3">
      <c r="A18" s="11" t="s">
        <v>19</v>
      </c>
      <c r="B18" s="26">
        <v>0</v>
      </c>
      <c r="C18" s="7">
        <v>0</v>
      </c>
      <c r="D18" s="7">
        <v>0</v>
      </c>
      <c r="E18" s="7">
        <v>0</v>
      </c>
      <c r="F18" s="7">
        <v>0</v>
      </c>
      <c r="G18" s="12">
        <v>23.168607272727268</v>
      </c>
      <c r="H18" s="11">
        <v>0</v>
      </c>
      <c r="I18" s="7">
        <v>0</v>
      </c>
      <c r="J18" s="7">
        <v>0</v>
      </c>
      <c r="K18" s="7">
        <v>0</v>
      </c>
      <c r="L18" s="7">
        <v>0</v>
      </c>
      <c r="M18" s="12">
        <v>1.0730644971745784</v>
      </c>
      <c r="N18" s="11">
        <v>23.168607272727268</v>
      </c>
      <c r="O18" s="7">
        <v>1.5838642778546395</v>
      </c>
      <c r="P18" s="12">
        <v>0.28136363636363632</v>
      </c>
    </row>
    <row r="19" spans="1:16" ht="15" thickBot="1" x14ac:dyDescent="0.35">
      <c r="A19" s="13" t="s">
        <v>12</v>
      </c>
      <c r="B19" s="13">
        <v>19.322333333333333</v>
      </c>
      <c r="C19" s="14">
        <v>0</v>
      </c>
      <c r="D19" s="14">
        <v>23.4955</v>
      </c>
      <c r="E19" s="14">
        <v>0</v>
      </c>
      <c r="F19" s="14">
        <v>24.981833333333334</v>
      </c>
      <c r="G19" s="15">
        <v>25.773999999999997</v>
      </c>
      <c r="H19" s="13" t="e">
        <v>#DIV/0!</v>
      </c>
      <c r="I19" s="14">
        <v>0</v>
      </c>
      <c r="J19" s="14" t="e">
        <v>#DIV/0!</v>
      </c>
      <c r="K19" s="14">
        <v>0</v>
      </c>
      <c r="L19" s="14">
        <v>1.0509963791035515</v>
      </c>
      <c r="M19" s="15">
        <v>1.5029817604423474</v>
      </c>
      <c r="N19" s="13">
        <v>25.361419999999999</v>
      </c>
      <c r="O19" s="14">
        <v>2.7695269779513922</v>
      </c>
      <c r="P19" s="15">
        <v>0.28583333333333333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F89A-BD47-45B3-B8E9-F23D9222A1A1}">
  <dimension ref="A1:B10"/>
  <sheetViews>
    <sheetView workbookViewId="0">
      <selection activeCell="F9" sqref="F9"/>
    </sheetView>
  </sheetViews>
  <sheetFormatPr defaultRowHeight="14.4" x14ac:dyDescent="0.3"/>
  <cols>
    <col min="1" max="1" width="31.5546875" bestFit="1" customWidth="1"/>
  </cols>
  <sheetData>
    <row r="1" spans="1:2" x14ac:dyDescent="0.3">
      <c r="A1" s="1">
        <v>43178</v>
      </c>
    </row>
    <row r="2" spans="1:2" x14ac:dyDescent="0.3">
      <c r="A2" t="s">
        <v>67</v>
      </c>
    </row>
    <row r="3" spans="1:2" x14ac:dyDescent="0.3">
      <c r="A3">
        <v>97</v>
      </c>
      <c r="B3" t="s">
        <v>3</v>
      </c>
    </row>
    <row r="5" spans="1:2" x14ac:dyDescent="0.3">
      <c r="A5" t="s">
        <v>68</v>
      </c>
    </row>
    <row r="6" spans="1:2" x14ac:dyDescent="0.3">
      <c r="A6">
        <v>23</v>
      </c>
      <c r="B6" t="s">
        <v>3</v>
      </c>
    </row>
    <row r="9" spans="1:2" x14ac:dyDescent="0.3">
      <c r="A9" t="s">
        <v>69</v>
      </c>
    </row>
    <row r="10" spans="1:2" x14ac:dyDescent="0.3">
      <c r="A10">
        <v>76</v>
      </c>
      <c r="B1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Dat_Mar_2018</vt:lpstr>
      <vt:lpstr>Notes</vt:lpstr>
      <vt:lpstr>Pivot Table Mar</vt:lpstr>
      <vt:lpstr>Depths at weather 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Katya</dc:creator>
  <cp:lastModifiedBy>Katya</cp:lastModifiedBy>
  <dcterms:created xsi:type="dcterms:W3CDTF">2018-04-11T19:00:57Z</dcterms:created>
  <dcterms:modified xsi:type="dcterms:W3CDTF">2018-04-11T20:46:22Z</dcterms:modified>
</cp:coreProperties>
</file>