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le\Google Drive\ThompsonFire\FieldData\Winter2017\"/>
    </mc:Choice>
  </mc:AlternateContent>
  <bookViews>
    <workbookView xWindow="1305" yWindow="105" windowWidth="20115" windowHeight="9525" firstSheet="2" activeTab="2"/>
  </bookViews>
  <sheets>
    <sheet name="Data_Apr_2_2017" sheetId="5" r:id="rId1"/>
    <sheet name="Data_Jan" sheetId="1" r:id="rId2"/>
    <sheet name="Notes" sheetId="2" r:id="rId3"/>
    <sheet name="PivotTable Apr" sheetId="6" r:id="rId4"/>
    <sheet name="PivotTable Jan" sheetId="4" r:id="rId5"/>
    <sheet name="Depths at Weather Stations" sheetId="3" r:id="rId6"/>
  </sheets>
  <externalReferences>
    <externalReference r:id="rId7"/>
  </externalReferences>
  <calcPr calcId="171027" concurrentCalc="0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F20" i="2" l="1"/>
  <c r="F21" i="2"/>
  <c r="G21" i="2"/>
  <c r="G20" i="2"/>
  <c r="I76" i="5"/>
  <c r="P20" i="6"/>
  <c r="O20" i="6"/>
  <c r="P19" i="6"/>
  <c r="O19" i="6"/>
  <c r="P18" i="6"/>
  <c r="O18" i="6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P19" i="4"/>
  <c r="P20" i="4"/>
  <c r="P18" i="4"/>
  <c r="O18" i="4"/>
  <c r="O19" i="4"/>
  <c r="O20" i="4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</calcChain>
</file>

<file path=xl/sharedStrings.xml><?xml version="1.0" encoding="utf-8"?>
<sst xmlns="http://schemas.openxmlformats.org/spreadsheetml/2006/main" count="877" uniqueCount="94">
  <si>
    <t>lon_UTM11</t>
  </si>
  <si>
    <t>lat_UTM11</t>
  </si>
  <si>
    <t>cm_mid</t>
  </si>
  <si>
    <t>cm</t>
  </si>
  <si>
    <t>Tree_Open</t>
  </si>
  <si>
    <t>Average_cm</t>
  </si>
  <si>
    <t>Grid</t>
  </si>
  <si>
    <t>Observed Fire Severity</t>
  </si>
  <si>
    <t>Dominant Vegetation</t>
  </si>
  <si>
    <t>C</t>
  </si>
  <si>
    <t>High</t>
  </si>
  <si>
    <t>Meadow</t>
  </si>
  <si>
    <t>Low</t>
  </si>
  <si>
    <t>Forest</t>
  </si>
  <si>
    <t>B</t>
  </si>
  <si>
    <t>Shrub</t>
  </si>
  <si>
    <t>A</t>
  </si>
  <si>
    <t>5 measurements were taken at each GPS location. The mean snow depth, in cm, is given in the column labeled "Average_cm".</t>
  </si>
  <si>
    <t>Observed fire severity is the fire severity of the area around each measurement, according to field notes (e.g. mostly live trees is low severity, all burned stumps is high severity).</t>
  </si>
  <si>
    <t>The "Dominant Vegetation" column is meant to divide measurements by the vegetation patches they fall within. A single tree does not constitute a "forest" patch, but a group of 5 or more large trees does. This designation is somewhat subjective.</t>
  </si>
  <si>
    <t>The "Tree_Open" column denotes whether the center measurement at each grid point was in the open, under a canopy, or under the drip edge of a tree.</t>
  </si>
  <si>
    <t>Data entered by Gabrielle Boisrame</t>
  </si>
  <si>
    <t>The latitude and longitude of each measurement point uses the NAD83 UTM Zone 11N datum.</t>
  </si>
  <si>
    <t>Each grid (A, B, and C) is centered on the weather station with the same letter designation.</t>
  </si>
  <si>
    <t>DistE</t>
  </si>
  <si>
    <t>DistN</t>
  </si>
  <si>
    <t>Depth msmts. Taken by:</t>
  </si>
  <si>
    <t>Density msmts taken by:</t>
  </si>
  <si>
    <t>Measurements taken 1/31/17</t>
  </si>
  <si>
    <t>open</t>
  </si>
  <si>
    <t>log under #3</t>
  </si>
  <si>
    <t>log under #4</t>
  </si>
  <si>
    <t>logs under # 3-5</t>
  </si>
  <si>
    <t>logs under #2,5</t>
  </si>
  <si>
    <t>canopy</t>
  </si>
  <si>
    <t>drip edge</t>
  </si>
  <si>
    <t>Row Labels</t>
  </si>
  <si>
    <t>(blank)</t>
  </si>
  <si>
    <t>Grand Total</t>
  </si>
  <si>
    <t>Column Labels</t>
  </si>
  <si>
    <t>Average of Average_cm</t>
  </si>
  <si>
    <t>Total Average of Average_cm</t>
  </si>
  <si>
    <t>Total StdDev of Average_cm</t>
  </si>
  <si>
    <t>StdDev of Average_cm</t>
  </si>
  <si>
    <t>log under #4,5</t>
  </si>
  <si>
    <t>log under #5</t>
  </si>
  <si>
    <t>log under #1,3-5</t>
  </si>
  <si>
    <t>snag drip</t>
  </si>
  <si>
    <t>log under #3,4</t>
  </si>
  <si>
    <t>log under #3,5</t>
  </si>
  <si>
    <t>log under #1,5</t>
  </si>
  <si>
    <t>Snow piled up around station C just under wind monitor:</t>
  </si>
  <si>
    <t>obvious dip in snow at #4</t>
  </si>
  <si>
    <t>skipped?</t>
  </si>
  <si>
    <t>center, just uphill of station</t>
  </si>
  <si>
    <t>log under #2,5</t>
  </si>
  <si>
    <t>log under #1-3</t>
  </si>
  <si>
    <t>log under #1</t>
  </si>
  <si>
    <t>log under #2</t>
  </si>
  <si>
    <t>Depth adjacent to weather station A:</t>
  </si>
  <si>
    <t>S side:</t>
  </si>
  <si>
    <t>N side</t>
  </si>
  <si>
    <t>Depth adjacent to weather station B:</t>
  </si>
  <si>
    <t>adj to R/RH sensor</t>
  </si>
  <si>
    <t>adj to pole</t>
  </si>
  <si>
    <t>skipped? Can't find in data sheets.</t>
  </si>
  <si>
    <t>Density</t>
  </si>
  <si>
    <t>SWE</t>
  </si>
  <si>
    <t>Recorder</t>
  </si>
  <si>
    <t>Jordan French</t>
  </si>
  <si>
    <t>Order in notebook</t>
  </si>
  <si>
    <t>Katya R</t>
  </si>
  <si>
    <t>big hole w/ water at bottom</t>
  </si>
  <si>
    <t>Forested area adjacent to wetland</t>
  </si>
  <si>
    <t>High?</t>
  </si>
  <si>
    <t>Shrub?</t>
  </si>
  <si>
    <t>snag</t>
  </si>
  <si>
    <t>NOAA's nohrsc maps showed 20-30 inches of SWE in theis area on both Jan 31 and April 2</t>
  </si>
  <si>
    <t>In comparison, we measured 24 inches of SWE at the meadow site on January 31, and 21 inches of SWE at the meadow site April 2nd. Right in the range!</t>
  </si>
  <si>
    <t>Peregoy Meadows Snow Course Info from nohrsc.noaa.gov</t>
  </si>
  <si>
    <t>Date</t>
  </si>
  <si>
    <t>23in</t>
  </si>
  <si>
    <t>Modeled SWE</t>
  </si>
  <si>
    <t>Observed SWE</t>
  </si>
  <si>
    <t>Modeled Depth</t>
  </si>
  <si>
    <t>Observed Depth</t>
  </si>
  <si>
    <t>25in</t>
  </si>
  <si>
    <t>NA</t>
  </si>
  <si>
    <t>24in</t>
  </si>
  <si>
    <t>38in</t>
  </si>
  <si>
    <t>65in</t>
  </si>
  <si>
    <t>75in</t>
  </si>
  <si>
    <t>Our SWE (closest date)</t>
  </si>
  <si>
    <t>Our Depth (closest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</si>
</sst>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Snow</a:t>
            </a:r>
            <a:r>
              <a:rPr lang="en-US" sz="1600" b="1" baseline="0">
                <a:solidFill>
                  <a:sysClr val="windowText" lastClr="000000"/>
                </a:solidFill>
              </a:rPr>
              <a:t> Depth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Mar 20, 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[1]PivotTable!$B$24:$D$24</c:f>
                <c:numCache>
                  <c:formatCode>General</c:formatCode>
                  <c:ptCount val="3"/>
                  <c:pt idx="0">
                    <c:v>31</c:v>
                  </c:pt>
                  <c:pt idx="1">
                    <c:v>22</c:v>
                  </c:pt>
                  <c:pt idx="2">
                    <c:v>35</c:v>
                  </c:pt>
                </c:numCache>
              </c:numRef>
            </c:plus>
            <c:minus>
              <c:numRef>
                <c:f>[1]PivotTable!$B$24:$D$24</c:f>
                <c:numCache>
                  <c:formatCode>General</c:formatCode>
                  <c:ptCount val="3"/>
                  <c:pt idx="0">
                    <c:v>31</c:v>
                  </c:pt>
                  <c:pt idx="1">
                    <c:v>22</c:v>
                  </c:pt>
                  <c:pt idx="2">
                    <c:v>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[1]PivotTable!$B$22:$D$22</c:f>
              <c:strCache>
                <c:ptCount val="3"/>
                <c:pt idx="0">
                  <c:v>Station A - Closed Canopy</c:v>
                </c:pt>
                <c:pt idx="1">
                  <c:v>Station B - Shrubs</c:v>
                </c:pt>
                <c:pt idx="2">
                  <c:v>Station C - Meadow</c:v>
                </c:pt>
              </c:strCache>
            </c:strRef>
          </c:cat>
          <c:val>
            <c:numRef>
              <c:f>[1]PivotTable!$B$23:$D$23</c:f>
              <c:numCache>
                <c:formatCode>General</c:formatCode>
                <c:ptCount val="3"/>
                <c:pt idx="0">
                  <c:v>33</c:v>
                </c:pt>
                <c:pt idx="1">
                  <c:v>68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F6-4996-844B-A0733A82AED8}"/>
            </c:ext>
          </c:extLst>
        </c:ser>
        <c:ser>
          <c:idx val="1"/>
          <c:order val="1"/>
          <c:tx>
            <c:v>Jan 31, 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'PivotTable Jan'!$M$18:$M$20</c:f>
                <c:numCache>
                  <c:formatCode>General</c:formatCode>
                  <c:ptCount val="3"/>
                  <c:pt idx="0">
                    <c:v>14.645469695735224</c:v>
                  </c:pt>
                  <c:pt idx="1">
                    <c:v>22.220561049022621</c:v>
                  </c:pt>
                  <c:pt idx="2">
                    <c:v>37.796090202762812</c:v>
                  </c:pt>
                </c:numCache>
              </c:numRef>
            </c:plus>
            <c:minus>
              <c:numRef>
                <c:f>'PivotTable Jan'!$M$18:$M$20</c:f>
                <c:numCache>
                  <c:formatCode>General</c:formatCode>
                  <c:ptCount val="3"/>
                  <c:pt idx="0">
                    <c:v>14.645469695735224</c:v>
                  </c:pt>
                  <c:pt idx="1">
                    <c:v>22.220561049022621</c:v>
                  </c:pt>
                  <c:pt idx="2">
                    <c:v>37.796090202762812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'PivotTable Jan'!$A$18:$A$20</c:f>
              <c:strCache>
                <c:ptCount val="3"/>
                <c:pt idx="0">
                  <c:v>Forest</c:v>
                </c:pt>
                <c:pt idx="1">
                  <c:v>Shrub</c:v>
                </c:pt>
                <c:pt idx="2">
                  <c:v>Meadow</c:v>
                </c:pt>
              </c:strCache>
            </c:strRef>
          </c:cat>
          <c:val>
            <c:numRef>
              <c:f>'PivotTable Jan'!$L$18:$L$20</c:f>
              <c:numCache>
                <c:formatCode>General</c:formatCode>
                <c:ptCount val="3"/>
                <c:pt idx="0">
                  <c:v>112.27499999999998</c:v>
                </c:pt>
                <c:pt idx="1">
                  <c:v>178.56</c:v>
                </c:pt>
                <c:pt idx="2">
                  <c:v>192.67115384615383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F6-4996-844B-A0733A82AED8}"/>
            </c:ext>
          </c:extLst>
        </c:ser>
        <c:ser>
          <c:idx val="2"/>
          <c:order val="2"/>
          <c:tx>
            <c:v>Apr 2, 2017</c:v>
          </c:tx>
          <c:invertIfNegative val="0"/>
          <c:errBars>
            <c:errBarType val="both"/>
            <c:errValType val="cust"/>
            <c:noEndCap val="0"/>
            <c:plus>
              <c:numRef>
                <c:f>'PivotTable Apr'!$M$18:$M$20</c:f>
                <c:numCache>
                  <c:formatCode>General</c:formatCode>
                  <c:ptCount val="3"/>
                  <c:pt idx="0">
                    <c:v>24.159572292019853</c:v>
                  </c:pt>
                  <c:pt idx="1">
                    <c:v>23.883430797661166</c:v>
                  </c:pt>
                  <c:pt idx="2">
                    <c:v>33.240521455997957</c:v>
                  </c:pt>
                </c:numCache>
              </c:numRef>
            </c:plus>
            <c:minus>
              <c:numRef>
                <c:f>'PivotTable Apr'!$M$18:$M$20</c:f>
                <c:numCache>
                  <c:formatCode>General</c:formatCode>
                  <c:ptCount val="3"/>
                  <c:pt idx="0">
                    <c:v>24.159572292019853</c:v>
                  </c:pt>
                  <c:pt idx="1">
                    <c:v>23.883430797661166</c:v>
                  </c:pt>
                  <c:pt idx="2">
                    <c:v>33.240521455997957</c:v>
                  </c:pt>
                </c:numCache>
              </c:numRef>
            </c:minus>
          </c:errBars>
          <c:cat>
            <c:strRef>
              <c:f>'PivotTable Apr'!$A$18:$A$20</c:f>
              <c:strCache>
                <c:ptCount val="3"/>
                <c:pt idx="0">
                  <c:v>Forest</c:v>
                </c:pt>
                <c:pt idx="1">
                  <c:v>Shrub</c:v>
                </c:pt>
                <c:pt idx="2">
                  <c:v>Meadow</c:v>
                </c:pt>
              </c:strCache>
            </c:strRef>
          </c:cat>
          <c:val>
            <c:numRef>
              <c:f>'PivotTable Apr'!$L$18:$L$20</c:f>
              <c:numCache>
                <c:formatCode>General</c:formatCode>
                <c:ptCount val="3"/>
                <c:pt idx="0">
                  <c:v>26.391999999999999</c:v>
                </c:pt>
                <c:pt idx="1">
                  <c:v>100.392</c:v>
                </c:pt>
                <c:pt idx="2">
                  <c:v>130.63200000000003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F6-4996-844B-A0733A82A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87392"/>
        <c:axId val="62042048"/>
      </c:barChart>
      <c:catAx>
        <c:axId val="1281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2048"/>
        <c:crosses val="autoZero"/>
        <c:auto val="1"/>
        <c:lblAlgn val="ctr"/>
        <c:lblOffset val="100"/>
        <c:noMultiLvlLbl val="0"/>
      </c:catAx>
      <c:valAx>
        <c:axId val="620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Depths By</a:t>
            </a:r>
            <a:r>
              <a:rPr lang="en-US" baseline="0"/>
              <a:t> Cover and 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Open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'PivotTable Apr'!$G$18:$G$20</c:f>
                <c:numCache>
                  <c:formatCode>General</c:formatCode>
                  <c:ptCount val="3"/>
                  <c:pt idx="0">
                    <c:v>24.886355986478105</c:v>
                  </c:pt>
                  <c:pt idx="1">
                    <c:v>17.388731983672773</c:v>
                  </c:pt>
                  <c:pt idx="2">
                    <c:v>35.846890132391373</c:v>
                  </c:pt>
                </c:numCache>
              </c:numRef>
            </c:plus>
            <c:minus>
              <c:numRef>
                <c:f>'PivotTable Apr'!$G$18:$G$20</c:f>
                <c:numCache>
                  <c:formatCode>General</c:formatCode>
                  <c:ptCount val="3"/>
                  <c:pt idx="0">
                    <c:v>24.886355986478105</c:v>
                  </c:pt>
                  <c:pt idx="1">
                    <c:v>17.388731983672773</c:v>
                  </c:pt>
                  <c:pt idx="2">
                    <c:v>35.846890132391373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'PivotTable Apr'!$A$18:$A$20</c:f>
              <c:strCache>
                <c:ptCount val="3"/>
                <c:pt idx="0">
                  <c:v>Forest</c:v>
                </c:pt>
                <c:pt idx="1">
                  <c:v>Shrub</c:v>
                </c:pt>
                <c:pt idx="2">
                  <c:v>Meadow</c:v>
                </c:pt>
              </c:strCache>
            </c:strRef>
          </c:cat>
          <c:val>
            <c:numRef>
              <c:f>'PivotTable Apr'!$F$18:$F$20</c:f>
              <c:numCache>
                <c:formatCode>General</c:formatCode>
                <c:ptCount val="3"/>
                <c:pt idx="0">
                  <c:v>44.574999999999996</c:v>
                </c:pt>
                <c:pt idx="1">
                  <c:v>108.11999999999998</c:v>
                </c:pt>
                <c:pt idx="2">
                  <c:v>133.97894736842107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7-483D-8B29-0D46D2F81578}"/>
            </c:ext>
          </c:extLst>
        </c:ser>
        <c:ser>
          <c:idx val="2"/>
          <c:order val="1"/>
          <c:tx>
            <c:v>Drip Edge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'PivotTable Apr'!$E$18:$E$20</c:f>
                <c:numCache>
                  <c:formatCode>General</c:formatCode>
                  <c:ptCount val="3"/>
                  <c:pt idx="0">
                    <c:v>17.905253286063704</c:v>
                  </c:pt>
                  <c:pt idx="2">
                    <c:v>25.314422766478394</c:v>
                  </c:pt>
                </c:numCache>
              </c:numRef>
            </c:plus>
            <c:minus>
              <c:numRef>
                <c:f>'PivotTable Apr'!$E$18:$E$20</c:f>
                <c:numCache>
                  <c:formatCode>General</c:formatCode>
                  <c:ptCount val="3"/>
                  <c:pt idx="0">
                    <c:v>17.905253286063704</c:v>
                  </c:pt>
                  <c:pt idx="2">
                    <c:v>25.314422766478394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'PivotTable Apr'!$D$18:$D$20</c:f>
              <c:numCache>
                <c:formatCode>General</c:formatCode>
                <c:ptCount val="3"/>
                <c:pt idx="0">
                  <c:v>27.114285714285717</c:v>
                </c:pt>
                <c:pt idx="2">
                  <c:v>101.5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7-483D-8B29-0D46D2F81578}"/>
            </c:ext>
          </c:extLst>
        </c:ser>
        <c:ser>
          <c:idx val="1"/>
          <c:order val="2"/>
          <c:tx>
            <c:v>Canopy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'PivotTable Apr'!$C$18:$C$20</c:f>
                <c:numCache>
                  <c:formatCode>General</c:formatCode>
                  <c:ptCount val="3"/>
                  <c:pt idx="0">
                    <c:v>17.749128304104275</c:v>
                  </c:pt>
                </c:numCache>
              </c:numRef>
            </c:plus>
            <c:minus>
              <c:numRef>
                <c:f>'PivotTable Apr'!$C$18:$C$20</c:f>
                <c:numCache>
                  <c:formatCode>General</c:formatCode>
                  <c:ptCount val="3"/>
                  <c:pt idx="0">
                    <c:v>17.749128304104275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'PivotTable Apr'!$B$18:$B$20</c:f>
              <c:numCache>
                <c:formatCode>General</c:formatCode>
                <c:ptCount val="3"/>
                <c:pt idx="0">
                  <c:v>11.34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17-483D-8B29-0D46D2F81578}"/>
            </c:ext>
          </c:extLst>
        </c:ser>
        <c:ser>
          <c:idx val="3"/>
          <c:order val="3"/>
          <c:tx>
            <c:strRef>
              <c:f>'PivotTable Apr'!$H$16</c:f>
              <c:strCache>
                <c:ptCount val="1"/>
                <c:pt idx="0">
                  <c:v>snag drip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'PivotTable Apr'!$I$18:$I$20</c:f>
                <c:numCache>
                  <c:formatCode>General</c:formatCode>
                  <c:ptCount val="3"/>
                  <c:pt idx="1">
                    <c:v>0</c:v>
                  </c:pt>
                  <c:pt idx="2">
                    <c:v>16.636105313443998</c:v>
                  </c:pt>
                </c:numCache>
              </c:numRef>
            </c:plus>
            <c:minus>
              <c:numRef>
                <c:f>'PivotTable Apr'!$I$18:$I$20</c:f>
                <c:numCache>
                  <c:formatCode>General</c:formatCode>
                  <c:ptCount val="3"/>
                  <c:pt idx="1">
                    <c:v>0</c:v>
                  </c:pt>
                  <c:pt idx="2">
                    <c:v>16.636105313443998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'PivotTable Apr'!$H$18:$H$20</c:f>
              <c:numCache>
                <c:formatCode>General</c:formatCode>
                <c:ptCount val="3"/>
                <c:pt idx="1">
                  <c:v>95.8</c:v>
                </c:pt>
                <c:pt idx="2">
                  <c:v>129.30000000000001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17-483D-8B29-0D46D2F81578}"/>
            </c:ext>
          </c:extLst>
        </c:ser>
        <c:ser>
          <c:idx val="4"/>
          <c:order val="4"/>
          <c:tx>
            <c:strRef>
              <c:f>'PivotTable Apr'!$J$16</c:f>
              <c:strCache>
                <c:ptCount val="1"/>
                <c:pt idx="0">
                  <c:v>snag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'PivotTable Apr'!$K$18:$K$20</c:f>
                <c:numCache>
                  <c:formatCode>General</c:formatCode>
                  <c:ptCount val="3"/>
                  <c:pt idx="1">
                    <c:v>19.208678594149383</c:v>
                  </c:pt>
                </c:numCache>
              </c:numRef>
            </c:plus>
            <c:minus>
              <c:numRef>
                <c:f>'PivotTable Apr'!$K$18:$K$20</c:f>
                <c:numCache>
                  <c:formatCode>General</c:formatCode>
                  <c:ptCount val="3"/>
                  <c:pt idx="1">
                    <c:v>19.208678594149383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'PivotTable Apr'!$J$18:$J$20</c:f>
              <c:numCache>
                <c:formatCode>General</c:formatCode>
                <c:ptCount val="3"/>
                <c:pt idx="1">
                  <c:v>62.9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17-483D-8B29-0D46D2F81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695864"/>
        <c:axId val="563151104"/>
      </c:barChart>
      <c:catAx>
        <c:axId val="59169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1104"/>
        <c:crosses val="autoZero"/>
        <c:auto val="1"/>
        <c:lblAlgn val="ctr"/>
        <c:lblOffset val="100"/>
        <c:noMultiLvlLbl val="0"/>
      </c:catAx>
      <c:valAx>
        <c:axId val="563151104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 in Each Grid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Jan 31, 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'PivotTable Jan'!$P$18:$P$20</c:f>
                <c:numCache>
                  <c:formatCode>General</c:formatCode>
                  <c:ptCount val="3"/>
                  <c:pt idx="0">
                    <c:v>5.1259143935073279</c:v>
                  </c:pt>
                  <c:pt idx="1">
                    <c:v>6.888373925197012</c:v>
                  </c:pt>
                  <c:pt idx="2">
                    <c:v>12.0947488648841</c:v>
                  </c:pt>
                </c:numCache>
              </c:numRef>
            </c:plus>
            <c:minus>
              <c:numRef>
                <c:f>'PivotTable Jan'!$P$18:$P$20</c:f>
                <c:numCache>
                  <c:formatCode>General</c:formatCode>
                  <c:ptCount val="3"/>
                  <c:pt idx="0">
                    <c:v>5.1259143935073279</c:v>
                  </c:pt>
                  <c:pt idx="1">
                    <c:v>6.888373925197012</c:v>
                  </c:pt>
                  <c:pt idx="2">
                    <c:v>12.0947488648841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'PivotTable Jan'!$A$18:$A$20</c:f>
              <c:strCache>
                <c:ptCount val="3"/>
                <c:pt idx="0">
                  <c:v>Forest</c:v>
                </c:pt>
                <c:pt idx="1">
                  <c:v>Shrub</c:v>
                </c:pt>
                <c:pt idx="2">
                  <c:v>Meadow</c:v>
                </c:pt>
              </c:strCache>
            </c:strRef>
          </c:cat>
          <c:val>
            <c:numRef>
              <c:f>'PivotTable Jan'!$O$18:$O$20</c:f>
              <c:numCache>
                <c:formatCode>General</c:formatCode>
                <c:ptCount val="3"/>
                <c:pt idx="0">
                  <c:v>39.296249999999986</c:v>
                </c:pt>
                <c:pt idx="1">
                  <c:v>55.3536</c:v>
                </c:pt>
                <c:pt idx="2">
                  <c:v>61.654769230769226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A-488B-8DDD-AEAD897A7239}"/>
            </c:ext>
          </c:extLst>
        </c:ser>
        <c:ser>
          <c:idx val="1"/>
          <c:order val="1"/>
          <c:tx>
            <c:v>Apr 2, 2017</c:v>
          </c:tx>
          <c:invertIfNegative val="0"/>
          <c:errBars>
            <c:errBarType val="both"/>
            <c:errValType val="cust"/>
            <c:noEndCap val="0"/>
            <c:plus>
              <c:numRef>
                <c:f>'PivotTable Apr'!$P$18:$P$20</c:f>
                <c:numCache>
                  <c:formatCode>General</c:formatCode>
                  <c:ptCount val="3"/>
                  <c:pt idx="0">
                    <c:v>10.630211808488735</c:v>
                  </c:pt>
                  <c:pt idx="1">
                    <c:v>9.792206627041077</c:v>
                  </c:pt>
                  <c:pt idx="2">
                    <c:v>13.628613796959161</c:v>
                  </c:pt>
                </c:numCache>
              </c:numRef>
            </c:plus>
            <c:minus>
              <c:numRef>
                <c:f>'PivotTable Apr'!$P$18:$P$20</c:f>
                <c:numCache>
                  <c:formatCode>General</c:formatCode>
                  <c:ptCount val="3"/>
                  <c:pt idx="0">
                    <c:v>10.630211808488735</c:v>
                  </c:pt>
                  <c:pt idx="1">
                    <c:v>9.792206627041077</c:v>
                  </c:pt>
                  <c:pt idx="2">
                    <c:v>13.628613796959161</c:v>
                  </c:pt>
                </c:numCache>
              </c:numRef>
            </c:minus>
          </c:errBars>
          <c:cat>
            <c:strRef>
              <c:f>'PivotTable Apr'!$A$18:$A$20</c:f>
              <c:strCache>
                <c:ptCount val="3"/>
                <c:pt idx="0">
                  <c:v>Forest</c:v>
                </c:pt>
                <c:pt idx="1">
                  <c:v>Shrub</c:v>
                </c:pt>
                <c:pt idx="2">
                  <c:v>Meadow</c:v>
                </c:pt>
              </c:strCache>
            </c:strRef>
          </c:cat>
          <c:val>
            <c:numRef>
              <c:f>'PivotTable Apr'!$O$18:$O$20</c:f>
              <c:numCache>
                <c:formatCode>General</c:formatCode>
                <c:ptCount val="3"/>
                <c:pt idx="0">
                  <c:v>11.61248</c:v>
                </c:pt>
                <c:pt idx="1">
                  <c:v>41.160719999999998</c:v>
                </c:pt>
                <c:pt idx="2">
                  <c:v>53.559120000000007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3A-488B-8DDD-AEAD897A7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695864"/>
        <c:axId val="563151104"/>
      </c:barChart>
      <c:catAx>
        <c:axId val="59169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1104"/>
        <c:crosses val="autoZero"/>
        <c:auto val="1"/>
        <c:lblAlgn val="ctr"/>
        <c:lblOffset val="100"/>
        <c:noMultiLvlLbl val="0"/>
      </c:catAx>
      <c:valAx>
        <c:axId val="5631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cm of water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5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Depths in Each Grid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'PivotTable Jan'!$M$18:$M$20</c:f>
                <c:numCache>
                  <c:formatCode>General</c:formatCode>
                  <c:ptCount val="3"/>
                  <c:pt idx="0">
                    <c:v>14.645469695735224</c:v>
                  </c:pt>
                  <c:pt idx="1">
                    <c:v>22.220561049022621</c:v>
                  </c:pt>
                  <c:pt idx="2">
                    <c:v>37.796090202762812</c:v>
                  </c:pt>
                </c:numCache>
              </c:numRef>
            </c:plus>
            <c:minus>
              <c:numRef>
                <c:f>'PivotTable Jan'!$M$18:$M$20</c:f>
                <c:numCache>
                  <c:formatCode>General</c:formatCode>
                  <c:ptCount val="3"/>
                  <c:pt idx="0">
                    <c:v>14.645469695735224</c:v>
                  </c:pt>
                  <c:pt idx="1">
                    <c:v>22.220561049022621</c:v>
                  </c:pt>
                  <c:pt idx="2">
                    <c:v>37.796090202762812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'PivotTable Jan'!$A$18:$A$20</c:f>
              <c:strCache>
                <c:ptCount val="3"/>
                <c:pt idx="0">
                  <c:v>Forest</c:v>
                </c:pt>
                <c:pt idx="1">
                  <c:v>Shrub</c:v>
                </c:pt>
                <c:pt idx="2">
                  <c:v>Meadow</c:v>
                </c:pt>
              </c:strCache>
            </c:strRef>
          </c:cat>
          <c:val>
            <c:numRef>
              <c:f>'PivotTable Jan'!$L$18:$L$20</c:f>
              <c:numCache>
                <c:formatCode>General</c:formatCode>
                <c:ptCount val="3"/>
                <c:pt idx="0">
                  <c:v>112.27499999999998</c:v>
                </c:pt>
                <c:pt idx="1">
                  <c:v>178.56</c:v>
                </c:pt>
                <c:pt idx="2">
                  <c:v>192.67115384615383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0-4E3F-989F-146AA399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695864"/>
        <c:axId val="563151104"/>
      </c:barChart>
      <c:catAx>
        <c:axId val="59169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1104"/>
        <c:crosses val="autoZero"/>
        <c:auto val="1"/>
        <c:lblAlgn val="ctr"/>
        <c:lblOffset val="100"/>
        <c:noMultiLvlLbl val="0"/>
      </c:catAx>
      <c:valAx>
        <c:axId val="5631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Depths By</a:t>
            </a:r>
            <a:r>
              <a:rPr lang="en-US" baseline="0"/>
              <a:t> Cover and 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Open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'PivotTable Jan'!$G$18:$G$20</c:f>
                <c:numCache>
                  <c:formatCode>General</c:formatCode>
                  <c:ptCount val="3"/>
                  <c:pt idx="0">
                    <c:v>6.9546365610983401</c:v>
                  </c:pt>
                  <c:pt idx="1">
                    <c:v>22.015881948516761</c:v>
                  </c:pt>
                  <c:pt idx="2">
                    <c:v>36.652310805074784</c:v>
                  </c:pt>
                </c:numCache>
              </c:numRef>
            </c:plus>
            <c:minus>
              <c:numRef>
                <c:f>'PivotTable Jan'!$G$18:$G$20</c:f>
                <c:numCache>
                  <c:formatCode>General</c:formatCode>
                  <c:ptCount val="3"/>
                  <c:pt idx="0">
                    <c:v>6.9546365610983401</c:v>
                  </c:pt>
                  <c:pt idx="1">
                    <c:v>22.015881948516761</c:v>
                  </c:pt>
                  <c:pt idx="2">
                    <c:v>36.652310805074784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'PivotTable Jan'!$A$18:$A$20</c:f>
              <c:strCache>
                <c:ptCount val="3"/>
                <c:pt idx="0">
                  <c:v>Forest</c:v>
                </c:pt>
                <c:pt idx="1">
                  <c:v>Shrub</c:v>
                </c:pt>
                <c:pt idx="2">
                  <c:v>Meadow</c:v>
                </c:pt>
              </c:strCache>
            </c:strRef>
          </c:cat>
          <c:val>
            <c:numRef>
              <c:f>'PivotTable Jan'!$F$18:$F$20</c:f>
              <c:numCache>
                <c:formatCode>General</c:formatCode>
                <c:ptCount val="3"/>
                <c:pt idx="0">
                  <c:v>120.18333333333334</c:v>
                </c:pt>
                <c:pt idx="1">
                  <c:v>179.64166666666665</c:v>
                </c:pt>
                <c:pt idx="2">
                  <c:v>198.19347826086951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7-4085-BC12-DEA7A0E1CBC4}"/>
            </c:ext>
          </c:extLst>
        </c:ser>
        <c:ser>
          <c:idx val="2"/>
          <c:order val="1"/>
          <c:tx>
            <c:v>Drip Edge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'PivotTable Jan'!$E$18:$E$20</c:f>
                <c:numCache>
                  <c:formatCode>General</c:formatCode>
                  <c:ptCount val="3"/>
                  <c:pt idx="0">
                    <c:v>14.293075246426325</c:v>
                  </c:pt>
                  <c:pt idx="2">
                    <c:v>5.9396969619662885</c:v>
                  </c:pt>
                </c:numCache>
              </c:numRef>
            </c:plus>
            <c:minus>
              <c:numRef>
                <c:f>'PivotTable Jan'!$E$18:$E$20</c:f>
                <c:numCache>
                  <c:formatCode>General</c:formatCode>
                  <c:ptCount val="3"/>
                  <c:pt idx="0">
                    <c:v>14.293075246426325</c:v>
                  </c:pt>
                  <c:pt idx="2">
                    <c:v>5.9396969619662885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'PivotTable Jan'!$D$18:$D$20</c:f>
              <c:numCache>
                <c:formatCode>General</c:formatCode>
                <c:ptCount val="3"/>
                <c:pt idx="0">
                  <c:v>112.51999999999998</c:v>
                </c:pt>
                <c:pt idx="2">
                  <c:v>147.60000000000002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9-4981-B8F0-64A56390E436}"/>
            </c:ext>
          </c:extLst>
        </c:ser>
        <c:ser>
          <c:idx val="1"/>
          <c:order val="2"/>
          <c:tx>
            <c:v>Canopy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'PivotTable Jan'!$C$18:$C$20</c:f>
                <c:numCache>
                  <c:formatCode>General</c:formatCode>
                  <c:ptCount val="3"/>
                  <c:pt idx="0">
                    <c:v>12.859082393390276</c:v>
                  </c:pt>
                  <c:pt idx="2">
                    <c:v>0</c:v>
                  </c:pt>
                </c:numCache>
              </c:numRef>
            </c:plus>
            <c:minus>
              <c:numRef>
                <c:f>'PivotTable Jan'!$C$18:$C$20</c:f>
                <c:numCache>
                  <c:formatCode>General</c:formatCode>
                  <c:ptCount val="3"/>
                  <c:pt idx="0">
                    <c:v>12.859082393390276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'PivotTable Jan'!$B$18:$B$20</c:f>
              <c:numCache>
                <c:formatCode>General</c:formatCode>
                <c:ptCount val="3"/>
                <c:pt idx="0">
                  <c:v>94.5</c:v>
                </c:pt>
                <c:pt idx="2">
                  <c:v>155.80000000000001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9-4981-B8F0-64A56390E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695864"/>
        <c:axId val="563151104"/>
      </c:barChart>
      <c:catAx>
        <c:axId val="59169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1104"/>
        <c:crosses val="autoZero"/>
        <c:auto val="1"/>
        <c:lblAlgn val="ctr"/>
        <c:lblOffset val="100"/>
        <c:noMultiLvlLbl val="0"/>
      </c:catAx>
      <c:valAx>
        <c:axId val="5631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 in Each Grid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'PivotTable Jan'!$P$18:$P$20</c:f>
                <c:numCache>
                  <c:formatCode>General</c:formatCode>
                  <c:ptCount val="3"/>
                  <c:pt idx="0">
                    <c:v>5.1259143935073279</c:v>
                  </c:pt>
                  <c:pt idx="1">
                    <c:v>6.888373925197012</c:v>
                  </c:pt>
                  <c:pt idx="2">
                    <c:v>12.0947488648841</c:v>
                  </c:pt>
                </c:numCache>
              </c:numRef>
            </c:plus>
            <c:minus>
              <c:numRef>
                <c:f>'PivotTable Jan'!$P$18:$P$20</c:f>
                <c:numCache>
                  <c:formatCode>General</c:formatCode>
                  <c:ptCount val="3"/>
                  <c:pt idx="0">
                    <c:v>5.1259143935073279</c:v>
                  </c:pt>
                  <c:pt idx="1">
                    <c:v>6.888373925197012</c:v>
                  </c:pt>
                  <c:pt idx="2">
                    <c:v>12.0947488648841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'PivotTable Jan'!$A$18:$A$20</c:f>
              <c:strCache>
                <c:ptCount val="3"/>
                <c:pt idx="0">
                  <c:v>Forest</c:v>
                </c:pt>
                <c:pt idx="1">
                  <c:v>Shrub</c:v>
                </c:pt>
                <c:pt idx="2">
                  <c:v>Meadow</c:v>
                </c:pt>
              </c:strCache>
            </c:strRef>
          </c:cat>
          <c:val>
            <c:numRef>
              <c:f>'PivotTable Jan'!$O$18:$O$20</c:f>
              <c:numCache>
                <c:formatCode>General</c:formatCode>
                <c:ptCount val="3"/>
                <c:pt idx="0">
                  <c:v>39.296249999999986</c:v>
                </c:pt>
                <c:pt idx="1">
                  <c:v>55.3536</c:v>
                </c:pt>
                <c:pt idx="2">
                  <c:v>61.654769230769226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8-4BDE-860A-BECB128A7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695864"/>
        <c:axId val="563151104"/>
      </c:barChart>
      <c:catAx>
        <c:axId val="59169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1104"/>
        <c:crosses val="autoZero"/>
        <c:auto val="1"/>
        <c:lblAlgn val="ctr"/>
        <c:lblOffset val="100"/>
        <c:noMultiLvlLbl val="0"/>
      </c:catAx>
      <c:valAx>
        <c:axId val="5631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404812</xdr:colOff>
      <xdr:row>19</xdr:row>
      <xdr:rowOff>4762</xdr:rowOff>
    </xdr:from>
    <xdr:to>
      <xdr:col>3</xdr:col>
      <xdr:colOff>1204912</xdr:colOff>
      <xdr:row>33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1457325</xdr:colOff>
      <xdr:row>23</xdr:row>
      <xdr:rowOff>161925</xdr:rowOff>
    </xdr:from>
    <xdr:to>
      <xdr:col>7</xdr:col>
      <xdr:colOff>238125</xdr:colOff>
      <xdr:row>38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24</xdr:row>
      <xdr:rowOff>0</xdr:rowOff>
    </xdr:from>
    <xdr:to>
      <xdr:col>10</xdr:col>
      <xdr:colOff>523875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423862</xdr:colOff>
      <xdr:row>23</xdr:row>
      <xdr:rowOff>90487</xdr:rowOff>
    </xdr:from>
    <xdr:to>
      <xdr:col>3</xdr:col>
      <xdr:colOff>1223962</xdr:colOff>
      <xdr:row>37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1457325</xdr:colOff>
      <xdr:row>23</xdr:row>
      <xdr:rowOff>161925</xdr:rowOff>
    </xdr:from>
    <xdr:to>
      <xdr:col>7</xdr:col>
      <xdr:colOff>238125</xdr:colOff>
      <xdr:row>38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24</xdr:row>
      <xdr:rowOff>0</xdr:rowOff>
    </xdr:from>
    <xdr:to>
      <xdr:col>10</xdr:col>
      <xdr:colOff>523875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rielle/Google%20Drive/ThompsonFire/FieldData/Winter2016/SnowDepthGri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Garmin"/>
      <sheetName val="AllGrids"/>
      <sheetName val="PivotTable"/>
      <sheetName val="OtherDepths"/>
      <sheetName val="OfficialSnowCourse"/>
    </sheetNames>
    <sheetDataSet>
      <sheetData sheetId="0" refreshError="1"/>
      <sheetData sheetId="1" refreshError="1"/>
      <sheetData sheetId="2">
        <row r="22">
          <cell r="B22" t="str">
            <v>Station A - Closed Canopy</v>
          </cell>
          <cell r="C22" t="str">
            <v>Station B - Shrubs</v>
          </cell>
          <cell r="D22" t="str">
            <v>Station C - Meadow</v>
          </cell>
        </row>
        <row r="23">
          <cell r="B23">
            <v>33</v>
          </cell>
          <cell r="C23">
            <v>68</v>
          </cell>
          <cell r="D23">
            <v>88</v>
          </cell>
        </row>
        <row r="24">
          <cell r="B24">
            <v>31</v>
          </cell>
          <cell r="C24">
            <v>22</v>
          </cell>
          <cell r="D24">
            <v>35</v>
          </cell>
        </row>
      </sheetData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le" refreshedDate="42829.464844560185" createdVersion="6" refreshedVersion="6" minRefreshableVersion="3" recordCount="78">
  <cacheSource type="worksheet">
    <worksheetSource ref="H1:L1048576" sheet="Data_Jan"/>
  </cacheSource>
  <cacheFields count="5">
    <cacheField name="Tree_Open" numFmtId="0">
      <sharedItems containsBlank="1" count="5">
        <s v="open"/>
        <s v="drip edge"/>
        <s v="canopy"/>
        <m/>
        <s v="snag drip"/>
      </sharedItems>
    </cacheField>
    <cacheField name="Average_cm" numFmtId="0">
      <sharedItems containsString="0" containsBlank="1" containsNumber="1" minValue="73.8" maxValue="293"/>
    </cacheField>
    <cacheField name="Grid" numFmtId="0">
      <sharedItems containsBlank="1" count="4">
        <s v="C"/>
        <s v="B"/>
        <s v="A"/>
        <m/>
      </sharedItems>
    </cacheField>
    <cacheField name="Observed Fire Severity" numFmtId="0">
      <sharedItems containsBlank="1"/>
    </cacheField>
    <cacheField name="Dominant Veget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abrielle" refreshedDate="42829.499448842595" createdVersion="6" refreshedVersion="6" minRefreshableVersion="3" recordCount="75">
  <cacheSource type="worksheet">
    <worksheetSource ref="C1:P76" sheet="Data_Apr_2_2017"/>
  </cacheSource>
  <cacheFields count="14">
    <cacheField name="cm_mid" numFmtId="0">
      <sharedItems containsSemiMixedTypes="0" containsString="0" containsNumber="1" containsInteger="1" minValue="0" maxValue="187"/>
    </cacheField>
    <cacheField name="cm" numFmtId="0">
      <sharedItems containsSemiMixedTypes="0" containsString="0" containsNumber="1" containsInteger="1" minValue="0" maxValue="184"/>
    </cacheField>
    <cacheField name="cm2" numFmtId="0">
      <sharedItems containsSemiMixedTypes="0" containsString="0" containsNumber="1" containsInteger="1" minValue="0" maxValue="173"/>
    </cacheField>
    <cacheField name="cm3" numFmtId="0">
      <sharedItems containsSemiMixedTypes="0" containsString="0" containsNumber="1" containsInteger="1" minValue="0" maxValue="185"/>
    </cacheField>
    <cacheField name="cm4" numFmtId="0">
      <sharedItems containsSemiMixedTypes="0" containsString="0" containsNumber="1" containsInteger="1" minValue="0" maxValue="184"/>
    </cacheField>
    <cacheField name="Tree_Open" numFmtId="0">
      <sharedItems containsBlank="1" count="6">
        <s v="open"/>
        <s v="snag drip"/>
        <s v="drip edge"/>
        <s v="snag"/>
        <s v="canopy"/>
        <m u="1"/>
      </sharedItems>
    </cacheField>
    <cacheField name="Average_cm" numFmtId="0">
      <sharedItems containsSemiMixedTypes="0" containsString="0" containsNumber="1" minValue="0" maxValue="174.4"/>
    </cacheField>
    <cacheField name="Grid" numFmtId="0">
      <sharedItems count="3">
        <s v="C"/>
        <s v="B"/>
        <s v="A"/>
      </sharedItems>
    </cacheField>
    <cacheField name="Observed Fire Severity" numFmtId="0">
      <sharedItems/>
    </cacheField>
    <cacheField name="Dominant Vegetation" numFmtId="0">
      <sharedItems/>
    </cacheField>
    <cacheField name="DistE" numFmtId="0">
      <sharedItems containsSemiMixedTypes="0" containsString="0" containsNumber="1" containsInteger="1" minValue="0" maxValue="40"/>
    </cacheField>
    <cacheField name="DistN" numFmtId="0">
      <sharedItems containsSemiMixedTypes="0" containsString="0" containsNumber="1" containsInteger="1" minValue="0" maxValue="40"/>
    </cacheField>
    <cacheField name="Recorder" numFmtId="0">
      <sharedItems/>
    </cacheField>
    <cacheField name="Order in notebook" numFmtId="0">
      <sharedItems containsSemiMixedTypes="0" containsString="0" containsNumber="1" containsInteger="1" minValue="1" maxValue="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x v="0"/>
    <n v="212.8"/>
    <x v="0"/>
    <s v="High"/>
    <s v="Meadow"/>
  </r>
  <r>
    <x v="0"/>
    <n v="232.4"/>
    <x v="0"/>
    <s v="High"/>
    <s v="Meadow"/>
  </r>
  <r>
    <x v="0"/>
    <n v="240.4"/>
    <x v="0"/>
    <s v="High"/>
    <s v="Meadow"/>
  </r>
  <r>
    <x v="0"/>
    <n v="251.25"/>
    <x v="0"/>
    <s v="High"/>
    <s v="Meadow"/>
  </r>
  <r>
    <x v="0"/>
    <n v="232.4"/>
    <x v="0"/>
    <s v="High"/>
    <s v="Meadow"/>
  </r>
  <r>
    <x v="0"/>
    <n v="211.6"/>
    <x v="0"/>
    <s v="High"/>
    <s v="Meadow"/>
  </r>
  <r>
    <x v="0"/>
    <n v="163.6"/>
    <x v="0"/>
    <s v="High"/>
    <s v="Meadow"/>
  </r>
  <r>
    <x v="0"/>
    <n v="185"/>
    <x v="0"/>
    <s v="High"/>
    <s v="Meadow"/>
  </r>
  <r>
    <x v="0"/>
    <n v="212"/>
    <x v="0"/>
    <s v="High"/>
    <s v="Meadow"/>
  </r>
  <r>
    <x v="0"/>
    <n v="212"/>
    <x v="0"/>
    <s v="High"/>
    <s v="Meadow"/>
  </r>
  <r>
    <x v="0"/>
    <n v="201"/>
    <x v="0"/>
    <s v="High"/>
    <s v="Meadow"/>
  </r>
  <r>
    <x v="0"/>
    <n v="198.2"/>
    <x v="0"/>
    <s v="High"/>
    <s v="Meadow"/>
  </r>
  <r>
    <x v="0"/>
    <n v="215.6"/>
    <x v="0"/>
    <s v="High"/>
    <s v="Meadow"/>
  </r>
  <r>
    <x v="0"/>
    <n v="195"/>
    <x v="0"/>
    <s v="High"/>
    <s v="Meadow"/>
  </r>
  <r>
    <x v="0"/>
    <n v="173.2"/>
    <x v="0"/>
    <s v="High"/>
    <s v="Meadow"/>
  </r>
  <r>
    <x v="0"/>
    <n v="180.6"/>
    <x v="0"/>
    <s v="High"/>
    <s v="Meadow"/>
  </r>
  <r>
    <x v="0"/>
    <n v="165.4"/>
    <x v="0"/>
    <s v="High"/>
    <s v="Meadow"/>
  </r>
  <r>
    <x v="1"/>
    <n v="143.4"/>
    <x v="0"/>
    <s v="High"/>
    <s v="Meadow"/>
  </r>
  <r>
    <x v="0"/>
    <n v="141.19999999999999"/>
    <x v="0"/>
    <s v="Low"/>
    <s v="Forest"/>
  </r>
  <r>
    <x v="0"/>
    <n v="293"/>
    <x v="0"/>
    <s v="High"/>
    <s v="Meadow"/>
  </r>
  <r>
    <x v="0"/>
    <n v="169.2"/>
    <x v="0"/>
    <s v="High"/>
    <s v="Meadow"/>
  </r>
  <r>
    <x v="0"/>
    <n v="154.6"/>
    <x v="0"/>
    <s v="Low"/>
    <s v="Forest"/>
  </r>
  <r>
    <x v="1"/>
    <n v="151.80000000000001"/>
    <x v="0"/>
    <s v="Low"/>
    <s v="Forest"/>
  </r>
  <r>
    <x v="2"/>
    <n v="155.80000000000001"/>
    <x v="0"/>
    <s v="Low"/>
    <s v="Forest"/>
  </r>
  <r>
    <x v="0"/>
    <n v="165.8"/>
    <x v="0"/>
    <s v="Low"/>
    <s v="Forest"/>
  </r>
  <r>
    <x v="0"/>
    <n v="152.19999999999999"/>
    <x v="0"/>
    <s v="High"/>
    <s v="Meadow"/>
  </r>
  <r>
    <x v="3"/>
    <m/>
    <x v="0"/>
    <s v="High"/>
    <s v="Meadow"/>
  </r>
  <r>
    <x v="0"/>
    <n v="178.6"/>
    <x v="1"/>
    <s v="High"/>
    <s v="Shrub"/>
  </r>
  <r>
    <x v="0"/>
    <n v="209.6"/>
    <x v="1"/>
    <s v="High"/>
    <s v="Shrub"/>
  </r>
  <r>
    <x v="0"/>
    <n v="149.6"/>
    <x v="1"/>
    <s v="High"/>
    <s v="Shrub"/>
  </r>
  <r>
    <x v="0"/>
    <n v="159.6"/>
    <x v="1"/>
    <s v="High"/>
    <s v="Shrub"/>
  </r>
  <r>
    <x v="0"/>
    <n v="150.4"/>
    <x v="1"/>
    <s v="High"/>
    <s v="Shrub"/>
  </r>
  <r>
    <x v="0"/>
    <n v="232.6"/>
    <x v="1"/>
    <s v="High"/>
    <s v="Shrub"/>
  </r>
  <r>
    <x v="0"/>
    <n v="166.4"/>
    <x v="1"/>
    <s v="High"/>
    <s v="Shrub"/>
  </r>
  <r>
    <x v="0"/>
    <n v="183.4"/>
    <x v="1"/>
    <s v="High"/>
    <s v="Shrub"/>
  </r>
  <r>
    <x v="0"/>
    <n v="169.6"/>
    <x v="1"/>
    <s v="High"/>
    <s v="Shrub"/>
  </r>
  <r>
    <x v="0"/>
    <n v="208.2"/>
    <x v="1"/>
    <s v="High"/>
    <s v="Shrub"/>
  </r>
  <r>
    <x v="4"/>
    <n v="152.6"/>
    <x v="1"/>
    <s v="High"/>
    <s v="Shrub"/>
  </r>
  <r>
    <x v="0"/>
    <n v="155.6"/>
    <x v="1"/>
    <s v="High"/>
    <s v="Shrub"/>
  </r>
  <r>
    <x v="0"/>
    <n v="172.8"/>
    <x v="1"/>
    <s v="High"/>
    <s v="Shrub"/>
  </r>
  <r>
    <x v="0"/>
    <n v="178.8"/>
    <x v="1"/>
    <s v="High"/>
    <s v="Shrub"/>
  </r>
  <r>
    <x v="0"/>
    <n v="158.6"/>
    <x v="1"/>
    <s v="High"/>
    <s v="Shrub"/>
  </r>
  <r>
    <x v="0"/>
    <n v="178.6"/>
    <x v="1"/>
    <s v="High"/>
    <s v="Shrub"/>
  </r>
  <r>
    <x v="0"/>
    <n v="173.4"/>
    <x v="1"/>
    <s v="High"/>
    <s v="Shrub"/>
  </r>
  <r>
    <x v="0"/>
    <n v="174.6"/>
    <x v="1"/>
    <s v="High"/>
    <s v="Shrub"/>
  </r>
  <r>
    <x v="0"/>
    <n v="216"/>
    <x v="1"/>
    <s v="High"/>
    <s v="Shrub"/>
  </r>
  <r>
    <x v="0"/>
    <n v="156.4"/>
    <x v="1"/>
    <s v="High"/>
    <s v="Shrub"/>
  </r>
  <r>
    <x v="0"/>
    <n v="185.2"/>
    <x v="1"/>
    <s v="High"/>
    <s v="Shrub"/>
  </r>
  <r>
    <x v="0"/>
    <n v="193"/>
    <x v="1"/>
    <s v="High"/>
    <s v="Shrub"/>
  </r>
  <r>
    <x v="0"/>
    <n v="171.6"/>
    <x v="1"/>
    <s v="High"/>
    <s v="Shrub"/>
  </r>
  <r>
    <x v="0"/>
    <n v="209.8"/>
    <x v="1"/>
    <s v="High"/>
    <s v="Shrub"/>
  </r>
  <r>
    <x v="0"/>
    <n v="179"/>
    <x v="1"/>
    <s v="High"/>
    <s v="Shrub"/>
  </r>
  <r>
    <x v="0"/>
    <n v="120.8"/>
    <x v="2"/>
    <s v="Low"/>
    <s v="Forest"/>
  </r>
  <r>
    <x v="2"/>
    <n v="73.8"/>
    <x v="2"/>
    <s v="Low"/>
    <s v="Forest"/>
  </r>
  <r>
    <x v="1"/>
    <n v="88.2"/>
    <x v="2"/>
    <s v="Low"/>
    <s v="Forest"/>
  </r>
  <r>
    <x v="2"/>
    <n v="97.6"/>
    <x v="2"/>
    <s v="Low"/>
    <s v="Forest"/>
  </r>
  <r>
    <x v="0"/>
    <n v="117.8"/>
    <x v="2"/>
    <s v="Low"/>
    <s v="Forest"/>
  </r>
  <r>
    <x v="0"/>
    <n v="119"/>
    <x v="2"/>
    <s v="Low"/>
    <s v="Forest"/>
  </r>
  <r>
    <x v="0"/>
    <n v="124.6"/>
    <x v="2"/>
    <s v="Low"/>
    <s v="Forest"/>
  </r>
  <r>
    <x v="1"/>
    <n v="117.2"/>
    <x v="2"/>
    <s v="Low"/>
    <s v="Forest"/>
  </r>
  <r>
    <x v="0"/>
    <n v="117.6"/>
    <x v="2"/>
    <s v="Low"/>
    <s v="Forest"/>
  </r>
  <r>
    <x v="2"/>
    <n v="92.6"/>
    <x v="2"/>
    <s v="Low"/>
    <s v="Forest"/>
  </r>
  <r>
    <x v="0"/>
    <n v="130"/>
    <x v="2"/>
    <s v="High"/>
    <s v="Shrub"/>
  </r>
  <r>
    <x v="1"/>
    <n v="121"/>
    <x v="2"/>
    <s v="Low"/>
    <s v="Forest"/>
  </r>
  <r>
    <x v="0"/>
    <n v="119.8"/>
    <x v="2"/>
    <s v="Low"/>
    <s v="Forest"/>
  </r>
  <r>
    <x v="1"/>
    <n v="112.2"/>
    <x v="2"/>
    <s v="Low"/>
    <s v="Forest"/>
  </r>
  <r>
    <x v="0"/>
    <n v="125.2"/>
    <x v="2"/>
    <s v="Low"/>
    <s v="Forest"/>
  </r>
  <r>
    <x v="0"/>
    <n v="103"/>
    <x v="2"/>
    <s v="Low"/>
    <s v="Forest"/>
  </r>
  <r>
    <x v="2"/>
    <n v="89"/>
    <x v="2"/>
    <s v="Low"/>
    <s v="Forest"/>
  </r>
  <r>
    <x v="0"/>
    <n v="126.6"/>
    <x v="2"/>
    <s v="Low"/>
    <s v="Forest"/>
  </r>
  <r>
    <x v="1"/>
    <n v="124"/>
    <x v="2"/>
    <s v="Low"/>
    <s v="Forest"/>
  </r>
  <r>
    <x v="4"/>
    <n v="122.8"/>
    <x v="2"/>
    <s v="Low"/>
    <s v="Forest"/>
  </r>
  <r>
    <x v="0"/>
    <n v="114.6"/>
    <x v="2"/>
    <s v="Low"/>
    <s v="Forest"/>
  </r>
  <r>
    <x v="2"/>
    <n v="111.6"/>
    <x v="2"/>
    <s v="Low"/>
    <s v="Forest"/>
  </r>
  <r>
    <x v="2"/>
    <n v="102.4"/>
    <x v="2"/>
    <s v="Low"/>
    <s v="Forest"/>
  </r>
  <r>
    <x v="0"/>
    <n v="123.2"/>
    <x v="2"/>
    <s v="Low"/>
    <s v="Forest"/>
  </r>
  <r>
    <x v="3"/>
    <m/>
    <x v="2"/>
    <m/>
    <m/>
  </r>
  <r>
    <x v="3"/>
    <m/>
    <x v="3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5">
  <r>
    <n v="150"/>
    <n v="135"/>
    <n v="142"/>
    <n v="142"/>
    <n v="134"/>
    <x v="0"/>
    <n v="140.6"/>
    <x v="0"/>
    <s v="High"/>
    <s v="Meadow"/>
    <n v="10"/>
    <n v="20"/>
    <s v="Jordan French"/>
    <n v="1"/>
  </r>
  <r>
    <n v="90"/>
    <n v="144"/>
    <n v="120"/>
    <n v="110"/>
    <n v="121"/>
    <x v="1"/>
    <n v="117"/>
    <x v="0"/>
    <s v="High"/>
    <s v="Meadow"/>
    <n v="0"/>
    <n v="20"/>
    <s v="Jordan French"/>
    <n v="2"/>
  </r>
  <r>
    <n v="140"/>
    <n v="141"/>
    <n v="114"/>
    <n v="152"/>
    <n v="148"/>
    <x v="0"/>
    <n v="139"/>
    <x v="0"/>
    <s v="High"/>
    <s v="Meadow"/>
    <n v="20"/>
    <n v="30"/>
    <s v="Jordan French"/>
    <n v="3"/>
  </r>
  <r>
    <n v="145"/>
    <n v="148"/>
    <n v="145"/>
    <n v="145"/>
    <n v="146"/>
    <x v="0"/>
    <n v="146"/>
    <x v="0"/>
    <s v="High"/>
    <s v="Meadow"/>
    <n v="20"/>
    <n v="40"/>
    <s v="Jordan French"/>
    <n v="4"/>
  </r>
  <r>
    <n v="139"/>
    <n v="116"/>
    <n v="142"/>
    <n v="151"/>
    <n v="117"/>
    <x v="0"/>
    <n v="133"/>
    <x v="0"/>
    <s v="High"/>
    <s v="Meadow"/>
    <n v="10"/>
    <n v="30"/>
    <s v="Jordan French"/>
    <n v="5"/>
  </r>
  <r>
    <n v="100"/>
    <n v="145"/>
    <n v="140"/>
    <n v="142"/>
    <n v="150"/>
    <x v="0"/>
    <n v="135.4"/>
    <x v="0"/>
    <s v="High"/>
    <s v="Meadow"/>
    <n v="0"/>
    <n v="30"/>
    <s v="Jordan French"/>
    <n v="6"/>
  </r>
  <r>
    <n v="187"/>
    <n v="169"/>
    <n v="90"/>
    <n v="185"/>
    <n v="169"/>
    <x v="0"/>
    <n v="160"/>
    <x v="0"/>
    <s v="High"/>
    <s v="Meadow"/>
    <n v="0"/>
    <n v="40"/>
    <s v="Jordan French"/>
    <n v="7"/>
  </r>
  <r>
    <n v="142"/>
    <n v="140"/>
    <n v="109"/>
    <n v="169"/>
    <n v="134"/>
    <x v="1"/>
    <n v="138.80000000000001"/>
    <x v="0"/>
    <s v="High"/>
    <s v="Meadow"/>
    <n v="10"/>
    <n v="40"/>
    <s v="Jordan French"/>
    <n v="8"/>
  </r>
  <r>
    <n v="109"/>
    <n v="140"/>
    <n v="160"/>
    <n v="115"/>
    <n v="131"/>
    <x v="0"/>
    <n v="131"/>
    <x v="0"/>
    <s v="High"/>
    <s v="Meadow"/>
    <n v="30"/>
    <n v="40"/>
    <s v="Jordan French"/>
    <n v="9"/>
  </r>
  <r>
    <n v="159"/>
    <n v="157"/>
    <n v="144"/>
    <n v="132"/>
    <n v="170"/>
    <x v="0"/>
    <n v="152.4"/>
    <x v="0"/>
    <s v="High"/>
    <s v="Meadow"/>
    <n v="40"/>
    <n v="40"/>
    <s v="Jordan French"/>
    <n v="10"/>
  </r>
  <r>
    <n v="150"/>
    <n v="140"/>
    <n v="140"/>
    <n v="151"/>
    <n v="140"/>
    <x v="0"/>
    <n v="144.19999999999999"/>
    <x v="0"/>
    <s v="High"/>
    <s v="Meadow"/>
    <n v="30"/>
    <n v="30"/>
    <s v="Jordan French"/>
    <n v="11"/>
  </r>
  <r>
    <n v="169"/>
    <n v="146"/>
    <n v="164"/>
    <n v="158"/>
    <n v="160"/>
    <x v="0"/>
    <n v="159.4"/>
    <x v="0"/>
    <s v="High"/>
    <s v="Meadow"/>
    <n v="40"/>
    <n v="30"/>
    <s v="Jordan French"/>
    <n v="12"/>
  </r>
  <r>
    <n v="178"/>
    <n v="178"/>
    <n v="170"/>
    <n v="162"/>
    <n v="184"/>
    <x v="0"/>
    <n v="174.4"/>
    <x v="0"/>
    <s v="High"/>
    <s v="Meadow"/>
    <n v="30"/>
    <n v="20"/>
    <s v="Katya R"/>
    <n v="1"/>
  </r>
  <r>
    <n v="137"/>
    <n v="183"/>
    <n v="123"/>
    <n v="156"/>
    <n v="140"/>
    <x v="1"/>
    <n v="147.80000000000001"/>
    <x v="0"/>
    <s v="High"/>
    <s v="Meadow"/>
    <n v="40"/>
    <n v="20"/>
    <s v="Katya R"/>
    <n v="2"/>
  </r>
  <r>
    <n v="150"/>
    <n v="135"/>
    <n v="169"/>
    <n v="139"/>
    <n v="135"/>
    <x v="0"/>
    <n v="145.6"/>
    <x v="0"/>
    <s v="High"/>
    <s v="Meadow"/>
    <n v="40"/>
    <n v="10"/>
    <s v="Katya R"/>
    <n v="3"/>
  </r>
  <r>
    <n v="158"/>
    <n v="143"/>
    <n v="152"/>
    <n v="131"/>
    <n v="133"/>
    <x v="0"/>
    <n v="143.4"/>
    <x v="0"/>
    <s v="High"/>
    <s v="Meadow"/>
    <n v="30"/>
    <n v="10"/>
    <s v="Katya R"/>
    <n v="4"/>
  </r>
  <r>
    <n v="0"/>
    <n v="0"/>
    <n v="0"/>
    <n v="0"/>
    <n v="45"/>
    <x v="0"/>
    <n v="9"/>
    <x v="0"/>
    <s v="High"/>
    <s v="Meadow"/>
    <n v="20"/>
    <n v="10"/>
    <s v="Katya R"/>
    <n v="5"/>
  </r>
  <r>
    <n v="110"/>
    <n v="105"/>
    <n v="59"/>
    <n v="95"/>
    <n v="120"/>
    <x v="0"/>
    <n v="97.8"/>
    <x v="0"/>
    <s v="High"/>
    <s v="Meadow"/>
    <n v="10"/>
    <n v="10"/>
    <s v="Katya R"/>
    <n v="6"/>
  </r>
  <r>
    <n v="150"/>
    <n v="145"/>
    <n v="100"/>
    <n v="145"/>
    <n v="135"/>
    <x v="0"/>
    <n v="135"/>
    <x v="0"/>
    <s v="High"/>
    <s v="Meadow"/>
    <n v="0"/>
    <n v="10"/>
    <s v="Katya R"/>
    <n v="7"/>
  </r>
  <r>
    <n v="115"/>
    <n v="100"/>
    <n v="100"/>
    <n v="115"/>
    <n v="125"/>
    <x v="0"/>
    <n v="111"/>
    <x v="0"/>
    <s v="Low"/>
    <s v="Forest"/>
    <n v="40"/>
    <n v="0"/>
    <s v="Katya R"/>
    <n v="8"/>
  </r>
  <r>
    <n v="101"/>
    <n v="125"/>
    <n v="5"/>
    <n v="82"/>
    <n v="105"/>
    <x v="2"/>
    <n v="83.6"/>
    <x v="0"/>
    <s v="Low"/>
    <s v="Forest"/>
    <n v="30"/>
    <n v="0"/>
    <s v="Katya R"/>
    <n v="9"/>
  </r>
  <r>
    <n v="129"/>
    <n v="130"/>
    <n v="83"/>
    <n v="115"/>
    <n v="111"/>
    <x v="1"/>
    <n v="113.6"/>
    <x v="0"/>
    <s v="Low"/>
    <s v="Forest"/>
    <n v="20"/>
    <n v="0"/>
    <s v="Katya R"/>
    <n v="10"/>
  </r>
  <r>
    <n v="120"/>
    <n v="130"/>
    <n v="96"/>
    <n v="114"/>
    <n v="119"/>
    <x v="0"/>
    <n v="115.8"/>
    <x v="0"/>
    <s v="Low"/>
    <s v="Forest"/>
    <n v="10"/>
    <n v="0"/>
    <s v="Katya R"/>
    <n v="11"/>
  </r>
  <r>
    <n v="80"/>
    <n v="100"/>
    <n v="156"/>
    <n v="160"/>
    <n v="101"/>
    <x v="2"/>
    <n v="119.4"/>
    <x v="0"/>
    <s v="Low"/>
    <s v="Forest"/>
    <n v="0"/>
    <n v="0"/>
    <s v="Katya R"/>
    <n v="12"/>
  </r>
  <r>
    <n v="173"/>
    <n v="184"/>
    <n v="173"/>
    <n v="159"/>
    <n v="174"/>
    <x v="0"/>
    <n v="172.6"/>
    <x v="0"/>
    <s v="High"/>
    <s v="Meadow"/>
    <n v="20"/>
    <n v="20"/>
    <s v="Katya R"/>
    <n v="13"/>
  </r>
  <r>
    <n v="61"/>
    <n v="66"/>
    <n v="80"/>
    <n v="81"/>
    <n v="74"/>
    <x v="0"/>
    <n v="72.400000000000006"/>
    <x v="1"/>
    <s v="High"/>
    <s v="Shrub"/>
    <n v="20"/>
    <n v="30"/>
    <s v="Jordan French"/>
    <n v="1"/>
  </r>
  <r>
    <n v="142"/>
    <n v="80"/>
    <n v="139"/>
    <n v="140"/>
    <n v="133"/>
    <x v="0"/>
    <n v="126.8"/>
    <x v="1"/>
    <s v="High"/>
    <s v="Shrub"/>
    <n v="20"/>
    <n v="40"/>
    <s v="Jordan French"/>
    <n v="2"/>
  </r>
  <r>
    <n v="128"/>
    <n v="117"/>
    <n v="129"/>
    <n v="131"/>
    <n v="128"/>
    <x v="0"/>
    <n v="126.6"/>
    <x v="1"/>
    <s v="High"/>
    <s v="Shrub"/>
    <n v="10"/>
    <n v="40"/>
    <s v="Jordan French"/>
    <n v="3"/>
  </r>
  <r>
    <n v="119"/>
    <n v="115"/>
    <n v="93"/>
    <n v="112"/>
    <n v="96"/>
    <x v="0"/>
    <n v="107"/>
    <x v="1"/>
    <s v="High"/>
    <s v="Shrub"/>
    <n v="0"/>
    <n v="40"/>
    <s v="Jordan French"/>
    <n v="4"/>
  </r>
  <r>
    <n v="115"/>
    <n v="95"/>
    <n v="125"/>
    <n v="112"/>
    <n v="95"/>
    <x v="0"/>
    <n v="108.4"/>
    <x v="1"/>
    <s v="High"/>
    <s v="Shrub"/>
    <n v="10"/>
    <n v="30"/>
    <s v="Jordan French"/>
    <n v="5"/>
  </r>
  <r>
    <n v="128"/>
    <n v="140"/>
    <n v="102"/>
    <n v="110"/>
    <n v="115"/>
    <x v="0"/>
    <n v="119"/>
    <x v="1"/>
    <s v="High"/>
    <s v="Shrub"/>
    <n v="0"/>
    <n v="30"/>
    <s v="Jordan French"/>
    <n v="6"/>
  </r>
  <r>
    <n v="99"/>
    <n v="116"/>
    <n v="120"/>
    <n v="124"/>
    <n v="128"/>
    <x v="0"/>
    <n v="117.4"/>
    <x v="1"/>
    <s v="High"/>
    <s v="Shrub"/>
    <n v="10"/>
    <n v="20"/>
    <s v="Jordan French"/>
    <n v="7"/>
  </r>
  <r>
    <n v="105"/>
    <n v="129"/>
    <n v="126"/>
    <n v="112"/>
    <n v="100"/>
    <x v="0"/>
    <n v="114.4"/>
    <x v="1"/>
    <s v="High"/>
    <s v="Shrub"/>
    <n v="0"/>
    <n v="20"/>
    <s v="Jordan French"/>
    <n v="8"/>
  </r>
  <r>
    <n v="119"/>
    <n v="104"/>
    <n v="87"/>
    <n v="45"/>
    <n v="88"/>
    <x v="0"/>
    <n v="88.6"/>
    <x v="1"/>
    <s v="High"/>
    <s v="Shrub"/>
    <n v="10"/>
    <n v="10"/>
    <s v="Jordan French"/>
    <n v="9"/>
  </r>
  <r>
    <n v="100"/>
    <n v="82"/>
    <n v="120"/>
    <n v="117"/>
    <n v="124"/>
    <x v="0"/>
    <n v="108.6"/>
    <x v="1"/>
    <s v="High"/>
    <s v="Shrub"/>
    <n v="0"/>
    <n v="10"/>
    <s v="Jordan French"/>
    <n v="10"/>
  </r>
  <r>
    <n v="127"/>
    <n v="128"/>
    <n v="119"/>
    <n v="120"/>
    <n v="122"/>
    <x v="0"/>
    <n v="123.2"/>
    <x v="1"/>
    <s v="High"/>
    <s v="Shrub"/>
    <n v="10"/>
    <n v="0"/>
    <s v="Jordan French"/>
    <n v="11"/>
  </r>
  <r>
    <n v="126"/>
    <n v="126"/>
    <n v="130"/>
    <n v="129"/>
    <n v="126"/>
    <x v="0"/>
    <n v="127.4"/>
    <x v="1"/>
    <s v="High"/>
    <s v="Shrub"/>
    <n v="0"/>
    <n v="0"/>
    <s v="Jordan French"/>
    <n v="12"/>
  </r>
  <r>
    <n v="90"/>
    <n v="97"/>
    <n v="72"/>
    <n v="81"/>
    <n v="80"/>
    <x v="0"/>
    <n v="84"/>
    <x v="1"/>
    <s v="High"/>
    <s v="Shrub"/>
    <n v="20"/>
    <n v="20"/>
    <s v="Katya R"/>
    <n v="1"/>
  </r>
  <r>
    <n v="60"/>
    <n v="107"/>
    <n v="95"/>
    <n v="53"/>
    <n v="0"/>
    <x v="3"/>
    <n v="63"/>
    <x v="1"/>
    <s v="High"/>
    <s v="Shrub"/>
    <n v="20"/>
    <n v="10"/>
    <s v="Katya R"/>
    <n v="2"/>
  </r>
  <r>
    <n v="45"/>
    <n v="75"/>
    <n v="69"/>
    <n v="103"/>
    <n v="59"/>
    <x v="0"/>
    <n v="70.2"/>
    <x v="1"/>
    <s v="High"/>
    <s v="Shrub"/>
    <n v="20"/>
    <n v="0"/>
    <s v="Katya R"/>
    <n v="3"/>
  </r>
  <r>
    <n v="55"/>
    <n v="54"/>
    <n v="101"/>
    <n v="103"/>
    <n v="97"/>
    <x v="3"/>
    <n v="82"/>
    <x v="1"/>
    <s v="High"/>
    <s v="Shrub"/>
    <n v="30"/>
    <n v="0"/>
    <s v="Katya R"/>
    <n v="4"/>
  </r>
  <r>
    <n v="101"/>
    <n v="117"/>
    <n v="118"/>
    <n v="90"/>
    <n v="120"/>
    <x v="0"/>
    <n v="109.2"/>
    <x v="1"/>
    <s v="High"/>
    <s v="Shrub"/>
    <n v="30"/>
    <n v="10"/>
    <s v="Katya R"/>
    <n v="5"/>
  </r>
  <r>
    <n v="71"/>
    <n v="0"/>
    <n v="40"/>
    <n v="0"/>
    <n v="72"/>
    <x v="3"/>
    <n v="36.6"/>
    <x v="1"/>
    <s v="High"/>
    <s v="Shrub"/>
    <n v="30"/>
    <n v="20"/>
    <s v="Katya R"/>
    <n v="6"/>
  </r>
  <r>
    <n v="93"/>
    <n v="46"/>
    <n v="109"/>
    <n v="125"/>
    <n v="101"/>
    <x v="0"/>
    <n v="94.8"/>
    <x v="1"/>
    <s v="High"/>
    <s v="Shrub"/>
    <n v="30"/>
    <n v="30"/>
    <s v="Katya R"/>
    <n v="7"/>
  </r>
  <r>
    <n v="148"/>
    <n v="98"/>
    <n v="115"/>
    <n v="89"/>
    <n v="119"/>
    <x v="0"/>
    <n v="113.8"/>
    <x v="1"/>
    <s v="High"/>
    <s v="Shrub"/>
    <n v="30"/>
    <n v="40"/>
    <s v="Katya R"/>
    <n v="8"/>
  </r>
  <r>
    <n v="86"/>
    <n v="130"/>
    <n v="122"/>
    <n v="130"/>
    <n v="135"/>
    <x v="0"/>
    <n v="120.6"/>
    <x v="1"/>
    <s v="High"/>
    <s v="Shrub"/>
    <n v="40"/>
    <n v="40"/>
    <s v="Katya R"/>
    <n v="9"/>
  </r>
  <r>
    <n v="70"/>
    <n v="76"/>
    <n v="94"/>
    <n v="133"/>
    <n v="106"/>
    <x v="1"/>
    <n v="95.8"/>
    <x v="1"/>
    <s v="High"/>
    <s v="Shrub"/>
    <n v="40"/>
    <n v="30"/>
    <s v="Katya R"/>
    <n v="10"/>
  </r>
  <r>
    <n v="126"/>
    <n v="106"/>
    <n v="131"/>
    <n v="110"/>
    <n v="132"/>
    <x v="0"/>
    <n v="121"/>
    <x v="1"/>
    <s v="High"/>
    <s v="Shrub"/>
    <n v="40"/>
    <n v="20"/>
    <s v="Katya R"/>
    <n v="11"/>
  </r>
  <r>
    <n v="119"/>
    <n v="125"/>
    <n v="105"/>
    <n v="100"/>
    <n v="96"/>
    <x v="0"/>
    <n v="109"/>
    <x v="1"/>
    <s v="High"/>
    <s v="Shrub"/>
    <n v="40"/>
    <n v="10"/>
    <s v="Katya R"/>
    <n v="12"/>
  </r>
  <r>
    <n v="0"/>
    <n v="145"/>
    <n v="114"/>
    <n v="0"/>
    <n v="91"/>
    <x v="3"/>
    <n v="70"/>
    <x v="1"/>
    <s v="High"/>
    <s v="Shrub"/>
    <n v="40"/>
    <n v="0"/>
    <s v="Katya R"/>
    <n v="13"/>
  </r>
  <r>
    <n v="48"/>
    <n v="82"/>
    <n v="75"/>
    <n v="65"/>
    <n v="70"/>
    <x v="0"/>
    <n v="68"/>
    <x v="2"/>
    <s v="Low"/>
    <s v="Forest"/>
    <n v="10"/>
    <n v="20"/>
    <s v="Jordan French"/>
    <n v="1"/>
  </r>
  <r>
    <n v="73"/>
    <n v="73"/>
    <n v="80"/>
    <n v="71"/>
    <n v="60"/>
    <x v="0"/>
    <n v="71.400000000000006"/>
    <x v="2"/>
    <s v="Low"/>
    <s v="Forest"/>
    <n v="0"/>
    <n v="20"/>
    <s v="Jordan French"/>
    <n v="2"/>
  </r>
  <r>
    <n v="0"/>
    <n v="0"/>
    <n v="0"/>
    <n v="0"/>
    <n v="0"/>
    <x v="4"/>
    <n v="0"/>
    <x v="2"/>
    <s v="Low"/>
    <s v="Forest"/>
    <n v="20"/>
    <n v="30"/>
    <s v="Jordan French"/>
    <n v="3"/>
  </r>
  <r>
    <n v="55"/>
    <n v="54"/>
    <n v="53"/>
    <n v="60"/>
    <n v="53"/>
    <x v="0"/>
    <n v="55"/>
    <x v="2"/>
    <s v="Low"/>
    <s v="Forest"/>
    <n v="10"/>
    <n v="30"/>
    <s v="Jordan French"/>
    <n v="4"/>
  </r>
  <r>
    <n v="47"/>
    <n v="60"/>
    <n v="57"/>
    <n v="63"/>
    <n v="58"/>
    <x v="4"/>
    <n v="57"/>
    <x v="2"/>
    <s v="Low"/>
    <s v="Forest"/>
    <n v="0"/>
    <n v="30"/>
    <s v="Jordan French"/>
    <n v="5"/>
  </r>
  <r>
    <n v="0"/>
    <n v="0"/>
    <n v="0"/>
    <n v="0"/>
    <n v="0"/>
    <x v="4"/>
    <n v="0"/>
    <x v="2"/>
    <s v="Low"/>
    <s v="Forest"/>
    <n v="20"/>
    <n v="40"/>
    <s v="Jordan French"/>
    <n v="6"/>
  </r>
  <r>
    <n v="31"/>
    <n v="32"/>
    <n v="41"/>
    <n v="40"/>
    <n v="30"/>
    <x v="2"/>
    <n v="34.799999999999997"/>
    <x v="2"/>
    <s v="Low"/>
    <s v="Forest"/>
    <n v="10"/>
    <n v="40"/>
    <s v="Jordan French"/>
    <n v="7"/>
  </r>
  <r>
    <n v="26"/>
    <n v="0"/>
    <n v="26"/>
    <n v="0"/>
    <n v="22"/>
    <x v="2"/>
    <n v="14.8"/>
    <x v="2"/>
    <s v="Low"/>
    <s v="Forest"/>
    <n v="0"/>
    <n v="40"/>
    <s v="Jordan French"/>
    <n v="8"/>
  </r>
  <r>
    <n v="24"/>
    <n v="38"/>
    <n v="51"/>
    <n v="44"/>
    <n v="23"/>
    <x v="2"/>
    <n v="36"/>
    <x v="2"/>
    <s v="Low"/>
    <s v="Forest"/>
    <n v="10"/>
    <n v="10"/>
    <s v="Jordan French"/>
    <n v="9"/>
  </r>
  <r>
    <n v="14"/>
    <n v="17"/>
    <n v="24"/>
    <n v="18"/>
    <n v="6"/>
    <x v="4"/>
    <n v="15.8"/>
    <x v="2"/>
    <s v="Low"/>
    <s v="Forest"/>
    <n v="0"/>
    <n v="10"/>
    <s v="Jordan French"/>
    <n v="10"/>
  </r>
  <r>
    <n v="50"/>
    <n v="35"/>
    <n v="40"/>
    <n v="20"/>
    <n v="52"/>
    <x v="2"/>
    <n v="39.4"/>
    <x v="2"/>
    <s v="Low"/>
    <s v="Forest"/>
    <n v="10"/>
    <n v="0"/>
    <s v="Jordan French"/>
    <n v="11"/>
  </r>
  <r>
    <n v="61"/>
    <n v="71"/>
    <n v="46"/>
    <n v="24"/>
    <n v="53"/>
    <x v="2"/>
    <n v="51"/>
    <x v="2"/>
    <s v="Low"/>
    <s v="Forest"/>
    <n v="0"/>
    <n v="0"/>
    <s v="Jordan French"/>
    <n v="12"/>
  </r>
  <r>
    <n v="0"/>
    <n v="0"/>
    <n v="0"/>
    <n v="0"/>
    <n v="0"/>
    <x v="4"/>
    <n v="0"/>
    <x v="2"/>
    <s v="Low"/>
    <s v="Forest"/>
    <n v="20"/>
    <n v="20"/>
    <s v="Katya R"/>
    <n v="1"/>
  </r>
  <r>
    <n v="15"/>
    <n v="0"/>
    <n v="5"/>
    <n v="20"/>
    <n v="5"/>
    <x v="4"/>
    <n v="9"/>
    <x v="2"/>
    <s v="Low"/>
    <s v="Forest"/>
    <n v="20"/>
    <n v="10"/>
    <s v="Katya R"/>
    <n v="2"/>
  </r>
  <r>
    <n v="0"/>
    <n v="0"/>
    <n v="21"/>
    <n v="35"/>
    <n v="0"/>
    <x v="4"/>
    <n v="11.2"/>
    <x v="2"/>
    <s v="Low"/>
    <s v="Forest"/>
    <n v="20"/>
    <n v="0"/>
    <s v="Katya R"/>
    <n v="3"/>
  </r>
  <r>
    <n v="36"/>
    <n v="46"/>
    <n v="33"/>
    <n v="45"/>
    <n v="50"/>
    <x v="0"/>
    <n v="42"/>
    <x v="2"/>
    <s v="Low"/>
    <s v="Forest"/>
    <n v="30"/>
    <n v="0"/>
    <s v="Katya R"/>
    <n v="4"/>
  </r>
  <r>
    <n v="54"/>
    <n v="51"/>
    <n v="50"/>
    <n v="40"/>
    <n v="50"/>
    <x v="0"/>
    <n v="49"/>
    <x v="2"/>
    <s v="Low"/>
    <s v="Forest"/>
    <n v="30"/>
    <n v="10"/>
    <s v="Katya R"/>
    <n v="5"/>
  </r>
  <r>
    <n v="21"/>
    <n v="0"/>
    <n v="22"/>
    <n v="12"/>
    <n v="24"/>
    <x v="0"/>
    <n v="15.8"/>
    <x v="2"/>
    <s v="Low"/>
    <s v="Forest"/>
    <n v="30"/>
    <n v="20"/>
    <s v="Katya R"/>
    <n v="6"/>
  </r>
  <r>
    <n v="0"/>
    <n v="0"/>
    <n v="0"/>
    <n v="0"/>
    <n v="0"/>
    <x v="0"/>
    <n v="0"/>
    <x v="2"/>
    <s v="Low"/>
    <s v="Forest"/>
    <n v="30"/>
    <n v="30"/>
    <s v="Katya R"/>
    <n v="7"/>
  </r>
  <r>
    <n v="0"/>
    <n v="0"/>
    <n v="0"/>
    <n v="0"/>
    <n v="0"/>
    <x v="4"/>
    <n v="0"/>
    <x v="2"/>
    <s v="Low"/>
    <s v="Forest"/>
    <n v="30"/>
    <n v="40"/>
    <s v="Katya R"/>
    <n v="8"/>
  </r>
  <r>
    <n v="5"/>
    <n v="39"/>
    <n v="37"/>
    <n v="0"/>
    <n v="21"/>
    <x v="4"/>
    <n v="20.399999999999999"/>
    <x v="2"/>
    <s v="Low"/>
    <s v="Forest"/>
    <n v="40"/>
    <n v="40"/>
    <s v="Katya R"/>
    <n v="9"/>
  </r>
  <r>
    <n v="0"/>
    <n v="0"/>
    <n v="0"/>
    <n v="0"/>
    <n v="0"/>
    <x v="4"/>
    <n v="0"/>
    <x v="2"/>
    <s v="Low"/>
    <s v="Forest"/>
    <n v="40"/>
    <n v="30"/>
    <s v="Katya R"/>
    <n v="10"/>
  </r>
  <r>
    <n v="0"/>
    <n v="0"/>
    <n v="0"/>
    <n v="0"/>
    <n v="0"/>
    <x v="2"/>
    <n v="0"/>
    <x v="2"/>
    <s v="Low"/>
    <s v="Forest"/>
    <n v="40"/>
    <n v="20"/>
    <s v="Katya R"/>
    <n v="11"/>
  </r>
  <r>
    <n v="0"/>
    <n v="18"/>
    <n v="28"/>
    <n v="23"/>
    <n v="0"/>
    <x v="2"/>
    <n v="13.8"/>
    <x v="2"/>
    <s v="Low"/>
    <s v="Forest"/>
    <n v="40"/>
    <n v="10"/>
    <s v="Katya R"/>
    <n v="12"/>
  </r>
  <r>
    <n v="64"/>
    <n v="61"/>
    <n v="54"/>
    <n v="68"/>
    <n v="30"/>
    <x v="0"/>
    <n v="55.4"/>
    <x v="2"/>
    <s v="High?"/>
    <s v="Shrub?"/>
    <n v="40"/>
    <n v="0"/>
    <s v="Katya R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M7" firstHeaderRow="1" firstDataRow="3" firstDataCol="1"/>
  <pivotFields count="14">
    <pivotField showAll="0"/>
    <pivotField showAll="0"/>
    <pivotField showAll="0"/>
    <pivotField showAll="0"/>
    <pivotField showAll="0"/>
    <pivotField axis="axisCol" showAll="0">
      <items count="7">
        <item x="4"/>
        <item x="2"/>
        <item x="0"/>
        <item x="1"/>
        <item m="1" x="5"/>
        <item x="3"/>
        <item t="default"/>
      </items>
    </pivotField>
    <pivotField dataField="1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2">
    <field x="5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Average of Average_cm" fld="6" subtotal="average" baseField="7" baseItem="0"/>
    <dataField name="StdDev of Average_cm" fld="6" subtotal="stdDev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10" firstHeaderRow="1" firstDataRow="3" firstDataCol="1"/>
  <pivotFields count="5">
    <pivotField axis="axisCol" showAll="0">
      <items count="6">
        <item x="2"/>
        <item x="1"/>
        <item x="0"/>
        <item x="3"/>
        <item x="4"/>
        <item t="default"/>
      </items>
    </pivotField>
    <pivotField dataField="1"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Average of Average_cm" fld="1" subtotal="average" baseField="2" baseItem="0"/>
    <dataField name="StdDev of Average_cm" fld="1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>
      <pane ySplit="1" topLeftCell="A55" activePane="bottomLeft" state="frozen"/>
      <selection pane="bottomLeft" activeCell="S10" sqref="S10"/>
    </sheetView>
  </sheetViews>
  <sheetFormatPr defaultRowHeight="15" x14ac:dyDescent="0.25"/>
  <cols>
    <col min="4" max="4" width="6.85546875" customWidth="1"/>
    <col min="5" max="7" width="7" customWidth="1"/>
    <col min="9" max="9" width="11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24</v>
      </c>
      <c r="N1" t="s">
        <v>25</v>
      </c>
      <c r="O1" t="s">
        <v>68</v>
      </c>
      <c r="P1" t="s">
        <v>70</v>
      </c>
    </row>
    <row r="2" spans="1:16" x14ac:dyDescent="0.25">
      <c r="C2">
        <v>150</v>
      </c>
      <c r="D2">
        <v>135</v>
      </c>
      <c r="E2">
        <v>142</v>
      </c>
      <c r="F2">
        <v>142</v>
      </c>
      <c r="G2">
        <v>134</v>
      </c>
      <c r="H2" t="s">
        <v>29</v>
      </c>
      <c r="I2">
        <f t="shared" ref="I2:I26" si="0">AVERAGE(C2:G2)</f>
        <v>140.6</v>
      </c>
      <c r="J2" t="s">
        <v>9</v>
      </c>
      <c r="K2" t="s">
        <v>10</v>
      </c>
      <c r="L2" t="s">
        <v>11</v>
      </c>
      <c r="M2">
        <v>10</v>
      </c>
      <c r="N2">
        <v>20</v>
      </c>
      <c r="O2" t="s">
        <v>69</v>
      </c>
      <c r="P2">
        <v>1</v>
      </c>
    </row>
    <row r="3" spans="1:16" x14ac:dyDescent="0.25">
      <c r="C3">
        <v>90</v>
      </c>
      <c r="D3">
        <v>144</v>
      </c>
      <c r="E3">
        <v>120</v>
      </c>
      <c r="F3">
        <v>110</v>
      </c>
      <c r="G3">
        <v>121</v>
      </c>
      <c r="H3" t="s">
        <v>47</v>
      </c>
      <c r="I3">
        <f t="shared" si="0"/>
        <v>117</v>
      </c>
      <c r="J3" t="s">
        <v>9</v>
      </c>
      <c r="K3" t="s">
        <v>10</v>
      </c>
      <c r="L3" t="s">
        <v>11</v>
      </c>
      <c r="M3">
        <v>0</v>
      </c>
      <c r="N3">
        <v>20</v>
      </c>
      <c r="O3" t="s">
        <v>69</v>
      </c>
      <c r="P3">
        <v>2</v>
      </c>
    </row>
    <row r="4" spans="1:16" x14ac:dyDescent="0.25">
      <c r="C4">
        <v>140</v>
      </c>
      <c r="D4">
        <v>141</v>
      </c>
      <c r="E4">
        <v>114</v>
      </c>
      <c r="F4">
        <v>152</v>
      </c>
      <c r="G4">
        <v>148</v>
      </c>
      <c r="H4" t="s">
        <v>29</v>
      </c>
      <c r="I4">
        <f t="shared" si="0"/>
        <v>139</v>
      </c>
      <c r="J4" t="s">
        <v>9</v>
      </c>
      <c r="K4" t="s">
        <v>10</v>
      </c>
      <c r="L4" t="s">
        <v>11</v>
      </c>
      <c r="M4">
        <v>20</v>
      </c>
      <c r="N4">
        <v>30</v>
      </c>
      <c r="O4" t="s">
        <v>69</v>
      </c>
      <c r="P4">
        <v>3</v>
      </c>
    </row>
    <row r="5" spans="1:16" x14ac:dyDescent="0.25">
      <c r="C5">
        <v>145</v>
      </c>
      <c r="D5">
        <v>148</v>
      </c>
      <c r="E5">
        <v>145</v>
      </c>
      <c r="F5">
        <v>145</v>
      </c>
      <c r="G5">
        <v>146</v>
      </c>
      <c r="H5" t="s">
        <v>29</v>
      </c>
      <c r="I5">
        <f>AVERAGE(D5:G5)</f>
        <v>146</v>
      </c>
      <c r="J5" t="s">
        <v>9</v>
      </c>
      <c r="K5" t="s">
        <v>10</v>
      </c>
      <c r="L5" t="s">
        <v>11</v>
      </c>
      <c r="M5">
        <v>20</v>
      </c>
      <c r="N5">
        <v>40</v>
      </c>
      <c r="O5" t="s">
        <v>69</v>
      </c>
      <c r="P5">
        <v>4</v>
      </c>
    </row>
    <row r="6" spans="1:16" x14ac:dyDescent="0.25">
      <c r="C6">
        <v>139</v>
      </c>
      <c r="D6">
        <v>116</v>
      </c>
      <c r="E6">
        <v>142</v>
      </c>
      <c r="F6">
        <v>151</v>
      </c>
      <c r="G6">
        <v>117</v>
      </c>
      <c r="H6" t="s">
        <v>29</v>
      </c>
      <c r="I6">
        <f t="shared" si="0"/>
        <v>133</v>
      </c>
      <c r="J6" t="s">
        <v>9</v>
      </c>
      <c r="K6" t="s">
        <v>10</v>
      </c>
      <c r="L6" t="s">
        <v>11</v>
      </c>
      <c r="M6">
        <v>10</v>
      </c>
      <c r="N6">
        <v>30</v>
      </c>
      <c r="O6" t="s">
        <v>69</v>
      </c>
      <c r="P6">
        <v>5</v>
      </c>
    </row>
    <row r="7" spans="1:16" x14ac:dyDescent="0.25">
      <c r="C7">
        <v>100</v>
      </c>
      <c r="D7">
        <v>145</v>
      </c>
      <c r="E7">
        <v>140</v>
      </c>
      <c r="F7">
        <v>142</v>
      </c>
      <c r="G7">
        <v>150</v>
      </c>
      <c r="H7" t="s">
        <v>29</v>
      </c>
      <c r="I7">
        <f t="shared" si="0"/>
        <v>135.4</v>
      </c>
      <c r="J7" t="s">
        <v>9</v>
      </c>
      <c r="K7" t="s">
        <v>10</v>
      </c>
      <c r="L7" t="s">
        <v>11</v>
      </c>
      <c r="M7">
        <v>0</v>
      </c>
      <c r="N7">
        <v>30</v>
      </c>
      <c r="O7" t="s">
        <v>69</v>
      </c>
      <c r="P7">
        <v>6</v>
      </c>
    </row>
    <row r="8" spans="1:16" x14ac:dyDescent="0.25">
      <c r="C8">
        <v>187</v>
      </c>
      <c r="D8">
        <v>169</v>
      </c>
      <c r="E8">
        <v>90</v>
      </c>
      <c r="F8">
        <v>185</v>
      </c>
      <c r="G8">
        <v>169</v>
      </c>
      <c r="H8" t="s">
        <v>29</v>
      </c>
      <c r="I8">
        <f t="shared" si="0"/>
        <v>160</v>
      </c>
      <c r="J8" t="s">
        <v>9</v>
      </c>
      <c r="K8" t="s">
        <v>10</v>
      </c>
      <c r="L8" t="s">
        <v>11</v>
      </c>
      <c r="M8">
        <v>0</v>
      </c>
      <c r="N8">
        <v>40</v>
      </c>
      <c r="O8" t="s">
        <v>69</v>
      </c>
      <c r="P8">
        <v>7</v>
      </c>
    </row>
    <row r="9" spans="1:16" x14ac:dyDescent="0.25">
      <c r="C9">
        <v>142</v>
      </c>
      <c r="D9">
        <v>140</v>
      </c>
      <c r="E9">
        <v>109</v>
      </c>
      <c r="F9">
        <v>169</v>
      </c>
      <c r="G9">
        <v>134</v>
      </c>
      <c r="H9" t="s">
        <v>47</v>
      </c>
      <c r="I9">
        <f t="shared" si="0"/>
        <v>138.80000000000001</v>
      </c>
      <c r="J9" t="s">
        <v>9</v>
      </c>
      <c r="K9" t="s">
        <v>10</v>
      </c>
      <c r="L9" t="s">
        <v>11</v>
      </c>
      <c r="M9">
        <v>10</v>
      </c>
      <c r="N9">
        <v>40</v>
      </c>
      <c r="O9" t="s">
        <v>69</v>
      </c>
      <c r="P9">
        <v>8</v>
      </c>
    </row>
    <row r="10" spans="1:16" x14ac:dyDescent="0.25">
      <c r="C10">
        <v>109</v>
      </c>
      <c r="D10">
        <v>140</v>
      </c>
      <c r="E10">
        <v>160</v>
      </c>
      <c r="F10">
        <v>115</v>
      </c>
      <c r="G10">
        <v>131</v>
      </c>
      <c r="H10" t="s">
        <v>29</v>
      </c>
      <c r="I10">
        <f t="shared" si="0"/>
        <v>131</v>
      </c>
      <c r="J10" t="s">
        <v>9</v>
      </c>
      <c r="K10" t="s">
        <v>10</v>
      </c>
      <c r="L10" t="s">
        <v>11</v>
      </c>
      <c r="M10">
        <v>30</v>
      </c>
      <c r="N10">
        <v>40</v>
      </c>
      <c r="O10" t="s">
        <v>69</v>
      </c>
      <c r="P10">
        <v>9</v>
      </c>
    </row>
    <row r="11" spans="1:16" x14ac:dyDescent="0.25">
      <c r="C11">
        <v>159</v>
      </c>
      <c r="D11">
        <v>157</v>
      </c>
      <c r="E11">
        <v>144</v>
      </c>
      <c r="F11">
        <v>132</v>
      </c>
      <c r="G11">
        <v>170</v>
      </c>
      <c r="H11" t="s">
        <v>29</v>
      </c>
      <c r="I11">
        <f t="shared" si="0"/>
        <v>152.4</v>
      </c>
      <c r="J11" t="s">
        <v>9</v>
      </c>
      <c r="K11" t="s">
        <v>10</v>
      </c>
      <c r="L11" t="s">
        <v>11</v>
      </c>
      <c r="M11">
        <v>40</v>
      </c>
      <c r="N11">
        <v>40</v>
      </c>
      <c r="O11" t="s">
        <v>69</v>
      </c>
      <c r="P11">
        <v>10</v>
      </c>
    </row>
    <row r="12" spans="1:16" x14ac:dyDescent="0.25">
      <c r="C12">
        <v>150</v>
      </c>
      <c r="D12">
        <v>140</v>
      </c>
      <c r="E12">
        <v>140</v>
      </c>
      <c r="F12">
        <v>151</v>
      </c>
      <c r="G12">
        <v>140</v>
      </c>
      <c r="H12" t="s">
        <v>29</v>
      </c>
      <c r="I12">
        <f t="shared" si="0"/>
        <v>144.19999999999999</v>
      </c>
      <c r="J12" t="s">
        <v>9</v>
      </c>
      <c r="K12" t="s">
        <v>10</v>
      </c>
      <c r="L12" t="s">
        <v>11</v>
      </c>
      <c r="M12">
        <v>30</v>
      </c>
      <c r="N12">
        <v>30</v>
      </c>
      <c r="O12" t="s">
        <v>69</v>
      </c>
      <c r="P12">
        <v>11</v>
      </c>
    </row>
    <row r="13" spans="1:16" x14ac:dyDescent="0.25">
      <c r="C13">
        <v>169</v>
      </c>
      <c r="D13">
        <v>146</v>
      </c>
      <c r="E13">
        <v>164</v>
      </c>
      <c r="F13">
        <v>158</v>
      </c>
      <c r="G13">
        <v>160</v>
      </c>
      <c r="H13" t="s">
        <v>29</v>
      </c>
      <c r="I13">
        <f t="shared" si="0"/>
        <v>159.4</v>
      </c>
      <c r="J13" t="s">
        <v>9</v>
      </c>
      <c r="K13" t="s">
        <v>10</v>
      </c>
      <c r="L13" t="s">
        <v>11</v>
      </c>
      <c r="M13">
        <v>40</v>
      </c>
      <c r="N13">
        <v>30</v>
      </c>
      <c r="O13" t="s">
        <v>69</v>
      </c>
      <c r="P13">
        <v>12</v>
      </c>
    </row>
    <row r="14" spans="1:16" x14ac:dyDescent="0.25">
      <c r="C14">
        <v>178</v>
      </c>
      <c r="D14">
        <v>178</v>
      </c>
      <c r="E14">
        <v>170</v>
      </c>
      <c r="F14">
        <v>162</v>
      </c>
      <c r="G14">
        <v>184</v>
      </c>
      <c r="H14" t="s">
        <v>29</v>
      </c>
      <c r="I14">
        <f t="shared" si="0"/>
        <v>174.4</v>
      </c>
      <c r="J14" t="s">
        <v>9</v>
      </c>
      <c r="K14" t="s">
        <v>10</v>
      </c>
      <c r="L14" t="s">
        <v>11</v>
      </c>
      <c r="M14">
        <v>30</v>
      </c>
      <c r="N14">
        <v>20</v>
      </c>
      <c r="O14" t="s">
        <v>71</v>
      </c>
      <c r="P14">
        <v>1</v>
      </c>
    </row>
    <row r="15" spans="1:16" x14ac:dyDescent="0.25">
      <c r="C15">
        <v>137</v>
      </c>
      <c r="D15">
        <v>183</v>
      </c>
      <c r="E15">
        <v>123</v>
      </c>
      <c r="F15">
        <v>156</v>
      </c>
      <c r="G15">
        <v>140</v>
      </c>
      <c r="H15" t="s">
        <v>47</v>
      </c>
      <c r="I15">
        <f t="shared" si="0"/>
        <v>147.80000000000001</v>
      </c>
      <c r="J15" t="s">
        <v>9</v>
      </c>
      <c r="K15" t="s">
        <v>10</v>
      </c>
      <c r="L15" t="s">
        <v>11</v>
      </c>
      <c r="M15">
        <v>40</v>
      </c>
      <c r="N15">
        <v>20</v>
      </c>
      <c r="O15" t="s">
        <v>71</v>
      </c>
      <c r="P15">
        <v>2</v>
      </c>
    </row>
    <row r="16" spans="1:16" x14ac:dyDescent="0.25">
      <c r="C16">
        <v>150</v>
      </c>
      <c r="D16">
        <v>135</v>
      </c>
      <c r="E16">
        <v>169</v>
      </c>
      <c r="F16">
        <v>139</v>
      </c>
      <c r="G16">
        <v>135</v>
      </c>
      <c r="H16" t="s">
        <v>29</v>
      </c>
      <c r="I16">
        <f t="shared" si="0"/>
        <v>145.6</v>
      </c>
      <c r="J16" t="s">
        <v>9</v>
      </c>
      <c r="K16" t="s">
        <v>10</v>
      </c>
      <c r="L16" t="s">
        <v>11</v>
      </c>
      <c r="M16">
        <v>40</v>
      </c>
      <c r="N16">
        <v>10</v>
      </c>
      <c r="O16" t="s">
        <v>71</v>
      </c>
      <c r="P16">
        <v>3</v>
      </c>
    </row>
    <row r="17" spans="1:17" x14ac:dyDescent="0.25">
      <c r="C17">
        <v>158</v>
      </c>
      <c r="D17">
        <v>143</v>
      </c>
      <c r="E17">
        <v>152</v>
      </c>
      <c r="F17">
        <v>131</v>
      </c>
      <c r="G17">
        <v>133</v>
      </c>
      <c r="H17" t="s">
        <v>29</v>
      </c>
      <c r="I17">
        <f t="shared" si="0"/>
        <v>143.4</v>
      </c>
      <c r="J17" t="s">
        <v>9</v>
      </c>
      <c r="K17" t="s">
        <v>10</v>
      </c>
      <c r="L17" t="s">
        <v>11</v>
      </c>
      <c r="M17">
        <v>30</v>
      </c>
      <c r="N17">
        <v>10</v>
      </c>
      <c r="O17" t="s">
        <v>71</v>
      </c>
      <c r="P17">
        <v>4</v>
      </c>
    </row>
    <row r="18" spans="1:17" x14ac:dyDescent="0.25">
      <c r="C18">
        <v>0</v>
      </c>
      <c r="D18">
        <v>0</v>
      </c>
      <c r="E18">
        <v>0</v>
      </c>
      <c r="F18">
        <v>0</v>
      </c>
      <c r="G18">
        <v>45</v>
      </c>
      <c r="H18" t="s">
        <v>29</v>
      </c>
      <c r="I18">
        <f t="shared" si="0"/>
        <v>9</v>
      </c>
      <c r="J18" t="s">
        <v>9</v>
      </c>
      <c r="K18" t="s">
        <v>10</v>
      </c>
      <c r="L18" t="s">
        <v>11</v>
      </c>
      <c r="M18">
        <v>20</v>
      </c>
      <c r="N18">
        <v>10</v>
      </c>
      <c r="O18" t="s">
        <v>71</v>
      </c>
      <c r="P18">
        <v>5</v>
      </c>
      <c r="Q18" t="s">
        <v>72</v>
      </c>
    </row>
    <row r="19" spans="1:17" x14ac:dyDescent="0.25">
      <c r="C19">
        <v>110</v>
      </c>
      <c r="D19">
        <v>105</v>
      </c>
      <c r="E19">
        <v>59</v>
      </c>
      <c r="F19">
        <v>95</v>
      </c>
      <c r="G19">
        <v>120</v>
      </c>
      <c r="H19" t="s">
        <v>29</v>
      </c>
      <c r="I19">
        <f t="shared" si="0"/>
        <v>97.8</v>
      </c>
      <c r="J19" t="s">
        <v>9</v>
      </c>
      <c r="K19" t="s">
        <v>10</v>
      </c>
      <c r="L19" t="s">
        <v>11</v>
      </c>
      <c r="M19">
        <v>10</v>
      </c>
      <c r="N19">
        <v>10</v>
      </c>
      <c r="O19" t="s">
        <v>71</v>
      </c>
      <c r="P19">
        <v>6</v>
      </c>
    </row>
    <row r="20" spans="1:17" x14ac:dyDescent="0.25">
      <c r="C20">
        <v>150</v>
      </c>
      <c r="D20">
        <v>145</v>
      </c>
      <c r="E20">
        <v>100</v>
      </c>
      <c r="F20">
        <v>145</v>
      </c>
      <c r="G20">
        <v>135</v>
      </c>
      <c r="H20" t="s">
        <v>29</v>
      </c>
      <c r="I20">
        <f t="shared" si="0"/>
        <v>135</v>
      </c>
      <c r="J20" t="s">
        <v>9</v>
      </c>
      <c r="K20" t="s">
        <v>10</v>
      </c>
      <c r="L20" t="s">
        <v>11</v>
      </c>
      <c r="M20">
        <v>0</v>
      </c>
      <c r="N20">
        <v>10</v>
      </c>
      <c r="O20" t="s">
        <v>71</v>
      </c>
      <c r="P20">
        <v>7</v>
      </c>
    </row>
    <row r="21" spans="1:17" x14ac:dyDescent="0.25">
      <c r="C21">
        <v>115</v>
      </c>
      <c r="D21">
        <v>100</v>
      </c>
      <c r="E21">
        <v>100</v>
      </c>
      <c r="F21">
        <v>115</v>
      </c>
      <c r="G21">
        <v>125</v>
      </c>
      <c r="H21" t="s">
        <v>29</v>
      </c>
      <c r="I21">
        <f t="shared" si="0"/>
        <v>111</v>
      </c>
      <c r="J21" t="s">
        <v>9</v>
      </c>
      <c r="K21" t="s">
        <v>12</v>
      </c>
      <c r="L21" t="s">
        <v>13</v>
      </c>
      <c r="M21">
        <v>40</v>
      </c>
      <c r="N21">
        <v>0</v>
      </c>
      <c r="O21" t="s">
        <v>71</v>
      </c>
      <c r="P21">
        <v>8</v>
      </c>
      <c r="Q21" t="s">
        <v>73</v>
      </c>
    </row>
    <row r="22" spans="1:17" x14ac:dyDescent="0.25">
      <c r="C22">
        <v>101</v>
      </c>
      <c r="D22">
        <v>125</v>
      </c>
      <c r="E22">
        <v>5</v>
      </c>
      <c r="F22">
        <v>82</v>
      </c>
      <c r="G22">
        <v>105</v>
      </c>
      <c r="H22" t="s">
        <v>35</v>
      </c>
      <c r="I22">
        <f t="shared" si="0"/>
        <v>83.6</v>
      </c>
      <c r="J22" t="s">
        <v>9</v>
      </c>
      <c r="K22" t="s">
        <v>12</v>
      </c>
      <c r="L22" t="s">
        <v>13</v>
      </c>
      <c r="M22">
        <v>30</v>
      </c>
      <c r="N22">
        <v>0</v>
      </c>
      <c r="O22" t="s">
        <v>71</v>
      </c>
      <c r="P22">
        <v>9</v>
      </c>
      <c r="Q22" t="s">
        <v>73</v>
      </c>
    </row>
    <row r="23" spans="1:17" x14ac:dyDescent="0.25">
      <c r="C23">
        <v>129</v>
      </c>
      <c r="D23">
        <v>130</v>
      </c>
      <c r="E23">
        <v>83</v>
      </c>
      <c r="F23">
        <v>115</v>
      </c>
      <c r="G23">
        <v>111</v>
      </c>
      <c r="H23" t="s">
        <v>47</v>
      </c>
      <c r="I23">
        <f t="shared" si="0"/>
        <v>113.6</v>
      </c>
      <c r="J23" t="s">
        <v>9</v>
      </c>
      <c r="K23" t="s">
        <v>12</v>
      </c>
      <c r="L23" t="s">
        <v>13</v>
      </c>
      <c r="M23">
        <v>20</v>
      </c>
      <c r="N23">
        <v>0</v>
      </c>
      <c r="O23" t="s">
        <v>71</v>
      </c>
      <c r="P23">
        <v>10</v>
      </c>
      <c r="Q23" t="s">
        <v>73</v>
      </c>
    </row>
    <row r="24" spans="1:17" x14ac:dyDescent="0.25">
      <c r="C24">
        <v>120</v>
      </c>
      <c r="D24">
        <v>130</v>
      </c>
      <c r="E24">
        <v>96</v>
      </c>
      <c r="F24">
        <v>114</v>
      </c>
      <c r="G24">
        <v>119</v>
      </c>
      <c r="H24" t="s">
        <v>29</v>
      </c>
      <c r="I24">
        <f t="shared" si="0"/>
        <v>115.8</v>
      </c>
      <c r="J24" t="s">
        <v>9</v>
      </c>
      <c r="K24" t="s">
        <v>12</v>
      </c>
      <c r="L24" t="s">
        <v>13</v>
      </c>
      <c r="M24">
        <v>10</v>
      </c>
      <c r="N24">
        <v>0</v>
      </c>
      <c r="O24" t="s">
        <v>71</v>
      </c>
      <c r="P24">
        <v>11</v>
      </c>
      <c r="Q24" t="s">
        <v>73</v>
      </c>
    </row>
    <row r="25" spans="1:17" x14ac:dyDescent="0.25">
      <c r="C25">
        <v>80</v>
      </c>
      <c r="D25">
        <v>100</v>
      </c>
      <c r="E25">
        <v>156</v>
      </c>
      <c r="F25">
        <v>160</v>
      </c>
      <c r="G25">
        <v>101</v>
      </c>
      <c r="H25" t="s">
        <v>35</v>
      </c>
      <c r="I25">
        <f t="shared" si="0"/>
        <v>119.4</v>
      </c>
      <c r="J25" t="s">
        <v>9</v>
      </c>
      <c r="K25" t="s">
        <v>12</v>
      </c>
      <c r="L25" t="s">
        <v>13</v>
      </c>
      <c r="M25">
        <v>0</v>
      </c>
      <c r="N25">
        <v>0</v>
      </c>
      <c r="O25" t="s">
        <v>71</v>
      </c>
      <c r="P25">
        <v>12</v>
      </c>
      <c r="Q25" t="s">
        <v>73</v>
      </c>
    </row>
    <row r="26" spans="1:17" x14ac:dyDescent="0.25">
      <c r="A26">
        <v>273635</v>
      </c>
      <c r="B26">
        <v>4172954</v>
      </c>
      <c r="C26">
        <v>173</v>
      </c>
      <c r="D26">
        <v>184</v>
      </c>
      <c r="E26">
        <v>173</v>
      </c>
      <c r="F26">
        <v>159</v>
      </c>
      <c r="G26">
        <v>174</v>
      </c>
      <c r="H26" t="s">
        <v>29</v>
      </c>
      <c r="I26">
        <f t="shared" si="0"/>
        <v>172.6</v>
      </c>
      <c r="J26" t="s">
        <v>9</v>
      </c>
      <c r="K26" t="s">
        <v>10</v>
      </c>
      <c r="L26" t="s">
        <v>11</v>
      </c>
      <c r="M26">
        <v>20</v>
      </c>
      <c r="N26">
        <v>20</v>
      </c>
      <c r="O26" t="s">
        <v>71</v>
      </c>
      <c r="P26">
        <v>13</v>
      </c>
    </row>
    <row r="27" spans="1:17" x14ac:dyDescent="0.25">
      <c r="C27">
        <v>61</v>
      </c>
      <c r="D27">
        <v>66</v>
      </c>
      <c r="E27">
        <v>80</v>
      </c>
      <c r="F27">
        <v>81</v>
      </c>
      <c r="G27">
        <v>74</v>
      </c>
      <c r="H27" t="s">
        <v>29</v>
      </c>
      <c r="I27">
        <f t="shared" ref="I27:I76" si="1">AVERAGE(C27:G27)</f>
        <v>72.400000000000006</v>
      </c>
      <c r="J27" t="s">
        <v>14</v>
      </c>
      <c r="K27" t="s">
        <v>10</v>
      </c>
      <c r="L27" t="s">
        <v>15</v>
      </c>
      <c r="M27">
        <v>20</v>
      </c>
      <c r="N27">
        <v>30</v>
      </c>
      <c r="O27" t="s">
        <v>69</v>
      </c>
      <c r="P27">
        <v>1</v>
      </c>
    </row>
    <row r="28" spans="1:17" x14ac:dyDescent="0.25">
      <c r="C28">
        <v>142</v>
      </c>
      <c r="D28">
        <v>80</v>
      </c>
      <c r="E28">
        <v>139</v>
      </c>
      <c r="F28">
        <v>140</v>
      </c>
      <c r="G28">
        <v>133</v>
      </c>
      <c r="H28" t="s">
        <v>29</v>
      </c>
      <c r="I28">
        <f t="shared" si="1"/>
        <v>126.8</v>
      </c>
      <c r="J28" t="s">
        <v>14</v>
      </c>
      <c r="K28" t="s">
        <v>10</v>
      </c>
      <c r="L28" t="s">
        <v>15</v>
      </c>
      <c r="M28">
        <v>20</v>
      </c>
      <c r="N28">
        <v>40</v>
      </c>
      <c r="O28" t="s">
        <v>69</v>
      </c>
      <c r="P28">
        <v>2</v>
      </c>
    </row>
    <row r="29" spans="1:17" x14ac:dyDescent="0.25">
      <c r="C29">
        <v>128</v>
      </c>
      <c r="D29">
        <v>117</v>
      </c>
      <c r="E29">
        <v>129</v>
      </c>
      <c r="F29">
        <v>131</v>
      </c>
      <c r="G29">
        <v>128</v>
      </c>
      <c r="H29" t="s">
        <v>29</v>
      </c>
      <c r="I29">
        <f t="shared" si="1"/>
        <v>126.6</v>
      </c>
      <c r="J29" t="s">
        <v>14</v>
      </c>
      <c r="K29" t="s">
        <v>10</v>
      </c>
      <c r="L29" t="s">
        <v>15</v>
      </c>
      <c r="M29">
        <v>10</v>
      </c>
      <c r="N29">
        <v>40</v>
      </c>
      <c r="O29" t="s">
        <v>69</v>
      </c>
      <c r="P29">
        <v>3</v>
      </c>
    </row>
    <row r="30" spans="1:17" x14ac:dyDescent="0.25">
      <c r="C30">
        <v>119</v>
      </c>
      <c r="D30">
        <v>115</v>
      </c>
      <c r="E30">
        <v>93</v>
      </c>
      <c r="F30">
        <v>112</v>
      </c>
      <c r="G30">
        <v>96</v>
      </c>
      <c r="H30" t="s">
        <v>29</v>
      </c>
      <c r="I30">
        <f t="shared" si="1"/>
        <v>107</v>
      </c>
      <c r="J30" t="s">
        <v>14</v>
      </c>
      <c r="K30" t="s">
        <v>10</v>
      </c>
      <c r="L30" t="s">
        <v>15</v>
      </c>
      <c r="M30">
        <v>0</v>
      </c>
      <c r="N30">
        <v>40</v>
      </c>
      <c r="O30" t="s">
        <v>69</v>
      </c>
      <c r="P30">
        <v>4</v>
      </c>
    </row>
    <row r="31" spans="1:17" x14ac:dyDescent="0.25">
      <c r="C31">
        <v>115</v>
      </c>
      <c r="D31">
        <v>95</v>
      </c>
      <c r="E31">
        <v>125</v>
      </c>
      <c r="F31">
        <v>112</v>
      </c>
      <c r="G31">
        <v>95</v>
      </c>
      <c r="H31" t="s">
        <v>29</v>
      </c>
      <c r="I31">
        <f t="shared" si="1"/>
        <v>108.4</v>
      </c>
      <c r="J31" t="s">
        <v>14</v>
      </c>
      <c r="K31" t="s">
        <v>10</v>
      </c>
      <c r="L31" t="s">
        <v>15</v>
      </c>
      <c r="M31">
        <v>10</v>
      </c>
      <c r="N31">
        <v>30</v>
      </c>
      <c r="O31" t="s">
        <v>69</v>
      </c>
      <c r="P31">
        <v>5</v>
      </c>
    </row>
    <row r="32" spans="1:17" x14ac:dyDescent="0.25">
      <c r="C32">
        <v>128</v>
      </c>
      <c r="D32">
        <v>140</v>
      </c>
      <c r="E32">
        <v>102</v>
      </c>
      <c r="F32">
        <v>110</v>
      </c>
      <c r="G32">
        <v>115</v>
      </c>
      <c r="H32" t="s">
        <v>29</v>
      </c>
      <c r="I32">
        <f t="shared" si="1"/>
        <v>119</v>
      </c>
      <c r="J32" t="s">
        <v>14</v>
      </c>
      <c r="K32" t="s">
        <v>10</v>
      </c>
      <c r="L32" t="s">
        <v>15</v>
      </c>
      <c r="M32">
        <v>0</v>
      </c>
      <c r="N32">
        <v>30</v>
      </c>
      <c r="O32" t="s">
        <v>69</v>
      </c>
      <c r="P32">
        <v>6</v>
      </c>
    </row>
    <row r="33" spans="3:16" x14ac:dyDescent="0.25">
      <c r="C33">
        <v>99</v>
      </c>
      <c r="D33">
        <v>116</v>
      </c>
      <c r="E33">
        <v>120</v>
      </c>
      <c r="F33">
        <v>124</v>
      </c>
      <c r="G33">
        <v>128</v>
      </c>
      <c r="H33" t="s">
        <v>29</v>
      </c>
      <c r="I33">
        <f t="shared" si="1"/>
        <v>117.4</v>
      </c>
      <c r="J33" t="s">
        <v>14</v>
      </c>
      <c r="K33" t="s">
        <v>10</v>
      </c>
      <c r="L33" t="s">
        <v>15</v>
      </c>
      <c r="M33">
        <v>10</v>
      </c>
      <c r="N33">
        <v>20</v>
      </c>
      <c r="O33" t="s">
        <v>69</v>
      </c>
      <c r="P33">
        <v>7</v>
      </c>
    </row>
    <row r="34" spans="3:16" x14ac:dyDescent="0.25">
      <c r="C34">
        <v>105</v>
      </c>
      <c r="D34">
        <v>129</v>
      </c>
      <c r="E34">
        <v>126</v>
      </c>
      <c r="F34">
        <v>112</v>
      </c>
      <c r="G34">
        <v>100</v>
      </c>
      <c r="H34" t="s">
        <v>29</v>
      </c>
      <c r="I34">
        <f t="shared" si="1"/>
        <v>114.4</v>
      </c>
      <c r="J34" t="s">
        <v>14</v>
      </c>
      <c r="K34" t="s">
        <v>10</v>
      </c>
      <c r="L34" t="s">
        <v>15</v>
      </c>
      <c r="M34">
        <v>0</v>
      </c>
      <c r="N34">
        <v>20</v>
      </c>
      <c r="O34" t="s">
        <v>69</v>
      </c>
      <c r="P34">
        <v>8</v>
      </c>
    </row>
    <row r="35" spans="3:16" x14ac:dyDescent="0.25">
      <c r="C35">
        <v>119</v>
      </c>
      <c r="D35">
        <v>104</v>
      </c>
      <c r="E35">
        <v>87</v>
      </c>
      <c r="F35">
        <v>45</v>
      </c>
      <c r="G35">
        <v>88</v>
      </c>
      <c r="H35" t="s">
        <v>29</v>
      </c>
      <c r="I35">
        <f t="shared" si="1"/>
        <v>88.6</v>
      </c>
      <c r="J35" t="s">
        <v>14</v>
      </c>
      <c r="K35" t="s">
        <v>10</v>
      </c>
      <c r="L35" t="s">
        <v>15</v>
      </c>
      <c r="M35">
        <v>10</v>
      </c>
      <c r="N35">
        <v>10</v>
      </c>
      <c r="O35" t="s">
        <v>69</v>
      </c>
      <c r="P35">
        <v>9</v>
      </c>
    </row>
    <row r="36" spans="3:16" x14ac:dyDescent="0.25">
      <c r="C36">
        <v>100</v>
      </c>
      <c r="D36">
        <v>82</v>
      </c>
      <c r="E36">
        <v>120</v>
      </c>
      <c r="F36">
        <v>117</v>
      </c>
      <c r="G36">
        <v>124</v>
      </c>
      <c r="H36" t="s">
        <v>29</v>
      </c>
      <c r="I36">
        <f t="shared" si="1"/>
        <v>108.6</v>
      </c>
      <c r="J36" t="s">
        <v>14</v>
      </c>
      <c r="K36" t="s">
        <v>10</v>
      </c>
      <c r="L36" t="s">
        <v>15</v>
      </c>
      <c r="M36">
        <v>0</v>
      </c>
      <c r="N36">
        <v>10</v>
      </c>
      <c r="O36" t="s">
        <v>69</v>
      </c>
      <c r="P36">
        <v>10</v>
      </c>
    </row>
    <row r="37" spans="3:16" x14ac:dyDescent="0.25">
      <c r="C37">
        <v>127</v>
      </c>
      <c r="D37">
        <v>128</v>
      </c>
      <c r="E37">
        <v>119</v>
      </c>
      <c r="F37">
        <v>120</v>
      </c>
      <c r="G37">
        <v>122</v>
      </c>
      <c r="H37" t="s">
        <v>29</v>
      </c>
      <c r="I37">
        <f t="shared" si="1"/>
        <v>123.2</v>
      </c>
      <c r="J37" t="s">
        <v>14</v>
      </c>
      <c r="K37" t="s">
        <v>10</v>
      </c>
      <c r="L37" t="s">
        <v>15</v>
      </c>
      <c r="M37">
        <v>10</v>
      </c>
      <c r="N37">
        <v>0</v>
      </c>
      <c r="O37" t="s">
        <v>69</v>
      </c>
      <c r="P37">
        <v>11</v>
      </c>
    </row>
    <row r="38" spans="3:16" x14ac:dyDescent="0.25">
      <c r="C38">
        <v>126</v>
      </c>
      <c r="D38">
        <v>126</v>
      </c>
      <c r="E38">
        <v>130</v>
      </c>
      <c r="F38">
        <v>129</v>
      </c>
      <c r="G38">
        <v>126</v>
      </c>
      <c r="H38" t="s">
        <v>29</v>
      </c>
      <c r="I38">
        <f t="shared" si="1"/>
        <v>127.4</v>
      </c>
      <c r="J38" t="s">
        <v>14</v>
      </c>
      <c r="K38" t="s">
        <v>10</v>
      </c>
      <c r="L38" t="s">
        <v>15</v>
      </c>
      <c r="M38">
        <v>0</v>
      </c>
      <c r="N38">
        <v>0</v>
      </c>
      <c r="O38" t="s">
        <v>69</v>
      </c>
      <c r="P38">
        <v>12</v>
      </c>
    </row>
    <row r="39" spans="3:16" x14ac:dyDescent="0.25">
      <c r="C39">
        <v>90</v>
      </c>
      <c r="D39">
        <v>97</v>
      </c>
      <c r="E39">
        <v>72</v>
      </c>
      <c r="F39">
        <v>81</v>
      </c>
      <c r="G39">
        <v>80</v>
      </c>
      <c r="H39" t="s">
        <v>29</v>
      </c>
      <c r="I39">
        <f t="shared" si="1"/>
        <v>84</v>
      </c>
      <c r="J39" t="s">
        <v>14</v>
      </c>
      <c r="K39" t="s">
        <v>10</v>
      </c>
      <c r="L39" t="s">
        <v>15</v>
      </c>
      <c r="M39">
        <v>20</v>
      </c>
      <c r="N39">
        <v>20</v>
      </c>
      <c r="O39" t="s">
        <v>71</v>
      </c>
      <c r="P39">
        <v>1</v>
      </c>
    </row>
    <row r="40" spans="3:16" x14ac:dyDescent="0.25">
      <c r="C40">
        <v>60</v>
      </c>
      <c r="D40">
        <v>107</v>
      </c>
      <c r="E40">
        <v>95</v>
      </c>
      <c r="F40">
        <v>53</v>
      </c>
      <c r="G40">
        <v>0</v>
      </c>
      <c r="H40" t="s">
        <v>76</v>
      </c>
      <c r="I40">
        <f t="shared" si="1"/>
        <v>63</v>
      </c>
      <c r="J40" t="s">
        <v>14</v>
      </c>
      <c r="K40" t="s">
        <v>10</v>
      </c>
      <c r="L40" t="s">
        <v>15</v>
      </c>
      <c r="M40">
        <v>20</v>
      </c>
      <c r="N40">
        <v>10</v>
      </c>
      <c r="O40" t="s">
        <v>71</v>
      </c>
      <c r="P40">
        <v>2</v>
      </c>
    </row>
    <row r="41" spans="3:16" x14ac:dyDescent="0.25">
      <c r="C41">
        <v>45</v>
      </c>
      <c r="D41">
        <v>75</v>
      </c>
      <c r="E41">
        <v>69</v>
      </c>
      <c r="F41">
        <v>103</v>
      </c>
      <c r="G41">
        <v>59</v>
      </c>
      <c r="H41" t="s">
        <v>29</v>
      </c>
      <c r="I41">
        <f t="shared" si="1"/>
        <v>70.2</v>
      </c>
      <c r="J41" t="s">
        <v>14</v>
      </c>
      <c r="K41" t="s">
        <v>10</v>
      </c>
      <c r="L41" t="s">
        <v>15</v>
      </c>
      <c r="M41">
        <v>20</v>
      </c>
      <c r="N41">
        <v>0</v>
      </c>
      <c r="O41" t="s">
        <v>71</v>
      </c>
      <c r="P41">
        <v>3</v>
      </c>
    </row>
    <row r="42" spans="3:16" x14ac:dyDescent="0.25">
      <c r="C42">
        <v>55</v>
      </c>
      <c r="D42">
        <v>54</v>
      </c>
      <c r="E42">
        <v>101</v>
      </c>
      <c r="F42">
        <v>103</v>
      </c>
      <c r="G42">
        <v>97</v>
      </c>
      <c r="H42" t="s">
        <v>76</v>
      </c>
      <c r="I42">
        <f t="shared" si="1"/>
        <v>82</v>
      </c>
      <c r="J42" t="s">
        <v>14</v>
      </c>
      <c r="K42" t="s">
        <v>10</v>
      </c>
      <c r="L42" t="s">
        <v>15</v>
      </c>
      <c r="M42">
        <v>30</v>
      </c>
      <c r="N42">
        <v>0</v>
      </c>
      <c r="O42" t="s">
        <v>71</v>
      </c>
      <c r="P42">
        <v>4</v>
      </c>
    </row>
    <row r="43" spans="3:16" x14ac:dyDescent="0.25">
      <c r="C43">
        <v>101</v>
      </c>
      <c r="D43">
        <v>117</v>
      </c>
      <c r="E43">
        <v>118</v>
      </c>
      <c r="F43">
        <v>90</v>
      </c>
      <c r="G43">
        <v>120</v>
      </c>
      <c r="H43" t="s">
        <v>29</v>
      </c>
      <c r="I43">
        <f t="shared" si="1"/>
        <v>109.2</v>
      </c>
      <c r="J43" t="s">
        <v>14</v>
      </c>
      <c r="K43" t="s">
        <v>10</v>
      </c>
      <c r="L43" t="s">
        <v>15</v>
      </c>
      <c r="M43">
        <v>30</v>
      </c>
      <c r="N43">
        <v>10</v>
      </c>
      <c r="O43" t="s">
        <v>71</v>
      </c>
      <c r="P43">
        <v>5</v>
      </c>
    </row>
    <row r="44" spans="3:16" x14ac:dyDescent="0.25">
      <c r="C44">
        <v>71</v>
      </c>
      <c r="D44">
        <v>0</v>
      </c>
      <c r="E44">
        <v>40</v>
      </c>
      <c r="F44">
        <v>0</v>
      </c>
      <c r="G44">
        <v>72</v>
      </c>
      <c r="H44" t="s">
        <v>76</v>
      </c>
      <c r="I44">
        <f t="shared" si="1"/>
        <v>36.6</v>
      </c>
      <c r="J44" t="s">
        <v>14</v>
      </c>
      <c r="K44" t="s">
        <v>10</v>
      </c>
      <c r="L44" t="s">
        <v>15</v>
      </c>
      <c r="M44">
        <v>30</v>
      </c>
      <c r="N44">
        <v>20</v>
      </c>
      <c r="O44" t="s">
        <v>71</v>
      </c>
      <c r="P44">
        <v>6</v>
      </c>
    </row>
    <row r="45" spans="3:16" x14ac:dyDescent="0.25">
      <c r="C45">
        <v>93</v>
      </c>
      <c r="D45">
        <v>46</v>
      </c>
      <c r="E45">
        <v>109</v>
      </c>
      <c r="F45">
        <v>125</v>
      </c>
      <c r="G45">
        <v>101</v>
      </c>
      <c r="H45" t="s">
        <v>29</v>
      </c>
      <c r="I45">
        <f t="shared" si="1"/>
        <v>94.8</v>
      </c>
      <c r="J45" t="s">
        <v>14</v>
      </c>
      <c r="K45" t="s">
        <v>10</v>
      </c>
      <c r="L45" t="s">
        <v>15</v>
      </c>
      <c r="M45">
        <v>30</v>
      </c>
      <c r="N45">
        <v>30</v>
      </c>
      <c r="O45" t="s">
        <v>71</v>
      </c>
      <c r="P45">
        <v>7</v>
      </c>
    </row>
    <row r="46" spans="3:16" x14ac:dyDescent="0.25">
      <c r="C46">
        <v>148</v>
      </c>
      <c r="D46">
        <v>98</v>
      </c>
      <c r="E46">
        <v>115</v>
      </c>
      <c r="F46">
        <v>89</v>
      </c>
      <c r="G46">
        <v>119</v>
      </c>
      <c r="H46" t="s">
        <v>29</v>
      </c>
      <c r="I46">
        <f t="shared" si="1"/>
        <v>113.8</v>
      </c>
      <c r="J46" t="s">
        <v>14</v>
      </c>
      <c r="K46" t="s">
        <v>10</v>
      </c>
      <c r="L46" t="s">
        <v>15</v>
      </c>
      <c r="M46">
        <v>30</v>
      </c>
      <c r="N46">
        <v>40</v>
      </c>
      <c r="O46" t="s">
        <v>71</v>
      </c>
      <c r="P46">
        <v>8</v>
      </c>
    </row>
    <row r="47" spans="3:16" x14ac:dyDescent="0.25">
      <c r="C47">
        <v>86</v>
      </c>
      <c r="D47">
        <v>130</v>
      </c>
      <c r="E47">
        <v>122</v>
      </c>
      <c r="F47">
        <v>130</v>
      </c>
      <c r="G47">
        <v>135</v>
      </c>
      <c r="H47" t="s">
        <v>29</v>
      </c>
      <c r="I47">
        <f t="shared" si="1"/>
        <v>120.6</v>
      </c>
      <c r="J47" t="s">
        <v>14</v>
      </c>
      <c r="K47" t="s">
        <v>10</v>
      </c>
      <c r="L47" t="s">
        <v>15</v>
      </c>
      <c r="M47">
        <v>40</v>
      </c>
      <c r="N47">
        <v>40</v>
      </c>
      <c r="O47" t="s">
        <v>71</v>
      </c>
      <c r="P47">
        <v>9</v>
      </c>
    </row>
    <row r="48" spans="3:16" x14ac:dyDescent="0.25">
      <c r="C48">
        <v>70</v>
      </c>
      <c r="D48">
        <v>76</v>
      </c>
      <c r="E48">
        <v>94</v>
      </c>
      <c r="F48">
        <v>133</v>
      </c>
      <c r="G48">
        <v>106</v>
      </c>
      <c r="H48" t="s">
        <v>47</v>
      </c>
      <c r="I48">
        <f t="shared" si="1"/>
        <v>95.8</v>
      </c>
      <c r="J48" t="s">
        <v>14</v>
      </c>
      <c r="K48" t="s">
        <v>10</v>
      </c>
      <c r="L48" t="s">
        <v>15</v>
      </c>
      <c r="M48">
        <v>40</v>
      </c>
      <c r="N48">
        <v>30</v>
      </c>
      <c r="O48" t="s">
        <v>71</v>
      </c>
      <c r="P48">
        <v>10</v>
      </c>
    </row>
    <row r="49" spans="3:16" x14ac:dyDescent="0.25">
      <c r="C49">
        <v>126</v>
      </c>
      <c r="D49">
        <v>106</v>
      </c>
      <c r="E49">
        <v>131</v>
      </c>
      <c r="F49">
        <v>110</v>
      </c>
      <c r="G49">
        <v>132</v>
      </c>
      <c r="H49" t="s">
        <v>29</v>
      </c>
      <c r="I49">
        <f t="shared" si="1"/>
        <v>121</v>
      </c>
      <c r="J49" t="s">
        <v>14</v>
      </c>
      <c r="K49" t="s">
        <v>10</v>
      </c>
      <c r="L49" t="s">
        <v>15</v>
      </c>
      <c r="M49">
        <v>40</v>
      </c>
      <c r="N49">
        <v>20</v>
      </c>
      <c r="O49" t="s">
        <v>71</v>
      </c>
      <c r="P49">
        <v>11</v>
      </c>
    </row>
    <row r="50" spans="3:16" x14ac:dyDescent="0.25">
      <c r="C50">
        <v>119</v>
      </c>
      <c r="D50">
        <v>125</v>
      </c>
      <c r="E50">
        <v>105</v>
      </c>
      <c r="F50">
        <v>100</v>
      </c>
      <c r="G50">
        <v>96</v>
      </c>
      <c r="H50" t="s">
        <v>29</v>
      </c>
      <c r="I50">
        <f t="shared" si="1"/>
        <v>109</v>
      </c>
      <c r="J50" t="s">
        <v>14</v>
      </c>
      <c r="K50" t="s">
        <v>10</v>
      </c>
      <c r="L50" t="s">
        <v>15</v>
      </c>
      <c r="M50">
        <v>40</v>
      </c>
      <c r="N50">
        <v>10</v>
      </c>
      <c r="O50" t="s">
        <v>71</v>
      </c>
      <c r="P50">
        <v>12</v>
      </c>
    </row>
    <row r="51" spans="3:16" x14ac:dyDescent="0.25">
      <c r="C51">
        <v>0</v>
      </c>
      <c r="D51">
        <v>145</v>
      </c>
      <c r="E51">
        <v>114</v>
      </c>
      <c r="F51">
        <v>0</v>
      </c>
      <c r="G51">
        <v>91</v>
      </c>
      <c r="H51" t="s">
        <v>76</v>
      </c>
      <c r="I51">
        <f t="shared" si="1"/>
        <v>70</v>
      </c>
      <c r="J51" t="s">
        <v>14</v>
      </c>
      <c r="K51" t="s">
        <v>10</v>
      </c>
      <c r="L51" t="s">
        <v>15</v>
      </c>
      <c r="M51">
        <v>40</v>
      </c>
      <c r="N51">
        <v>0</v>
      </c>
      <c r="O51" t="s">
        <v>71</v>
      </c>
      <c r="P51">
        <v>13</v>
      </c>
    </row>
    <row r="52" spans="3:16" x14ac:dyDescent="0.25">
      <c r="C52">
        <v>48</v>
      </c>
      <c r="D52">
        <v>82</v>
      </c>
      <c r="E52">
        <v>75</v>
      </c>
      <c r="F52">
        <v>65</v>
      </c>
      <c r="G52">
        <v>70</v>
      </c>
      <c r="H52" t="s">
        <v>29</v>
      </c>
      <c r="I52">
        <f t="shared" si="1"/>
        <v>68</v>
      </c>
      <c r="J52" t="s">
        <v>16</v>
      </c>
      <c r="K52" t="s">
        <v>12</v>
      </c>
      <c r="L52" t="s">
        <v>13</v>
      </c>
      <c r="M52">
        <v>10</v>
      </c>
      <c r="N52">
        <v>20</v>
      </c>
      <c r="O52" t="s">
        <v>69</v>
      </c>
      <c r="P52">
        <v>1</v>
      </c>
    </row>
    <row r="53" spans="3:16" x14ac:dyDescent="0.25">
      <c r="C53">
        <v>73</v>
      </c>
      <c r="D53">
        <v>73</v>
      </c>
      <c r="E53">
        <v>80</v>
      </c>
      <c r="F53">
        <v>71</v>
      </c>
      <c r="G53">
        <v>60</v>
      </c>
      <c r="H53" t="s">
        <v>29</v>
      </c>
      <c r="I53">
        <f t="shared" si="1"/>
        <v>71.400000000000006</v>
      </c>
      <c r="J53" t="s">
        <v>16</v>
      </c>
      <c r="K53" t="s">
        <v>12</v>
      </c>
      <c r="L53" t="s">
        <v>13</v>
      </c>
      <c r="M53">
        <v>0</v>
      </c>
      <c r="N53">
        <v>20</v>
      </c>
      <c r="O53" t="s">
        <v>69</v>
      </c>
      <c r="P53">
        <v>2</v>
      </c>
    </row>
    <row r="54" spans="3:16" x14ac:dyDescent="0.25">
      <c r="C54">
        <v>0</v>
      </c>
      <c r="D54">
        <v>0</v>
      </c>
      <c r="E54">
        <v>0</v>
      </c>
      <c r="F54">
        <v>0</v>
      </c>
      <c r="G54">
        <v>0</v>
      </c>
      <c r="H54" t="s">
        <v>34</v>
      </c>
      <c r="I54">
        <f t="shared" si="1"/>
        <v>0</v>
      </c>
      <c r="J54" t="s">
        <v>16</v>
      </c>
      <c r="K54" t="s">
        <v>12</v>
      </c>
      <c r="L54" t="s">
        <v>13</v>
      </c>
      <c r="M54">
        <v>20</v>
      </c>
      <c r="N54">
        <v>30</v>
      </c>
      <c r="O54" t="s">
        <v>69</v>
      </c>
      <c r="P54">
        <v>3</v>
      </c>
    </row>
    <row r="55" spans="3:16" x14ac:dyDescent="0.25">
      <c r="C55">
        <v>55</v>
      </c>
      <c r="D55">
        <v>54</v>
      </c>
      <c r="E55">
        <v>53</v>
      </c>
      <c r="F55">
        <v>60</v>
      </c>
      <c r="G55">
        <v>53</v>
      </c>
      <c r="H55" t="s">
        <v>29</v>
      </c>
      <c r="I55">
        <f t="shared" si="1"/>
        <v>55</v>
      </c>
      <c r="J55" t="s">
        <v>16</v>
      </c>
      <c r="K55" t="s">
        <v>12</v>
      </c>
      <c r="L55" t="s">
        <v>13</v>
      </c>
      <c r="M55">
        <v>10</v>
      </c>
      <c r="N55">
        <v>30</v>
      </c>
      <c r="O55" t="s">
        <v>69</v>
      </c>
      <c r="P55">
        <v>4</v>
      </c>
    </row>
    <row r="56" spans="3:16" x14ac:dyDescent="0.25">
      <c r="C56">
        <v>47</v>
      </c>
      <c r="D56">
        <v>60</v>
      </c>
      <c r="E56">
        <v>57</v>
      </c>
      <c r="F56">
        <v>63</v>
      </c>
      <c r="G56">
        <v>58</v>
      </c>
      <c r="H56" t="s">
        <v>34</v>
      </c>
      <c r="I56">
        <f t="shared" si="1"/>
        <v>57</v>
      </c>
      <c r="J56" t="s">
        <v>16</v>
      </c>
      <c r="K56" t="s">
        <v>12</v>
      </c>
      <c r="L56" t="s">
        <v>13</v>
      </c>
      <c r="M56">
        <v>0</v>
      </c>
      <c r="N56">
        <v>30</v>
      </c>
      <c r="O56" t="s">
        <v>69</v>
      </c>
      <c r="P56">
        <v>5</v>
      </c>
    </row>
    <row r="57" spans="3:16" x14ac:dyDescent="0.25">
      <c r="C57">
        <v>0</v>
      </c>
      <c r="D57">
        <v>0</v>
      </c>
      <c r="E57">
        <v>0</v>
      </c>
      <c r="F57">
        <v>0</v>
      </c>
      <c r="G57">
        <v>0</v>
      </c>
      <c r="H57" t="s">
        <v>34</v>
      </c>
      <c r="I57">
        <f t="shared" si="1"/>
        <v>0</v>
      </c>
      <c r="J57" t="s">
        <v>16</v>
      </c>
      <c r="K57" t="s">
        <v>12</v>
      </c>
      <c r="L57" t="s">
        <v>13</v>
      </c>
      <c r="M57">
        <v>20</v>
      </c>
      <c r="N57">
        <v>40</v>
      </c>
      <c r="O57" t="s">
        <v>69</v>
      </c>
      <c r="P57">
        <v>6</v>
      </c>
    </row>
    <row r="58" spans="3:16" x14ac:dyDescent="0.25">
      <c r="C58">
        <v>31</v>
      </c>
      <c r="D58">
        <v>32</v>
      </c>
      <c r="E58">
        <v>41</v>
      </c>
      <c r="F58">
        <v>40</v>
      </c>
      <c r="G58">
        <v>30</v>
      </c>
      <c r="H58" t="s">
        <v>35</v>
      </c>
      <c r="I58">
        <f t="shared" si="1"/>
        <v>34.799999999999997</v>
      </c>
      <c r="J58" t="s">
        <v>16</v>
      </c>
      <c r="K58" t="s">
        <v>12</v>
      </c>
      <c r="L58" t="s">
        <v>13</v>
      </c>
      <c r="M58">
        <v>10</v>
      </c>
      <c r="N58">
        <v>40</v>
      </c>
      <c r="O58" t="s">
        <v>69</v>
      </c>
      <c r="P58">
        <v>7</v>
      </c>
    </row>
    <row r="59" spans="3:16" x14ac:dyDescent="0.25">
      <c r="C59">
        <v>26</v>
      </c>
      <c r="D59">
        <v>0</v>
      </c>
      <c r="E59">
        <v>26</v>
      </c>
      <c r="F59">
        <v>0</v>
      </c>
      <c r="G59">
        <v>22</v>
      </c>
      <c r="H59" t="s">
        <v>35</v>
      </c>
      <c r="I59">
        <f t="shared" si="1"/>
        <v>14.8</v>
      </c>
      <c r="J59" t="s">
        <v>16</v>
      </c>
      <c r="K59" t="s">
        <v>12</v>
      </c>
      <c r="L59" t="s">
        <v>13</v>
      </c>
      <c r="M59">
        <v>0</v>
      </c>
      <c r="N59">
        <v>40</v>
      </c>
      <c r="O59" t="s">
        <v>69</v>
      </c>
      <c r="P59">
        <v>8</v>
      </c>
    </row>
    <row r="60" spans="3:16" x14ac:dyDescent="0.25">
      <c r="C60">
        <v>24</v>
      </c>
      <c r="D60">
        <v>38</v>
      </c>
      <c r="E60">
        <v>51</v>
      </c>
      <c r="F60">
        <v>44</v>
      </c>
      <c r="G60">
        <v>23</v>
      </c>
      <c r="H60" t="s">
        <v>35</v>
      </c>
      <c r="I60">
        <f t="shared" si="1"/>
        <v>36</v>
      </c>
      <c r="J60" t="s">
        <v>16</v>
      </c>
      <c r="K60" t="s">
        <v>12</v>
      </c>
      <c r="L60" t="s">
        <v>13</v>
      </c>
      <c r="M60">
        <v>10</v>
      </c>
      <c r="N60">
        <v>10</v>
      </c>
      <c r="O60" t="s">
        <v>69</v>
      </c>
      <c r="P60">
        <v>9</v>
      </c>
    </row>
    <row r="61" spans="3:16" x14ac:dyDescent="0.25">
      <c r="C61">
        <v>14</v>
      </c>
      <c r="D61">
        <v>17</v>
      </c>
      <c r="E61">
        <v>24</v>
      </c>
      <c r="F61">
        <v>18</v>
      </c>
      <c r="G61">
        <v>6</v>
      </c>
      <c r="H61" t="s">
        <v>34</v>
      </c>
      <c r="I61">
        <f t="shared" si="1"/>
        <v>15.8</v>
      </c>
      <c r="J61" t="s">
        <v>16</v>
      </c>
      <c r="K61" t="s">
        <v>12</v>
      </c>
      <c r="L61" t="s">
        <v>13</v>
      </c>
      <c r="M61">
        <v>0</v>
      </c>
      <c r="N61">
        <v>10</v>
      </c>
      <c r="O61" t="s">
        <v>69</v>
      </c>
      <c r="P61">
        <v>10</v>
      </c>
    </row>
    <row r="62" spans="3:16" x14ac:dyDescent="0.25">
      <c r="C62">
        <v>50</v>
      </c>
      <c r="D62">
        <v>35</v>
      </c>
      <c r="E62">
        <v>40</v>
      </c>
      <c r="F62">
        <v>20</v>
      </c>
      <c r="G62">
        <v>52</v>
      </c>
      <c r="H62" t="s">
        <v>35</v>
      </c>
      <c r="I62">
        <f t="shared" si="1"/>
        <v>39.4</v>
      </c>
      <c r="J62" t="s">
        <v>16</v>
      </c>
      <c r="K62" t="s">
        <v>12</v>
      </c>
      <c r="L62" t="s">
        <v>13</v>
      </c>
      <c r="M62">
        <v>10</v>
      </c>
      <c r="N62">
        <v>0</v>
      </c>
      <c r="O62" t="s">
        <v>69</v>
      </c>
      <c r="P62">
        <v>11</v>
      </c>
    </row>
    <row r="63" spans="3:16" x14ac:dyDescent="0.25">
      <c r="C63">
        <v>61</v>
      </c>
      <c r="D63">
        <v>71</v>
      </c>
      <c r="E63">
        <v>46</v>
      </c>
      <c r="F63">
        <v>24</v>
      </c>
      <c r="G63">
        <v>53</v>
      </c>
      <c r="H63" t="s">
        <v>35</v>
      </c>
      <c r="I63">
        <f t="shared" si="1"/>
        <v>51</v>
      </c>
      <c r="J63" t="s">
        <v>16</v>
      </c>
      <c r="K63" t="s">
        <v>12</v>
      </c>
      <c r="L63" t="s">
        <v>13</v>
      </c>
      <c r="M63">
        <v>0</v>
      </c>
      <c r="N63">
        <v>0</v>
      </c>
      <c r="O63" t="s">
        <v>69</v>
      </c>
      <c r="P63">
        <v>12</v>
      </c>
    </row>
    <row r="64" spans="3:16" x14ac:dyDescent="0.25">
      <c r="C64">
        <v>0</v>
      </c>
      <c r="D64">
        <v>0</v>
      </c>
      <c r="E64">
        <v>0</v>
      </c>
      <c r="F64">
        <v>0</v>
      </c>
      <c r="G64">
        <v>0</v>
      </c>
      <c r="H64" t="s">
        <v>34</v>
      </c>
      <c r="I64">
        <f t="shared" si="1"/>
        <v>0</v>
      </c>
      <c r="J64" t="s">
        <v>16</v>
      </c>
      <c r="K64" t="s">
        <v>12</v>
      </c>
      <c r="L64" t="s">
        <v>13</v>
      </c>
      <c r="M64">
        <v>20</v>
      </c>
      <c r="N64">
        <v>20</v>
      </c>
      <c r="O64" t="s">
        <v>71</v>
      </c>
      <c r="P64">
        <v>1</v>
      </c>
    </row>
    <row r="65" spans="3:16" x14ac:dyDescent="0.25">
      <c r="C65">
        <v>15</v>
      </c>
      <c r="D65">
        <v>0</v>
      </c>
      <c r="E65">
        <v>5</v>
      </c>
      <c r="F65">
        <v>20</v>
      </c>
      <c r="G65">
        <v>5</v>
      </c>
      <c r="H65" t="s">
        <v>34</v>
      </c>
      <c r="I65">
        <f t="shared" si="1"/>
        <v>9</v>
      </c>
      <c r="J65" t="s">
        <v>16</v>
      </c>
      <c r="K65" t="s">
        <v>12</v>
      </c>
      <c r="L65" t="s">
        <v>13</v>
      </c>
      <c r="M65">
        <v>20</v>
      </c>
      <c r="N65">
        <v>10</v>
      </c>
      <c r="O65" t="s">
        <v>71</v>
      </c>
      <c r="P65">
        <v>2</v>
      </c>
    </row>
    <row r="66" spans="3:16" x14ac:dyDescent="0.25">
      <c r="C66">
        <v>0</v>
      </c>
      <c r="D66">
        <v>0</v>
      </c>
      <c r="E66">
        <v>21</v>
      </c>
      <c r="F66">
        <v>35</v>
      </c>
      <c r="G66">
        <v>0</v>
      </c>
      <c r="H66" t="s">
        <v>34</v>
      </c>
      <c r="I66">
        <f t="shared" si="1"/>
        <v>11.2</v>
      </c>
      <c r="J66" t="s">
        <v>16</v>
      </c>
      <c r="K66" t="s">
        <v>12</v>
      </c>
      <c r="L66" t="s">
        <v>13</v>
      </c>
      <c r="M66">
        <v>20</v>
      </c>
      <c r="N66">
        <v>0</v>
      </c>
      <c r="O66" t="s">
        <v>71</v>
      </c>
      <c r="P66">
        <v>3</v>
      </c>
    </row>
    <row r="67" spans="3:16" x14ac:dyDescent="0.25">
      <c r="C67">
        <v>36</v>
      </c>
      <c r="D67">
        <v>46</v>
      </c>
      <c r="E67">
        <v>33</v>
      </c>
      <c r="F67">
        <v>45</v>
      </c>
      <c r="G67">
        <v>50</v>
      </c>
      <c r="H67" t="s">
        <v>29</v>
      </c>
      <c r="I67">
        <f t="shared" si="1"/>
        <v>42</v>
      </c>
      <c r="J67" t="s">
        <v>16</v>
      </c>
      <c r="K67" t="s">
        <v>12</v>
      </c>
      <c r="L67" t="s">
        <v>13</v>
      </c>
      <c r="M67">
        <v>30</v>
      </c>
      <c r="N67">
        <v>0</v>
      </c>
      <c r="O67" t="s">
        <v>71</v>
      </c>
      <c r="P67">
        <v>4</v>
      </c>
    </row>
    <row r="68" spans="3:16" x14ac:dyDescent="0.25">
      <c r="C68">
        <v>54</v>
      </c>
      <c r="D68">
        <v>51</v>
      </c>
      <c r="E68">
        <v>50</v>
      </c>
      <c r="F68">
        <v>40</v>
      </c>
      <c r="G68">
        <v>50</v>
      </c>
      <c r="H68" t="s">
        <v>29</v>
      </c>
      <c r="I68">
        <f t="shared" si="1"/>
        <v>49</v>
      </c>
      <c r="J68" t="s">
        <v>16</v>
      </c>
      <c r="K68" t="s">
        <v>12</v>
      </c>
      <c r="L68" t="s">
        <v>13</v>
      </c>
      <c r="M68">
        <v>30</v>
      </c>
      <c r="N68">
        <v>10</v>
      </c>
      <c r="O68" t="s">
        <v>71</v>
      </c>
      <c r="P68">
        <v>5</v>
      </c>
    </row>
    <row r="69" spans="3:16" x14ac:dyDescent="0.25">
      <c r="C69">
        <v>21</v>
      </c>
      <c r="D69">
        <v>0</v>
      </c>
      <c r="E69">
        <v>22</v>
      </c>
      <c r="F69">
        <v>12</v>
      </c>
      <c r="G69">
        <v>24</v>
      </c>
      <c r="H69" t="s">
        <v>29</v>
      </c>
      <c r="I69">
        <f t="shared" si="1"/>
        <v>15.8</v>
      </c>
      <c r="J69" t="s">
        <v>16</v>
      </c>
      <c r="K69" t="s">
        <v>12</v>
      </c>
      <c r="L69" t="s">
        <v>13</v>
      </c>
      <c r="M69">
        <v>30</v>
      </c>
      <c r="N69">
        <v>20</v>
      </c>
      <c r="O69" t="s">
        <v>71</v>
      </c>
      <c r="P69">
        <v>6</v>
      </c>
    </row>
    <row r="70" spans="3:16" x14ac:dyDescent="0.25">
      <c r="C70">
        <v>0</v>
      </c>
      <c r="D70">
        <v>0</v>
      </c>
      <c r="E70">
        <v>0</v>
      </c>
      <c r="F70">
        <v>0</v>
      </c>
      <c r="G70">
        <v>0</v>
      </c>
      <c r="H70" t="s">
        <v>29</v>
      </c>
      <c r="I70">
        <f t="shared" si="1"/>
        <v>0</v>
      </c>
      <c r="J70" t="s">
        <v>16</v>
      </c>
      <c r="K70" t="s">
        <v>12</v>
      </c>
      <c r="L70" t="s">
        <v>13</v>
      </c>
      <c r="M70">
        <v>30</v>
      </c>
      <c r="N70">
        <v>30</v>
      </c>
      <c r="O70" t="s">
        <v>71</v>
      </c>
      <c r="P70">
        <v>7</v>
      </c>
    </row>
    <row r="71" spans="3:16" x14ac:dyDescent="0.25">
      <c r="C71">
        <v>0</v>
      </c>
      <c r="D71">
        <v>0</v>
      </c>
      <c r="E71">
        <v>0</v>
      </c>
      <c r="F71">
        <v>0</v>
      </c>
      <c r="G71">
        <v>0</v>
      </c>
      <c r="H71" t="s">
        <v>34</v>
      </c>
      <c r="I71">
        <f t="shared" si="1"/>
        <v>0</v>
      </c>
      <c r="J71" t="s">
        <v>16</v>
      </c>
      <c r="K71" t="s">
        <v>12</v>
      </c>
      <c r="L71" t="s">
        <v>13</v>
      </c>
      <c r="M71">
        <v>30</v>
      </c>
      <c r="N71">
        <v>40</v>
      </c>
      <c r="O71" t="s">
        <v>71</v>
      </c>
      <c r="P71">
        <v>8</v>
      </c>
    </row>
    <row r="72" spans="3:16" x14ac:dyDescent="0.25">
      <c r="C72">
        <v>5</v>
      </c>
      <c r="D72">
        <v>39</v>
      </c>
      <c r="E72">
        <v>37</v>
      </c>
      <c r="F72">
        <v>0</v>
      </c>
      <c r="G72">
        <v>21</v>
      </c>
      <c r="H72" t="s">
        <v>34</v>
      </c>
      <c r="I72">
        <f t="shared" si="1"/>
        <v>20.399999999999999</v>
      </c>
      <c r="J72" t="s">
        <v>16</v>
      </c>
      <c r="K72" t="s">
        <v>12</v>
      </c>
      <c r="L72" t="s">
        <v>13</v>
      </c>
      <c r="M72">
        <v>40</v>
      </c>
      <c r="N72">
        <v>40</v>
      </c>
      <c r="O72" t="s">
        <v>71</v>
      </c>
      <c r="P72">
        <v>9</v>
      </c>
    </row>
    <row r="73" spans="3:16" x14ac:dyDescent="0.25">
      <c r="C73">
        <v>0</v>
      </c>
      <c r="D73">
        <v>0</v>
      </c>
      <c r="E73">
        <v>0</v>
      </c>
      <c r="F73">
        <v>0</v>
      </c>
      <c r="G73">
        <v>0</v>
      </c>
      <c r="H73" t="s">
        <v>34</v>
      </c>
      <c r="I73">
        <f t="shared" si="1"/>
        <v>0</v>
      </c>
      <c r="J73" t="s">
        <v>16</v>
      </c>
      <c r="K73" t="s">
        <v>12</v>
      </c>
      <c r="L73" t="s">
        <v>13</v>
      </c>
      <c r="M73">
        <v>40</v>
      </c>
      <c r="N73">
        <v>30</v>
      </c>
      <c r="O73" t="s">
        <v>71</v>
      </c>
      <c r="P73">
        <v>10</v>
      </c>
    </row>
    <row r="74" spans="3:16" x14ac:dyDescent="0.25">
      <c r="C74">
        <v>0</v>
      </c>
      <c r="D74">
        <v>0</v>
      </c>
      <c r="E74">
        <v>0</v>
      </c>
      <c r="F74">
        <v>0</v>
      </c>
      <c r="G74">
        <v>0</v>
      </c>
      <c r="H74" t="s">
        <v>35</v>
      </c>
      <c r="I74">
        <f t="shared" si="1"/>
        <v>0</v>
      </c>
      <c r="J74" t="s">
        <v>16</v>
      </c>
      <c r="K74" t="s">
        <v>12</v>
      </c>
      <c r="L74" t="s">
        <v>13</v>
      </c>
      <c r="M74">
        <v>40</v>
      </c>
      <c r="N74">
        <v>20</v>
      </c>
      <c r="O74" t="s">
        <v>71</v>
      </c>
      <c r="P74">
        <v>11</v>
      </c>
    </row>
    <row r="75" spans="3:16" x14ac:dyDescent="0.25">
      <c r="C75">
        <v>0</v>
      </c>
      <c r="D75">
        <v>18</v>
      </c>
      <c r="E75">
        <v>28</v>
      </c>
      <c r="F75">
        <v>23</v>
      </c>
      <c r="G75">
        <v>0</v>
      </c>
      <c r="H75" t="s">
        <v>35</v>
      </c>
      <c r="I75">
        <f t="shared" si="1"/>
        <v>13.8</v>
      </c>
      <c r="J75" t="s">
        <v>16</v>
      </c>
      <c r="K75" t="s">
        <v>12</v>
      </c>
      <c r="L75" t="s">
        <v>13</v>
      </c>
      <c r="M75">
        <v>40</v>
      </c>
      <c r="N75">
        <v>10</v>
      </c>
      <c r="O75" t="s">
        <v>71</v>
      </c>
      <c r="P75">
        <v>12</v>
      </c>
    </row>
    <row r="76" spans="3:16" x14ac:dyDescent="0.25">
      <c r="C76">
        <v>64</v>
      </c>
      <c r="D76">
        <v>61</v>
      </c>
      <c r="E76">
        <v>54</v>
      </c>
      <c r="F76">
        <v>68</v>
      </c>
      <c r="G76">
        <v>30</v>
      </c>
      <c r="H76" t="s">
        <v>29</v>
      </c>
      <c r="I76">
        <f t="shared" si="1"/>
        <v>55.4</v>
      </c>
      <c r="J76" t="s">
        <v>16</v>
      </c>
      <c r="K76" t="s">
        <v>74</v>
      </c>
      <c r="L76" t="s">
        <v>75</v>
      </c>
      <c r="M76">
        <v>40</v>
      </c>
      <c r="N76">
        <v>0</v>
      </c>
      <c r="O76" t="s">
        <v>71</v>
      </c>
      <c r="P76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workbookViewId="0">
      <pane ySplit="1" topLeftCell="A2" activePane="bottomLeft" state="frozen"/>
      <selection pane="bottomLeft" activeCell="B22" sqref="B22"/>
    </sheetView>
  </sheetViews>
  <sheetFormatPr defaultRowHeight="15" x14ac:dyDescent="0.25"/>
  <cols>
    <col min="4" max="4" width="6.85546875" customWidth="1"/>
    <col min="5" max="7" width="7" customWidth="1"/>
    <col min="9" max="9" width="11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24</v>
      </c>
      <c r="N1" t="s">
        <v>25</v>
      </c>
    </row>
    <row r="2" spans="1:15" x14ac:dyDescent="0.25">
      <c r="C2">
        <v>210</v>
      </c>
      <c r="D2">
        <v>190</v>
      </c>
      <c r="E2">
        <v>252</v>
      </c>
      <c r="F2">
        <v>202</v>
      </c>
      <c r="G2">
        <v>210</v>
      </c>
      <c r="H2" t="s">
        <v>29</v>
      </c>
      <c r="I2">
        <f t="shared" ref="I2:I27" si="0">AVERAGE(C2:G2)</f>
        <v>212.8</v>
      </c>
      <c r="J2" t="s">
        <v>9</v>
      </c>
      <c r="K2" t="s">
        <v>10</v>
      </c>
      <c r="L2" t="s">
        <v>11</v>
      </c>
      <c r="M2">
        <v>0</v>
      </c>
      <c r="N2">
        <v>20</v>
      </c>
    </row>
    <row r="3" spans="1:15" x14ac:dyDescent="0.25">
      <c r="C3">
        <v>260</v>
      </c>
      <c r="D3">
        <v>255</v>
      </c>
      <c r="E3">
        <v>195</v>
      </c>
      <c r="F3">
        <v>212</v>
      </c>
      <c r="G3">
        <v>240</v>
      </c>
      <c r="H3" t="s">
        <v>29</v>
      </c>
      <c r="I3">
        <f t="shared" si="0"/>
        <v>232.4</v>
      </c>
      <c r="J3" t="s">
        <v>9</v>
      </c>
      <c r="K3" t="s">
        <v>10</v>
      </c>
      <c r="L3" t="s">
        <v>11</v>
      </c>
      <c r="M3">
        <v>10</v>
      </c>
      <c r="N3">
        <v>20</v>
      </c>
    </row>
    <row r="4" spans="1:15" x14ac:dyDescent="0.25">
      <c r="C4">
        <v>178</v>
      </c>
      <c r="D4">
        <v>227</v>
      </c>
      <c r="E4">
        <v>242</v>
      </c>
      <c r="F4">
        <v>295</v>
      </c>
      <c r="G4">
        <v>260</v>
      </c>
      <c r="H4" t="s">
        <v>29</v>
      </c>
      <c r="I4">
        <f t="shared" si="0"/>
        <v>240.4</v>
      </c>
      <c r="J4" t="s">
        <v>9</v>
      </c>
      <c r="K4" t="s">
        <v>10</v>
      </c>
      <c r="L4" t="s">
        <v>11</v>
      </c>
      <c r="M4">
        <v>20</v>
      </c>
      <c r="N4">
        <v>40</v>
      </c>
    </row>
    <row r="5" spans="1:15" x14ac:dyDescent="0.25">
      <c r="C5">
        <v>258</v>
      </c>
      <c r="D5">
        <v>270</v>
      </c>
      <c r="E5">
        <v>202</v>
      </c>
      <c r="F5">
        <v>265</v>
      </c>
      <c r="G5">
        <v>268</v>
      </c>
      <c r="H5" t="s">
        <v>29</v>
      </c>
      <c r="I5">
        <f>AVERAGE(D5:G5)</f>
        <v>251.25</v>
      </c>
      <c r="J5" t="s">
        <v>9</v>
      </c>
      <c r="K5" t="s">
        <v>10</v>
      </c>
      <c r="L5" t="s">
        <v>11</v>
      </c>
      <c r="M5">
        <v>10</v>
      </c>
      <c r="N5">
        <v>40</v>
      </c>
      <c r="O5" t="s">
        <v>30</v>
      </c>
    </row>
    <row r="6" spans="1:15" x14ac:dyDescent="0.25">
      <c r="C6">
        <v>280</v>
      </c>
      <c r="D6">
        <v>235</v>
      </c>
      <c r="E6">
        <v>191</v>
      </c>
      <c r="F6">
        <v>188</v>
      </c>
      <c r="G6">
        <v>268</v>
      </c>
      <c r="H6" t="s">
        <v>29</v>
      </c>
      <c r="I6">
        <f t="shared" si="0"/>
        <v>232.4</v>
      </c>
      <c r="J6" t="s">
        <v>9</v>
      </c>
      <c r="K6" t="s">
        <v>10</v>
      </c>
      <c r="L6" t="s">
        <v>11</v>
      </c>
      <c r="M6">
        <v>0</v>
      </c>
      <c r="N6">
        <v>40</v>
      </c>
      <c r="O6" t="s">
        <v>31</v>
      </c>
    </row>
    <row r="7" spans="1:15" x14ac:dyDescent="0.25">
      <c r="C7">
        <v>245</v>
      </c>
      <c r="D7">
        <v>205</v>
      </c>
      <c r="E7">
        <v>200</v>
      </c>
      <c r="F7">
        <v>198</v>
      </c>
      <c r="G7">
        <v>210</v>
      </c>
      <c r="H7" t="s">
        <v>29</v>
      </c>
      <c r="I7">
        <f t="shared" si="0"/>
        <v>211.6</v>
      </c>
      <c r="J7" t="s">
        <v>9</v>
      </c>
      <c r="K7" t="s">
        <v>10</v>
      </c>
      <c r="L7" t="s">
        <v>11</v>
      </c>
      <c r="M7">
        <v>0</v>
      </c>
      <c r="N7">
        <v>30</v>
      </c>
    </row>
    <row r="8" spans="1:15" x14ac:dyDescent="0.25">
      <c r="C8">
        <v>183</v>
      </c>
      <c r="D8">
        <v>230</v>
      </c>
      <c r="E8">
        <v>150</v>
      </c>
      <c r="F8">
        <v>130</v>
      </c>
      <c r="G8">
        <v>125</v>
      </c>
      <c r="H8" t="s">
        <v>29</v>
      </c>
      <c r="I8">
        <f t="shared" si="0"/>
        <v>163.6</v>
      </c>
      <c r="J8" t="s">
        <v>9</v>
      </c>
      <c r="K8" t="s">
        <v>10</v>
      </c>
      <c r="L8" t="s">
        <v>11</v>
      </c>
      <c r="M8">
        <v>10</v>
      </c>
      <c r="N8">
        <v>30</v>
      </c>
      <c r="O8" t="s">
        <v>32</v>
      </c>
    </row>
    <row r="9" spans="1:15" x14ac:dyDescent="0.25">
      <c r="C9">
        <v>180</v>
      </c>
      <c r="D9">
        <v>150</v>
      </c>
      <c r="E9">
        <v>228</v>
      </c>
      <c r="F9">
        <v>242</v>
      </c>
      <c r="G9">
        <v>125</v>
      </c>
      <c r="H9" t="s">
        <v>29</v>
      </c>
      <c r="I9">
        <f t="shared" si="0"/>
        <v>185</v>
      </c>
      <c r="J9" t="s">
        <v>9</v>
      </c>
      <c r="K9" t="s">
        <v>10</v>
      </c>
      <c r="L9" t="s">
        <v>11</v>
      </c>
      <c r="M9">
        <v>20</v>
      </c>
      <c r="N9">
        <v>30</v>
      </c>
      <c r="O9" t="s">
        <v>33</v>
      </c>
    </row>
    <row r="10" spans="1:15" x14ac:dyDescent="0.25">
      <c r="C10">
        <v>238</v>
      </c>
      <c r="D10">
        <v>234</v>
      </c>
      <c r="E10">
        <v>126</v>
      </c>
      <c r="F10">
        <v>232</v>
      </c>
      <c r="G10">
        <v>230</v>
      </c>
      <c r="H10" t="s">
        <v>29</v>
      </c>
      <c r="I10">
        <f t="shared" si="0"/>
        <v>212</v>
      </c>
      <c r="J10" t="s">
        <v>9</v>
      </c>
      <c r="K10" t="s">
        <v>10</v>
      </c>
      <c r="L10" t="s">
        <v>11</v>
      </c>
      <c r="M10">
        <v>30</v>
      </c>
      <c r="N10">
        <v>30</v>
      </c>
      <c r="O10" t="s">
        <v>30</v>
      </c>
    </row>
    <row r="11" spans="1:15" x14ac:dyDescent="0.25">
      <c r="C11">
        <v>208</v>
      </c>
      <c r="D11">
        <v>203</v>
      </c>
      <c r="E11">
        <v>210</v>
      </c>
      <c r="F11">
        <v>210</v>
      </c>
      <c r="G11">
        <v>229</v>
      </c>
      <c r="H11" t="s">
        <v>29</v>
      </c>
      <c r="I11">
        <f t="shared" si="0"/>
        <v>212</v>
      </c>
      <c r="J11" t="s">
        <v>9</v>
      </c>
      <c r="K11" t="s">
        <v>10</v>
      </c>
      <c r="L11" t="s">
        <v>11</v>
      </c>
      <c r="M11">
        <v>40</v>
      </c>
      <c r="N11">
        <v>30</v>
      </c>
    </row>
    <row r="12" spans="1:15" x14ac:dyDescent="0.25">
      <c r="C12">
        <v>230</v>
      </c>
      <c r="D12">
        <v>210</v>
      </c>
      <c r="E12">
        <v>195</v>
      </c>
      <c r="F12">
        <v>185</v>
      </c>
      <c r="G12">
        <v>185</v>
      </c>
      <c r="H12" t="s">
        <v>29</v>
      </c>
      <c r="I12">
        <f t="shared" si="0"/>
        <v>201</v>
      </c>
      <c r="J12" t="s">
        <v>9</v>
      </c>
      <c r="K12" t="s">
        <v>10</v>
      </c>
      <c r="L12" t="s">
        <v>11</v>
      </c>
      <c r="M12">
        <v>40</v>
      </c>
      <c r="N12">
        <v>40</v>
      </c>
    </row>
    <row r="13" spans="1:15" x14ac:dyDescent="0.25">
      <c r="C13">
        <v>191</v>
      </c>
      <c r="D13">
        <v>200</v>
      </c>
      <c r="E13">
        <v>195</v>
      </c>
      <c r="F13">
        <v>205</v>
      </c>
      <c r="G13">
        <v>200</v>
      </c>
      <c r="H13" t="s">
        <v>29</v>
      </c>
      <c r="I13">
        <f t="shared" si="0"/>
        <v>198.2</v>
      </c>
      <c r="J13" t="s">
        <v>9</v>
      </c>
      <c r="K13" t="s">
        <v>10</v>
      </c>
      <c r="L13" t="s">
        <v>11</v>
      </c>
      <c r="M13">
        <v>30</v>
      </c>
      <c r="N13">
        <v>40</v>
      </c>
    </row>
    <row r="14" spans="1:15" x14ac:dyDescent="0.25">
      <c r="C14">
        <v>220</v>
      </c>
      <c r="D14">
        <v>165</v>
      </c>
      <c r="E14">
        <v>280</v>
      </c>
      <c r="F14">
        <v>190</v>
      </c>
      <c r="G14">
        <v>223</v>
      </c>
      <c r="H14" t="s">
        <v>29</v>
      </c>
      <c r="I14">
        <f t="shared" si="0"/>
        <v>215.6</v>
      </c>
      <c r="J14" t="s">
        <v>9</v>
      </c>
      <c r="K14" t="s">
        <v>10</v>
      </c>
      <c r="L14" t="s">
        <v>11</v>
      </c>
      <c r="M14">
        <v>40</v>
      </c>
      <c r="N14">
        <v>10</v>
      </c>
    </row>
    <row r="15" spans="1:15" x14ac:dyDescent="0.25">
      <c r="C15">
        <v>190</v>
      </c>
      <c r="D15">
        <v>195</v>
      </c>
      <c r="E15">
        <v>199</v>
      </c>
      <c r="F15">
        <v>191</v>
      </c>
      <c r="G15">
        <v>200</v>
      </c>
      <c r="H15" t="s">
        <v>29</v>
      </c>
      <c r="I15">
        <f t="shared" si="0"/>
        <v>195</v>
      </c>
      <c r="J15" t="s">
        <v>9</v>
      </c>
      <c r="K15" t="s">
        <v>10</v>
      </c>
      <c r="L15" t="s">
        <v>11</v>
      </c>
      <c r="M15">
        <v>40</v>
      </c>
      <c r="N15">
        <v>20</v>
      </c>
    </row>
    <row r="16" spans="1:15" x14ac:dyDescent="0.25">
      <c r="C16">
        <v>175</v>
      </c>
      <c r="D16">
        <v>176</v>
      </c>
      <c r="E16">
        <v>171</v>
      </c>
      <c r="F16">
        <v>172</v>
      </c>
      <c r="G16">
        <v>172</v>
      </c>
      <c r="H16" t="s">
        <v>29</v>
      </c>
      <c r="I16">
        <f t="shared" si="0"/>
        <v>173.2</v>
      </c>
      <c r="J16" t="s">
        <v>9</v>
      </c>
      <c r="K16" t="s">
        <v>10</v>
      </c>
      <c r="L16" t="s">
        <v>11</v>
      </c>
      <c r="M16">
        <v>30</v>
      </c>
      <c r="N16">
        <v>20</v>
      </c>
    </row>
    <row r="17" spans="1:15" x14ac:dyDescent="0.25">
      <c r="A17">
        <v>273635</v>
      </c>
      <c r="B17">
        <v>4172954</v>
      </c>
      <c r="C17">
        <v>204</v>
      </c>
      <c r="D17">
        <v>164</v>
      </c>
      <c r="E17">
        <v>190</v>
      </c>
      <c r="F17">
        <v>190</v>
      </c>
      <c r="G17">
        <v>155</v>
      </c>
      <c r="H17" t="s">
        <v>29</v>
      </c>
      <c r="I17">
        <f t="shared" si="0"/>
        <v>180.6</v>
      </c>
      <c r="J17" t="s">
        <v>9</v>
      </c>
      <c r="K17" t="s">
        <v>10</v>
      </c>
      <c r="L17" t="s">
        <v>11</v>
      </c>
      <c r="M17">
        <v>20</v>
      </c>
      <c r="N17">
        <v>20</v>
      </c>
    </row>
    <row r="18" spans="1:15" x14ac:dyDescent="0.25">
      <c r="C18">
        <v>192</v>
      </c>
      <c r="D18">
        <v>134</v>
      </c>
      <c r="E18">
        <v>166</v>
      </c>
      <c r="F18">
        <v>168</v>
      </c>
      <c r="G18">
        <v>167</v>
      </c>
      <c r="H18" t="s">
        <v>29</v>
      </c>
      <c r="I18">
        <f t="shared" si="0"/>
        <v>165.4</v>
      </c>
      <c r="J18" t="s">
        <v>9</v>
      </c>
      <c r="K18" t="s">
        <v>10</v>
      </c>
      <c r="L18" t="s">
        <v>11</v>
      </c>
      <c r="M18">
        <v>20</v>
      </c>
      <c r="N18">
        <v>10</v>
      </c>
    </row>
    <row r="19" spans="1:15" x14ac:dyDescent="0.25">
      <c r="C19">
        <v>150</v>
      </c>
      <c r="D19">
        <v>155</v>
      </c>
      <c r="E19">
        <v>128</v>
      </c>
      <c r="F19">
        <v>139</v>
      </c>
      <c r="G19">
        <v>145</v>
      </c>
      <c r="H19" t="s">
        <v>35</v>
      </c>
      <c r="I19">
        <f t="shared" si="0"/>
        <v>143.4</v>
      </c>
      <c r="J19" t="s">
        <v>9</v>
      </c>
      <c r="K19" t="s">
        <v>10</v>
      </c>
      <c r="L19" t="s">
        <v>11</v>
      </c>
      <c r="M19">
        <v>20</v>
      </c>
      <c r="N19">
        <v>0</v>
      </c>
    </row>
    <row r="20" spans="1:15" x14ac:dyDescent="0.25">
      <c r="C20">
        <v>143</v>
      </c>
      <c r="D20">
        <v>133</v>
      </c>
      <c r="E20">
        <v>142</v>
      </c>
      <c r="F20">
        <v>142</v>
      </c>
      <c r="G20">
        <v>146</v>
      </c>
      <c r="H20" t="s">
        <v>29</v>
      </c>
      <c r="I20">
        <f t="shared" si="0"/>
        <v>141.19999999999999</v>
      </c>
      <c r="J20" t="s">
        <v>9</v>
      </c>
      <c r="K20" t="s">
        <v>12</v>
      </c>
      <c r="L20" t="s">
        <v>13</v>
      </c>
      <c r="M20">
        <v>20</v>
      </c>
      <c r="N20">
        <v>-10</v>
      </c>
    </row>
    <row r="21" spans="1:15" x14ac:dyDescent="0.25">
      <c r="C21">
        <v>206</v>
      </c>
      <c r="D21">
        <v>185</v>
      </c>
      <c r="E21">
        <v>131</v>
      </c>
      <c r="F21">
        <v>175</v>
      </c>
      <c r="G21">
        <v>768</v>
      </c>
      <c r="H21" t="s">
        <v>29</v>
      </c>
      <c r="I21">
        <f t="shared" si="0"/>
        <v>293</v>
      </c>
      <c r="J21" t="s">
        <v>9</v>
      </c>
      <c r="K21" t="s">
        <v>10</v>
      </c>
      <c r="L21" t="s">
        <v>11</v>
      </c>
      <c r="M21">
        <v>10</v>
      </c>
      <c r="N21">
        <v>10</v>
      </c>
      <c r="O21" t="s">
        <v>49</v>
      </c>
    </row>
    <row r="22" spans="1:15" x14ac:dyDescent="0.25">
      <c r="C22">
        <v>175</v>
      </c>
      <c r="D22">
        <v>158</v>
      </c>
      <c r="E22">
        <v>169</v>
      </c>
      <c r="F22">
        <v>187</v>
      </c>
      <c r="G22">
        <v>157</v>
      </c>
      <c r="H22" t="s">
        <v>29</v>
      </c>
      <c r="I22">
        <f t="shared" si="0"/>
        <v>169.2</v>
      </c>
      <c r="J22" t="s">
        <v>9</v>
      </c>
      <c r="K22" t="s">
        <v>10</v>
      </c>
      <c r="L22" t="s">
        <v>11</v>
      </c>
      <c r="M22">
        <v>0</v>
      </c>
      <c r="N22">
        <v>10</v>
      </c>
    </row>
    <row r="23" spans="1:15" x14ac:dyDescent="0.25">
      <c r="C23">
        <v>127</v>
      </c>
      <c r="D23">
        <v>167</v>
      </c>
      <c r="E23">
        <v>194</v>
      </c>
      <c r="F23">
        <v>160</v>
      </c>
      <c r="G23">
        <v>125</v>
      </c>
      <c r="H23" t="s">
        <v>29</v>
      </c>
      <c r="I23">
        <f t="shared" si="0"/>
        <v>154.6</v>
      </c>
      <c r="J23" t="s">
        <v>9</v>
      </c>
      <c r="K23" t="s">
        <v>12</v>
      </c>
      <c r="L23" t="s">
        <v>13</v>
      </c>
      <c r="M23">
        <v>0</v>
      </c>
      <c r="N23">
        <v>0</v>
      </c>
      <c r="O23" t="s">
        <v>50</v>
      </c>
    </row>
    <row r="24" spans="1:15" x14ac:dyDescent="0.25">
      <c r="C24">
        <v>156</v>
      </c>
      <c r="D24">
        <v>180</v>
      </c>
      <c r="E24">
        <v>159</v>
      </c>
      <c r="F24">
        <v>143</v>
      </c>
      <c r="G24">
        <v>121</v>
      </c>
      <c r="H24" t="s">
        <v>35</v>
      </c>
      <c r="I24">
        <f t="shared" si="0"/>
        <v>151.80000000000001</v>
      </c>
      <c r="J24" t="s">
        <v>9</v>
      </c>
      <c r="K24" t="s">
        <v>12</v>
      </c>
      <c r="L24" t="s">
        <v>13</v>
      </c>
      <c r="M24">
        <v>0</v>
      </c>
      <c r="N24">
        <v>-10</v>
      </c>
      <c r="O24" t="s">
        <v>45</v>
      </c>
    </row>
    <row r="25" spans="1:15" x14ac:dyDescent="0.25">
      <c r="C25">
        <v>164</v>
      </c>
      <c r="D25">
        <v>161</v>
      </c>
      <c r="E25">
        <v>167</v>
      </c>
      <c r="F25">
        <v>122</v>
      </c>
      <c r="G25">
        <v>165</v>
      </c>
      <c r="H25" t="s">
        <v>34</v>
      </c>
      <c r="I25">
        <f t="shared" si="0"/>
        <v>155.80000000000001</v>
      </c>
      <c r="J25" t="s">
        <v>9</v>
      </c>
      <c r="K25" t="s">
        <v>12</v>
      </c>
      <c r="L25" t="s">
        <v>13</v>
      </c>
      <c r="M25">
        <v>30</v>
      </c>
      <c r="N25">
        <v>0</v>
      </c>
    </row>
    <row r="26" spans="1:15" x14ac:dyDescent="0.25">
      <c r="C26">
        <v>170</v>
      </c>
      <c r="D26">
        <v>177</v>
      </c>
      <c r="E26">
        <v>157</v>
      </c>
      <c r="F26">
        <v>162</v>
      </c>
      <c r="G26">
        <v>163</v>
      </c>
      <c r="H26" t="s">
        <v>29</v>
      </c>
      <c r="I26">
        <f t="shared" si="0"/>
        <v>165.8</v>
      </c>
      <c r="J26" t="s">
        <v>9</v>
      </c>
      <c r="K26" t="s">
        <v>12</v>
      </c>
      <c r="L26" t="s">
        <v>13</v>
      </c>
      <c r="M26">
        <v>40</v>
      </c>
      <c r="N26">
        <v>0</v>
      </c>
    </row>
    <row r="27" spans="1:15" x14ac:dyDescent="0.25">
      <c r="C27">
        <v>150</v>
      </c>
      <c r="D27">
        <v>182</v>
      </c>
      <c r="E27">
        <v>167</v>
      </c>
      <c r="F27">
        <v>112</v>
      </c>
      <c r="G27">
        <v>150</v>
      </c>
      <c r="H27" t="s">
        <v>29</v>
      </c>
      <c r="I27">
        <f t="shared" si="0"/>
        <v>152.19999999999999</v>
      </c>
      <c r="J27" t="s">
        <v>9</v>
      </c>
      <c r="K27" t="s">
        <v>10</v>
      </c>
      <c r="L27" t="s">
        <v>11</v>
      </c>
      <c r="M27">
        <v>30</v>
      </c>
      <c r="N27">
        <v>10</v>
      </c>
      <c r="O27" t="s">
        <v>52</v>
      </c>
    </row>
    <row r="28" spans="1:15" x14ac:dyDescent="0.25">
      <c r="J28" t="s">
        <v>9</v>
      </c>
      <c r="K28" t="s">
        <v>10</v>
      </c>
      <c r="L28" t="s">
        <v>11</v>
      </c>
      <c r="M28">
        <v>10</v>
      </c>
      <c r="N28">
        <v>0</v>
      </c>
      <c r="O28" t="s">
        <v>53</v>
      </c>
    </row>
    <row r="29" spans="1:15" x14ac:dyDescent="0.25">
      <c r="C29">
        <v>183</v>
      </c>
      <c r="D29">
        <v>180</v>
      </c>
      <c r="E29">
        <v>172</v>
      </c>
      <c r="F29">
        <v>178</v>
      </c>
      <c r="G29">
        <v>180</v>
      </c>
      <c r="H29" t="s">
        <v>29</v>
      </c>
      <c r="I29">
        <f t="shared" ref="I29:I52" si="1">AVERAGE(C29:G29)</f>
        <v>178.6</v>
      </c>
      <c r="J29" t="s">
        <v>14</v>
      </c>
      <c r="K29" t="s">
        <v>10</v>
      </c>
      <c r="L29" t="s">
        <v>15</v>
      </c>
      <c r="M29">
        <v>0</v>
      </c>
      <c r="N29">
        <v>20</v>
      </c>
    </row>
    <row r="30" spans="1:15" x14ac:dyDescent="0.25">
      <c r="C30">
        <v>252</v>
      </c>
      <c r="D30">
        <v>210</v>
      </c>
      <c r="E30">
        <v>168</v>
      </c>
      <c r="F30">
        <v>206</v>
      </c>
      <c r="G30">
        <v>212</v>
      </c>
      <c r="H30" t="s">
        <v>29</v>
      </c>
      <c r="I30">
        <f t="shared" si="1"/>
        <v>209.6</v>
      </c>
      <c r="J30" t="s">
        <v>14</v>
      </c>
      <c r="K30" t="s">
        <v>10</v>
      </c>
      <c r="L30" t="s">
        <v>15</v>
      </c>
      <c r="M30">
        <v>0</v>
      </c>
      <c r="N30">
        <v>30</v>
      </c>
      <c r="O30" t="s">
        <v>30</v>
      </c>
    </row>
    <row r="31" spans="1:15" x14ac:dyDescent="0.25">
      <c r="C31">
        <v>130</v>
      </c>
      <c r="D31">
        <v>205</v>
      </c>
      <c r="E31">
        <v>175</v>
      </c>
      <c r="F31">
        <v>100</v>
      </c>
      <c r="G31">
        <v>138</v>
      </c>
      <c r="H31" t="s">
        <v>29</v>
      </c>
      <c r="I31">
        <f t="shared" si="1"/>
        <v>149.6</v>
      </c>
      <c r="J31" t="s">
        <v>14</v>
      </c>
      <c r="K31" t="s">
        <v>10</v>
      </c>
      <c r="L31" t="s">
        <v>15</v>
      </c>
      <c r="M31">
        <v>0</v>
      </c>
      <c r="N31">
        <v>10</v>
      </c>
      <c r="O31" t="s">
        <v>31</v>
      </c>
    </row>
    <row r="32" spans="1:15" x14ac:dyDescent="0.25">
      <c r="C32">
        <v>170</v>
      </c>
      <c r="D32">
        <v>165</v>
      </c>
      <c r="E32">
        <v>170</v>
      </c>
      <c r="F32">
        <v>120</v>
      </c>
      <c r="G32">
        <v>173</v>
      </c>
      <c r="H32" t="s">
        <v>29</v>
      </c>
      <c r="I32">
        <f t="shared" si="1"/>
        <v>159.6</v>
      </c>
      <c r="J32" t="s">
        <v>14</v>
      </c>
      <c r="K32" t="s">
        <v>10</v>
      </c>
      <c r="L32" t="s">
        <v>15</v>
      </c>
      <c r="M32">
        <v>0</v>
      </c>
      <c r="N32">
        <v>0</v>
      </c>
      <c r="O32" t="s">
        <v>31</v>
      </c>
    </row>
    <row r="33" spans="3:15" x14ac:dyDescent="0.25">
      <c r="C33">
        <v>125</v>
      </c>
      <c r="D33">
        <v>185</v>
      </c>
      <c r="E33">
        <v>170</v>
      </c>
      <c r="F33">
        <v>110</v>
      </c>
      <c r="G33">
        <v>162</v>
      </c>
      <c r="H33" t="s">
        <v>29</v>
      </c>
      <c r="I33">
        <f t="shared" si="1"/>
        <v>150.4</v>
      </c>
      <c r="J33" t="s">
        <v>14</v>
      </c>
      <c r="K33" t="s">
        <v>10</v>
      </c>
      <c r="L33" t="s">
        <v>15</v>
      </c>
      <c r="M33">
        <v>10</v>
      </c>
      <c r="N33">
        <v>0</v>
      </c>
      <c r="O33" t="s">
        <v>44</v>
      </c>
    </row>
    <row r="34" spans="3:15" x14ac:dyDescent="0.25">
      <c r="C34">
        <v>220</v>
      </c>
      <c r="D34">
        <v>280</v>
      </c>
      <c r="E34">
        <v>251</v>
      </c>
      <c r="F34">
        <v>260</v>
      </c>
      <c r="G34">
        <v>152</v>
      </c>
      <c r="H34" t="s">
        <v>29</v>
      </c>
      <c r="I34">
        <f t="shared" si="1"/>
        <v>232.6</v>
      </c>
      <c r="J34" t="s">
        <v>14</v>
      </c>
      <c r="K34" t="s">
        <v>10</v>
      </c>
      <c r="L34" t="s">
        <v>15</v>
      </c>
      <c r="M34">
        <v>10</v>
      </c>
      <c r="N34">
        <v>10</v>
      </c>
      <c r="O34" t="s">
        <v>45</v>
      </c>
    </row>
    <row r="35" spans="3:15" x14ac:dyDescent="0.25">
      <c r="C35">
        <v>160</v>
      </c>
      <c r="D35">
        <v>180</v>
      </c>
      <c r="E35">
        <v>162</v>
      </c>
      <c r="F35">
        <v>165</v>
      </c>
      <c r="G35">
        <v>165</v>
      </c>
      <c r="H35" t="s">
        <v>29</v>
      </c>
      <c r="I35">
        <f t="shared" si="1"/>
        <v>166.4</v>
      </c>
      <c r="J35" t="s">
        <v>14</v>
      </c>
      <c r="K35" t="s">
        <v>10</v>
      </c>
      <c r="L35" t="s">
        <v>15</v>
      </c>
      <c r="M35">
        <v>10</v>
      </c>
      <c r="N35">
        <v>20</v>
      </c>
      <c r="O35" t="s">
        <v>44</v>
      </c>
    </row>
    <row r="36" spans="3:15" x14ac:dyDescent="0.25">
      <c r="C36">
        <v>145</v>
      </c>
      <c r="D36">
        <v>212</v>
      </c>
      <c r="E36">
        <v>165</v>
      </c>
      <c r="F36">
        <v>200</v>
      </c>
      <c r="G36">
        <v>195</v>
      </c>
      <c r="H36" t="s">
        <v>29</v>
      </c>
      <c r="I36">
        <f t="shared" si="1"/>
        <v>183.4</v>
      </c>
      <c r="J36" t="s">
        <v>14</v>
      </c>
      <c r="K36" t="s">
        <v>10</v>
      </c>
      <c r="L36" t="s">
        <v>15</v>
      </c>
      <c r="M36">
        <v>10</v>
      </c>
      <c r="N36">
        <v>30</v>
      </c>
    </row>
    <row r="37" spans="3:15" x14ac:dyDescent="0.25">
      <c r="C37">
        <v>135</v>
      </c>
      <c r="D37">
        <v>255</v>
      </c>
      <c r="E37">
        <v>155</v>
      </c>
      <c r="F37">
        <v>138</v>
      </c>
      <c r="G37">
        <v>165</v>
      </c>
      <c r="H37" t="s">
        <v>29</v>
      </c>
      <c r="I37">
        <f t="shared" si="1"/>
        <v>169.6</v>
      </c>
      <c r="J37" t="s">
        <v>14</v>
      </c>
      <c r="K37" t="s">
        <v>10</v>
      </c>
      <c r="L37" t="s">
        <v>15</v>
      </c>
      <c r="M37">
        <v>0</v>
      </c>
      <c r="N37">
        <v>40</v>
      </c>
      <c r="O37" t="s">
        <v>46</v>
      </c>
    </row>
    <row r="38" spans="3:15" x14ac:dyDescent="0.25">
      <c r="C38">
        <v>237</v>
      </c>
      <c r="D38">
        <v>188</v>
      </c>
      <c r="E38">
        <v>166</v>
      </c>
      <c r="F38">
        <v>190</v>
      </c>
      <c r="G38">
        <v>260</v>
      </c>
      <c r="H38" t="s">
        <v>29</v>
      </c>
      <c r="I38">
        <f t="shared" si="1"/>
        <v>208.2</v>
      </c>
      <c r="J38" t="s">
        <v>14</v>
      </c>
      <c r="K38" t="s">
        <v>10</v>
      </c>
      <c r="L38" t="s">
        <v>15</v>
      </c>
      <c r="M38">
        <v>10</v>
      </c>
      <c r="N38">
        <v>40</v>
      </c>
    </row>
    <row r="39" spans="3:15" x14ac:dyDescent="0.25">
      <c r="C39">
        <v>165</v>
      </c>
      <c r="D39">
        <v>165</v>
      </c>
      <c r="E39">
        <v>115</v>
      </c>
      <c r="F39">
        <v>170</v>
      </c>
      <c r="G39">
        <v>148</v>
      </c>
      <c r="H39" t="s">
        <v>47</v>
      </c>
      <c r="I39">
        <f t="shared" si="1"/>
        <v>152.6</v>
      </c>
      <c r="J39" t="s">
        <v>14</v>
      </c>
      <c r="K39" t="s">
        <v>10</v>
      </c>
      <c r="L39" t="s">
        <v>15</v>
      </c>
      <c r="M39">
        <v>20</v>
      </c>
      <c r="N39">
        <v>40</v>
      </c>
      <c r="O39" t="s">
        <v>48</v>
      </c>
    </row>
    <row r="40" spans="3:15" x14ac:dyDescent="0.25">
      <c r="C40">
        <v>125</v>
      </c>
      <c r="D40">
        <v>165</v>
      </c>
      <c r="E40">
        <v>175</v>
      </c>
      <c r="F40">
        <v>145</v>
      </c>
      <c r="G40">
        <v>168</v>
      </c>
      <c r="H40" t="s">
        <v>29</v>
      </c>
      <c r="I40">
        <f t="shared" si="1"/>
        <v>155.6</v>
      </c>
      <c r="J40" t="s">
        <v>14</v>
      </c>
      <c r="K40" t="s">
        <v>10</v>
      </c>
      <c r="L40" t="s">
        <v>15</v>
      </c>
      <c r="M40">
        <v>20</v>
      </c>
      <c r="N40">
        <v>30</v>
      </c>
    </row>
    <row r="41" spans="3:15" x14ac:dyDescent="0.25">
      <c r="C41">
        <v>130</v>
      </c>
      <c r="D41">
        <v>192</v>
      </c>
      <c r="E41">
        <v>160</v>
      </c>
      <c r="F41">
        <v>190</v>
      </c>
      <c r="G41">
        <v>192</v>
      </c>
      <c r="H41" t="s">
        <v>29</v>
      </c>
      <c r="I41">
        <f t="shared" si="1"/>
        <v>172.8</v>
      </c>
      <c r="J41" t="s">
        <v>14</v>
      </c>
      <c r="K41" t="s">
        <v>10</v>
      </c>
      <c r="L41" t="s">
        <v>15</v>
      </c>
      <c r="M41">
        <v>20</v>
      </c>
      <c r="N41">
        <v>10</v>
      </c>
    </row>
    <row r="42" spans="3:15" x14ac:dyDescent="0.25">
      <c r="C42">
        <v>183</v>
      </c>
      <c r="D42">
        <v>158</v>
      </c>
      <c r="E42">
        <v>193</v>
      </c>
      <c r="F42">
        <v>193</v>
      </c>
      <c r="G42">
        <v>167</v>
      </c>
      <c r="H42" t="s">
        <v>29</v>
      </c>
      <c r="I42">
        <f t="shared" si="1"/>
        <v>178.8</v>
      </c>
      <c r="J42" t="s">
        <v>14</v>
      </c>
      <c r="K42" t="s">
        <v>10</v>
      </c>
      <c r="L42" t="s">
        <v>15</v>
      </c>
      <c r="M42">
        <v>20</v>
      </c>
      <c r="N42">
        <v>0</v>
      </c>
    </row>
    <row r="43" spans="3:15" x14ac:dyDescent="0.25">
      <c r="C43">
        <v>188</v>
      </c>
      <c r="D43">
        <v>130</v>
      </c>
      <c r="E43">
        <v>187</v>
      </c>
      <c r="F43">
        <v>138</v>
      </c>
      <c r="G43">
        <v>150</v>
      </c>
      <c r="H43" t="s">
        <v>29</v>
      </c>
      <c r="I43">
        <f t="shared" si="1"/>
        <v>158.6</v>
      </c>
      <c r="J43" t="s">
        <v>14</v>
      </c>
      <c r="K43" t="s">
        <v>10</v>
      </c>
      <c r="L43" t="s">
        <v>15</v>
      </c>
      <c r="M43">
        <v>30</v>
      </c>
      <c r="N43">
        <v>0</v>
      </c>
      <c r="O43" t="s">
        <v>45</v>
      </c>
    </row>
    <row r="44" spans="3:15" x14ac:dyDescent="0.25">
      <c r="C44">
        <v>166</v>
      </c>
      <c r="D44">
        <v>180</v>
      </c>
      <c r="E44">
        <v>155</v>
      </c>
      <c r="F44">
        <v>200</v>
      </c>
      <c r="G44">
        <v>192</v>
      </c>
      <c r="H44" t="s">
        <v>29</v>
      </c>
      <c r="I44">
        <f t="shared" si="1"/>
        <v>178.6</v>
      </c>
      <c r="J44" t="s">
        <v>14</v>
      </c>
      <c r="K44" t="s">
        <v>10</v>
      </c>
      <c r="L44" t="s">
        <v>15</v>
      </c>
      <c r="M44">
        <v>40</v>
      </c>
      <c r="N44">
        <v>0</v>
      </c>
    </row>
    <row r="45" spans="3:15" x14ac:dyDescent="0.25">
      <c r="C45">
        <v>160</v>
      </c>
      <c r="D45">
        <v>180</v>
      </c>
      <c r="E45">
        <v>170</v>
      </c>
      <c r="F45">
        <v>192</v>
      </c>
      <c r="G45">
        <v>165</v>
      </c>
      <c r="H45" t="s">
        <v>29</v>
      </c>
      <c r="I45">
        <f t="shared" si="1"/>
        <v>173.4</v>
      </c>
      <c r="J45" t="s">
        <v>14</v>
      </c>
      <c r="K45" t="s">
        <v>10</v>
      </c>
      <c r="L45" t="s">
        <v>15</v>
      </c>
      <c r="M45">
        <v>40</v>
      </c>
      <c r="N45">
        <v>10</v>
      </c>
    </row>
    <row r="46" spans="3:15" x14ac:dyDescent="0.25">
      <c r="C46">
        <v>165</v>
      </c>
      <c r="D46">
        <v>183</v>
      </c>
      <c r="E46">
        <v>180</v>
      </c>
      <c r="F46">
        <v>175</v>
      </c>
      <c r="G46">
        <v>170</v>
      </c>
      <c r="H46" t="s">
        <v>29</v>
      </c>
      <c r="I46">
        <f t="shared" si="1"/>
        <v>174.6</v>
      </c>
      <c r="J46" t="s">
        <v>14</v>
      </c>
      <c r="K46" t="s">
        <v>10</v>
      </c>
      <c r="L46" t="s">
        <v>15</v>
      </c>
      <c r="M46">
        <v>30</v>
      </c>
      <c r="N46">
        <v>10</v>
      </c>
      <c r="O46" t="s">
        <v>44</v>
      </c>
    </row>
    <row r="47" spans="3:15" x14ac:dyDescent="0.25">
      <c r="C47">
        <v>250</v>
      </c>
      <c r="D47">
        <v>163</v>
      </c>
      <c r="E47">
        <v>225</v>
      </c>
      <c r="F47">
        <v>280</v>
      </c>
      <c r="G47">
        <v>162</v>
      </c>
      <c r="H47" t="s">
        <v>29</v>
      </c>
      <c r="I47">
        <f t="shared" si="1"/>
        <v>216</v>
      </c>
      <c r="J47" t="s">
        <v>14</v>
      </c>
      <c r="K47" t="s">
        <v>10</v>
      </c>
      <c r="L47" t="s">
        <v>15</v>
      </c>
      <c r="M47">
        <v>30</v>
      </c>
      <c r="N47">
        <v>20</v>
      </c>
    </row>
    <row r="48" spans="3:15" x14ac:dyDescent="0.25">
      <c r="C48">
        <v>148</v>
      </c>
      <c r="D48">
        <v>151</v>
      </c>
      <c r="E48">
        <v>163</v>
      </c>
      <c r="F48">
        <v>160</v>
      </c>
      <c r="G48">
        <v>160</v>
      </c>
      <c r="H48" t="s">
        <v>29</v>
      </c>
      <c r="I48">
        <f t="shared" si="1"/>
        <v>156.4</v>
      </c>
      <c r="J48" t="s">
        <v>14</v>
      </c>
      <c r="K48" t="s">
        <v>10</v>
      </c>
      <c r="L48" t="s">
        <v>15</v>
      </c>
      <c r="M48">
        <v>30</v>
      </c>
      <c r="N48">
        <v>30</v>
      </c>
    </row>
    <row r="49" spans="3:15" x14ac:dyDescent="0.25">
      <c r="C49">
        <v>205</v>
      </c>
      <c r="D49">
        <v>166</v>
      </c>
      <c r="E49">
        <v>183</v>
      </c>
      <c r="F49">
        <v>169</v>
      </c>
      <c r="G49">
        <v>203</v>
      </c>
      <c r="H49" t="s">
        <v>29</v>
      </c>
      <c r="I49">
        <f t="shared" si="1"/>
        <v>185.2</v>
      </c>
      <c r="J49" t="s">
        <v>14</v>
      </c>
      <c r="K49" t="s">
        <v>10</v>
      </c>
      <c r="L49" t="s">
        <v>15</v>
      </c>
      <c r="M49">
        <v>30</v>
      </c>
      <c r="N49">
        <v>40</v>
      </c>
    </row>
    <row r="50" spans="3:15" x14ac:dyDescent="0.25">
      <c r="C50">
        <v>195</v>
      </c>
      <c r="D50">
        <v>190</v>
      </c>
      <c r="E50">
        <v>220</v>
      </c>
      <c r="F50">
        <v>135</v>
      </c>
      <c r="G50">
        <v>225</v>
      </c>
      <c r="H50" t="s">
        <v>29</v>
      </c>
      <c r="I50">
        <f t="shared" si="1"/>
        <v>193</v>
      </c>
      <c r="J50" t="s">
        <v>14</v>
      </c>
      <c r="K50" t="s">
        <v>10</v>
      </c>
      <c r="L50" t="s">
        <v>15</v>
      </c>
      <c r="M50">
        <v>40</v>
      </c>
      <c r="N50">
        <v>40</v>
      </c>
      <c r="O50" t="s">
        <v>31</v>
      </c>
    </row>
    <row r="51" spans="3:15" x14ac:dyDescent="0.25">
      <c r="C51">
        <v>174</v>
      </c>
      <c r="D51">
        <v>168</v>
      </c>
      <c r="E51">
        <v>172</v>
      </c>
      <c r="F51">
        <v>178</v>
      </c>
      <c r="G51">
        <v>166</v>
      </c>
      <c r="H51" t="s">
        <v>29</v>
      </c>
      <c r="I51">
        <f t="shared" si="1"/>
        <v>171.6</v>
      </c>
      <c r="J51" t="s">
        <v>14</v>
      </c>
      <c r="K51" t="s">
        <v>10</v>
      </c>
      <c r="L51" t="s">
        <v>15</v>
      </c>
      <c r="M51">
        <v>20</v>
      </c>
      <c r="N51">
        <v>20</v>
      </c>
      <c r="O51" t="s">
        <v>54</v>
      </c>
    </row>
    <row r="52" spans="3:15" x14ac:dyDescent="0.25">
      <c r="C52">
        <v>220</v>
      </c>
      <c r="D52">
        <v>170</v>
      </c>
      <c r="E52">
        <v>255</v>
      </c>
      <c r="F52">
        <v>261</v>
      </c>
      <c r="G52">
        <v>143</v>
      </c>
      <c r="H52" t="s">
        <v>29</v>
      </c>
      <c r="I52">
        <f t="shared" si="1"/>
        <v>209.8</v>
      </c>
      <c r="J52" t="s">
        <v>14</v>
      </c>
      <c r="K52" t="s">
        <v>10</v>
      </c>
      <c r="L52" t="s">
        <v>15</v>
      </c>
      <c r="M52">
        <v>40</v>
      </c>
      <c r="N52">
        <v>20</v>
      </c>
      <c r="O52" t="s">
        <v>55</v>
      </c>
    </row>
    <row r="53" spans="3:15" x14ac:dyDescent="0.25">
      <c r="C53">
        <v>175</v>
      </c>
      <c r="D53">
        <v>115</v>
      </c>
      <c r="E53">
        <v>165</v>
      </c>
      <c r="F53">
        <v>250</v>
      </c>
      <c r="G53">
        <v>190</v>
      </c>
      <c r="H53" t="s">
        <v>29</v>
      </c>
      <c r="I53">
        <f t="shared" ref="I53:I77" si="2">AVERAGE(C53:G53)</f>
        <v>179</v>
      </c>
      <c r="J53" t="s">
        <v>14</v>
      </c>
      <c r="K53" t="s">
        <v>10</v>
      </c>
      <c r="L53" t="s">
        <v>15</v>
      </c>
      <c r="M53">
        <v>40</v>
      </c>
      <c r="N53">
        <v>30</v>
      </c>
      <c r="O53" t="s">
        <v>56</v>
      </c>
    </row>
    <row r="54" spans="3:15" x14ac:dyDescent="0.25">
      <c r="C54">
        <v>154</v>
      </c>
      <c r="D54">
        <v>120</v>
      </c>
      <c r="E54">
        <v>110</v>
      </c>
      <c r="F54">
        <v>108</v>
      </c>
      <c r="G54">
        <v>112</v>
      </c>
      <c r="H54" t="s">
        <v>29</v>
      </c>
      <c r="I54">
        <f t="shared" si="2"/>
        <v>120.8</v>
      </c>
      <c r="J54" t="s">
        <v>16</v>
      </c>
      <c r="K54" t="s">
        <v>12</v>
      </c>
      <c r="L54" t="s">
        <v>13</v>
      </c>
      <c r="M54">
        <v>40</v>
      </c>
      <c r="N54">
        <v>20</v>
      </c>
    </row>
    <row r="55" spans="3:15" x14ac:dyDescent="0.25">
      <c r="C55">
        <v>78</v>
      </c>
      <c r="D55">
        <v>65</v>
      </c>
      <c r="E55">
        <v>68</v>
      </c>
      <c r="F55">
        <v>80</v>
      </c>
      <c r="G55">
        <v>78</v>
      </c>
      <c r="H55" t="s">
        <v>34</v>
      </c>
      <c r="I55">
        <f t="shared" si="2"/>
        <v>73.8</v>
      </c>
      <c r="J55" t="s">
        <v>16</v>
      </c>
      <c r="K55" t="s">
        <v>12</v>
      </c>
      <c r="L55" t="s">
        <v>13</v>
      </c>
      <c r="M55">
        <v>40</v>
      </c>
      <c r="N55">
        <v>30</v>
      </c>
    </row>
    <row r="56" spans="3:15" x14ac:dyDescent="0.25">
      <c r="C56">
        <v>90</v>
      </c>
      <c r="D56">
        <v>90</v>
      </c>
      <c r="E56">
        <v>100</v>
      </c>
      <c r="F56">
        <v>76</v>
      </c>
      <c r="G56">
        <v>85</v>
      </c>
      <c r="H56" t="s">
        <v>35</v>
      </c>
      <c r="I56">
        <f t="shared" si="2"/>
        <v>88.2</v>
      </c>
      <c r="J56" t="s">
        <v>16</v>
      </c>
      <c r="K56" t="s">
        <v>12</v>
      </c>
      <c r="L56" t="s">
        <v>13</v>
      </c>
      <c r="M56">
        <v>30</v>
      </c>
      <c r="N56">
        <v>30</v>
      </c>
    </row>
    <row r="57" spans="3:15" x14ac:dyDescent="0.25">
      <c r="C57">
        <v>98</v>
      </c>
      <c r="D57">
        <v>100</v>
      </c>
      <c r="E57">
        <v>100</v>
      </c>
      <c r="F57">
        <v>90</v>
      </c>
      <c r="G57">
        <v>100</v>
      </c>
      <c r="H57" t="s">
        <v>34</v>
      </c>
      <c r="I57">
        <f t="shared" si="2"/>
        <v>97.6</v>
      </c>
      <c r="J57" t="s">
        <v>16</v>
      </c>
      <c r="K57" t="s">
        <v>12</v>
      </c>
      <c r="L57" t="s">
        <v>13</v>
      </c>
      <c r="M57">
        <v>20</v>
      </c>
      <c r="N57">
        <v>30</v>
      </c>
    </row>
    <row r="58" spans="3:15" x14ac:dyDescent="0.25">
      <c r="C58">
        <v>123</v>
      </c>
      <c r="D58">
        <v>120</v>
      </c>
      <c r="E58">
        <v>120</v>
      </c>
      <c r="F58">
        <v>108</v>
      </c>
      <c r="G58">
        <v>118</v>
      </c>
      <c r="H58" t="s">
        <v>29</v>
      </c>
      <c r="I58">
        <f t="shared" si="2"/>
        <v>117.8</v>
      </c>
      <c r="J58" t="s">
        <v>16</v>
      </c>
      <c r="K58" t="s">
        <v>12</v>
      </c>
      <c r="L58" t="s">
        <v>13</v>
      </c>
      <c r="M58">
        <v>10</v>
      </c>
      <c r="N58">
        <v>30</v>
      </c>
    </row>
    <row r="59" spans="3:15" x14ac:dyDescent="0.25">
      <c r="C59">
        <v>125</v>
      </c>
      <c r="D59">
        <v>110</v>
      </c>
      <c r="E59">
        <v>123</v>
      </c>
      <c r="F59">
        <v>118</v>
      </c>
      <c r="G59">
        <v>119</v>
      </c>
      <c r="H59" t="s">
        <v>29</v>
      </c>
      <c r="I59">
        <f t="shared" si="2"/>
        <v>119</v>
      </c>
      <c r="J59" t="s">
        <v>16</v>
      </c>
      <c r="K59" t="s">
        <v>12</v>
      </c>
      <c r="L59" t="s">
        <v>13</v>
      </c>
      <c r="M59">
        <v>0</v>
      </c>
      <c r="N59">
        <v>30</v>
      </c>
    </row>
    <row r="60" spans="3:15" x14ac:dyDescent="0.25">
      <c r="C60">
        <v>128</v>
      </c>
      <c r="D60">
        <v>126</v>
      </c>
      <c r="E60">
        <v>121</v>
      </c>
      <c r="F60">
        <v>124</v>
      </c>
      <c r="G60">
        <v>124</v>
      </c>
      <c r="H60" t="s">
        <v>29</v>
      </c>
      <c r="I60">
        <f t="shared" si="2"/>
        <v>124.6</v>
      </c>
      <c r="J60" t="s">
        <v>16</v>
      </c>
      <c r="K60" t="s">
        <v>12</v>
      </c>
      <c r="L60" t="s">
        <v>13</v>
      </c>
      <c r="M60">
        <v>0</v>
      </c>
      <c r="N60">
        <v>40</v>
      </c>
    </row>
    <row r="61" spans="3:15" x14ac:dyDescent="0.25">
      <c r="C61">
        <v>75</v>
      </c>
      <c r="D61">
        <v>125</v>
      </c>
      <c r="E61">
        <v>145</v>
      </c>
      <c r="F61">
        <v>123</v>
      </c>
      <c r="G61">
        <v>118</v>
      </c>
      <c r="H61" t="s">
        <v>35</v>
      </c>
      <c r="I61">
        <f t="shared" si="2"/>
        <v>117.2</v>
      </c>
      <c r="J61" t="s">
        <v>16</v>
      </c>
      <c r="K61" t="s">
        <v>12</v>
      </c>
      <c r="L61" t="s">
        <v>13</v>
      </c>
      <c r="M61">
        <v>10</v>
      </c>
      <c r="N61">
        <v>40</v>
      </c>
    </row>
    <row r="62" spans="3:15" x14ac:dyDescent="0.25">
      <c r="C62">
        <v>119</v>
      </c>
      <c r="D62">
        <v>114</v>
      </c>
      <c r="E62">
        <v>127</v>
      </c>
      <c r="F62">
        <v>111</v>
      </c>
      <c r="G62">
        <v>117</v>
      </c>
      <c r="H62" t="s">
        <v>29</v>
      </c>
      <c r="I62">
        <f t="shared" si="2"/>
        <v>117.6</v>
      </c>
      <c r="J62" t="s">
        <v>16</v>
      </c>
      <c r="K62" t="s">
        <v>12</v>
      </c>
      <c r="L62" t="s">
        <v>13</v>
      </c>
      <c r="M62">
        <v>20</v>
      </c>
      <c r="N62">
        <v>40</v>
      </c>
    </row>
    <row r="63" spans="3:15" x14ac:dyDescent="0.25">
      <c r="C63">
        <v>85</v>
      </c>
      <c r="D63">
        <v>100</v>
      </c>
      <c r="E63">
        <v>85</v>
      </c>
      <c r="F63">
        <v>98</v>
      </c>
      <c r="G63">
        <v>95</v>
      </c>
      <c r="H63" t="s">
        <v>34</v>
      </c>
      <c r="I63">
        <f t="shared" si="2"/>
        <v>92.6</v>
      </c>
      <c r="J63" t="s">
        <v>16</v>
      </c>
      <c r="K63" t="s">
        <v>12</v>
      </c>
      <c r="L63" t="s">
        <v>13</v>
      </c>
      <c r="M63">
        <v>30</v>
      </c>
      <c r="N63">
        <v>40</v>
      </c>
    </row>
    <row r="64" spans="3:15" x14ac:dyDescent="0.25">
      <c r="C64">
        <v>140</v>
      </c>
      <c r="D64">
        <v>145</v>
      </c>
      <c r="E64">
        <v>123</v>
      </c>
      <c r="F64">
        <v>124</v>
      </c>
      <c r="G64">
        <v>118</v>
      </c>
      <c r="H64" t="s">
        <v>29</v>
      </c>
      <c r="I64">
        <f t="shared" si="2"/>
        <v>130</v>
      </c>
      <c r="J64" t="s">
        <v>16</v>
      </c>
      <c r="K64" t="s">
        <v>10</v>
      </c>
      <c r="L64" t="s">
        <v>15</v>
      </c>
      <c r="M64">
        <v>40</v>
      </c>
      <c r="N64">
        <v>0</v>
      </c>
    </row>
    <row r="65" spans="3:15" x14ac:dyDescent="0.25">
      <c r="C65">
        <v>105</v>
      </c>
      <c r="D65">
        <v>125</v>
      </c>
      <c r="E65">
        <v>105</v>
      </c>
      <c r="F65">
        <v>140</v>
      </c>
      <c r="G65">
        <v>130</v>
      </c>
      <c r="H65" t="s">
        <v>35</v>
      </c>
      <c r="I65">
        <f t="shared" si="2"/>
        <v>121</v>
      </c>
      <c r="J65" t="s">
        <v>16</v>
      </c>
      <c r="K65" t="s">
        <v>12</v>
      </c>
      <c r="L65" t="s">
        <v>13</v>
      </c>
      <c r="M65">
        <v>30</v>
      </c>
      <c r="N65">
        <v>0</v>
      </c>
    </row>
    <row r="66" spans="3:15" x14ac:dyDescent="0.25">
      <c r="C66">
        <v>118</v>
      </c>
      <c r="D66">
        <v>118</v>
      </c>
      <c r="E66">
        <v>119</v>
      </c>
      <c r="F66">
        <v>124</v>
      </c>
      <c r="G66">
        <v>120</v>
      </c>
      <c r="H66" t="s">
        <v>29</v>
      </c>
      <c r="I66">
        <f t="shared" si="2"/>
        <v>119.8</v>
      </c>
      <c r="J66" t="s">
        <v>16</v>
      </c>
      <c r="K66" t="s">
        <v>12</v>
      </c>
      <c r="L66" t="s">
        <v>13</v>
      </c>
      <c r="M66">
        <v>20</v>
      </c>
      <c r="N66">
        <v>0</v>
      </c>
    </row>
    <row r="67" spans="3:15" x14ac:dyDescent="0.25">
      <c r="C67">
        <v>120</v>
      </c>
      <c r="D67">
        <v>105</v>
      </c>
      <c r="E67">
        <v>110</v>
      </c>
      <c r="F67">
        <v>98</v>
      </c>
      <c r="G67">
        <v>128</v>
      </c>
      <c r="H67" t="s">
        <v>35</v>
      </c>
      <c r="I67">
        <f t="shared" si="2"/>
        <v>112.2</v>
      </c>
      <c r="J67" t="s">
        <v>16</v>
      </c>
      <c r="K67" t="s">
        <v>12</v>
      </c>
      <c r="L67" t="s">
        <v>13</v>
      </c>
      <c r="M67">
        <v>10</v>
      </c>
      <c r="N67">
        <v>0</v>
      </c>
    </row>
    <row r="68" spans="3:15" x14ac:dyDescent="0.25">
      <c r="C68">
        <v>117</v>
      </c>
      <c r="D68">
        <v>121</v>
      </c>
      <c r="E68">
        <v>148</v>
      </c>
      <c r="F68">
        <v>123</v>
      </c>
      <c r="G68">
        <v>117</v>
      </c>
      <c r="H68" t="s">
        <v>29</v>
      </c>
      <c r="I68">
        <f t="shared" si="2"/>
        <v>125.2</v>
      </c>
      <c r="J68" t="s">
        <v>16</v>
      </c>
      <c r="K68" t="s">
        <v>12</v>
      </c>
      <c r="L68" t="s">
        <v>13</v>
      </c>
      <c r="M68">
        <v>0</v>
      </c>
      <c r="N68">
        <v>0</v>
      </c>
    </row>
    <row r="69" spans="3:15" x14ac:dyDescent="0.25">
      <c r="C69">
        <v>100</v>
      </c>
      <c r="D69">
        <v>105</v>
      </c>
      <c r="E69">
        <v>105</v>
      </c>
      <c r="F69">
        <v>100</v>
      </c>
      <c r="G69">
        <v>105</v>
      </c>
      <c r="H69" t="s">
        <v>29</v>
      </c>
      <c r="I69">
        <f t="shared" si="2"/>
        <v>103</v>
      </c>
      <c r="J69" t="s">
        <v>16</v>
      </c>
      <c r="K69" t="s">
        <v>12</v>
      </c>
      <c r="L69" t="s">
        <v>13</v>
      </c>
      <c r="M69">
        <v>30</v>
      </c>
      <c r="N69">
        <v>20</v>
      </c>
    </row>
    <row r="70" spans="3:15" x14ac:dyDescent="0.25">
      <c r="C70">
        <v>85</v>
      </c>
      <c r="D70">
        <v>95</v>
      </c>
      <c r="E70">
        <v>85</v>
      </c>
      <c r="F70">
        <v>95</v>
      </c>
      <c r="G70">
        <v>85</v>
      </c>
      <c r="H70" t="s">
        <v>34</v>
      </c>
      <c r="I70">
        <f t="shared" si="2"/>
        <v>89</v>
      </c>
      <c r="J70" t="s">
        <v>16</v>
      </c>
      <c r="K70" t="s">
        <v>12</v>
      </c>
      <c r="L70" t="s">
        <v>13</v>
      </c>
      <c r="M70">
        <v>20</v>
      </c>
      <c r="N70">
        <v>20</v>
      </c>
    </row>
    <row r="71" spans="3:15" x14ac:dyDescent="0.25">
      <c r="C71">
        <v>90</v>
      </c>
      <c r="D71">
        <v>143</v>
      </c>
      <c r="E71">
        <v>118</v>
      </c>
      <c r="F71">
        <v>147</v>
      </c>
      <c r="G71">
        <v>135</v>
      </c>
      <c r="H71" t="s">
        <v>29</v>
      </c>
      <c r="I71">
        <f t="shared" si="2"/>
        <v>126.6</v>
      </c>
      <c r="J71" t="s">
        <v>16</v>
      </c>
      <c r="K71" t="s">
        <v>12</v>
      </c>
      <c r="L71" t="s">
        <v>13</v>
      </c>
      <c r="M71">
        <v>10</v>
      </c>
      <c r="N71">
        <v>20</v>
      </c>
      <c r="O71" t="s">
        <v>57</v>
      </c>
    </row>
    <row r="72" spans="3:15" x14ac:dyDescent="0.25">
      <c r="C72">
        <v>90</v>
      </c>
      <c r="D72">
        <v>133</v>
      </c>
      <c r="E72">
        <v>132</v>
      </c>
      <c r="F72">
        <v>130</v>
      </c>
      <c r="G72">
        <v>135</v>
      </c>
      <c r="H72" t="s">
        <v>35</v>
      </c>
      <c r="I72">
        <f t="shared" si="2"/>
        <v>124</v>
      </c>
      <c r="J72" t="s">
        <v>16</v>
      </c>
      <c r="K72" t="s">
        <v>12</v>
      </c>
      <c r="L72" t="s">
        <v>13</v>
      </c>
      <c r="M72">
        <v>0</v>
      </c>
      <c r="N72">
        <v>20</v>
      </c>
      <c r="O72" t="s">
        <v>57</v>
      </c>
    </row>
    <row r="73" spans="3:15" x14ac:dyDescent="0.25">
      <c r="C73">
        <v>124</v>
      </c>
      <c r="D73">
        <v>120</v>
      </c>
      <c r="E73">
        <v>127</v>
      </c>
      <c r="F73">
        <v>125</v>
      </c>
      <c r="G73">
        <v>118</v>
      </c>
      <c r="H73" t="s">
        <v>47</v>
      </c>
      <c r="I73">
        <f t="shared" si="2"/>
        <v>122.8</v>
      </c>
      <c r="J73" t="s">
        <v>16</v>
      </c>
      <c r="K73" t="s">
        <v>12</v>
      </c>
      <c r="L73" t="s">
        <v>13</v>
      </c>
      <c r="M73">
        <v>40</v>
      </c>
      <c r="N73">
        <v>10</v>
      </c>
    </row>
    <row r="74" spans="3:15" x14ac:dyDescent="0.25">
      <c r="C74">
        <v>122</v>
      </c>
      <c r="D74">
        <v>68</v>
      </c>
      <c r="E74">
        <v>125</v>
      </c>
      <c r="F74">
        <v>128</v>
      </c>
      <c r="G74">
        <v>130</v>
      </c>
      <c r="H74" t="s">
        <v>29</v>
      </c>
      <c r="I74">
        <f t="shared" si="2"/>
        <v>114.6</v>
      </c>
      <c r="J74" t="s">
        <v>16</v>
      </c>
      <c r="K74" t="s">
        <v>12</v>
      </c>
      <c r="L74" t="s">
        <v>13</v>
      </c>
      <c r="M74">
        <v>30</v>
      </c>
      <c r="N74">
        <v>10</v>
      </c>
      <c r="O74" t="s">
        <v>58</v>
      </c>
    </row>
    <row r="75" spans="3:15" x14ac:dyDescent="0.25">
      <c r="C75">
        <v>122</v>
      </c>
      <c r="D75">
        <v>68</v>
      </c>
      <c r="E75">
        <v>130</v>
      </c>
      <c r="F75">
        <v>127</v>
      </c>
      <c r="G75">
        <v>111</v>
      </c>
      <c r="H75" t="s">
        <v>34</v>
      </c>
      <c r="I75">
        <f t="shared" si="2"/>
        <v>111.6</v>
      </c>
      <c r="J75" t="s">
        <v>16</v>
      </c>
      <c r="K75" t="s">
        <v>12</v>
      </c>
      <c r="L75" t="s">
        <v>13</v>
      </c>
      <c r="M75">
        <v>20</v>
      </c>
      <c r="N75">
        <v>10</v>
      </c>
    </row>
    <row r="76" spans="3:15" x14ac:dyDescent="0.25">
      <c r="C76">
        <v>82</v>
      </c>
      <c r="D76">
        <v>117</v>
      </c>
      <c r="E76">
        <v>126</v>
      </c>
      <c r="F76">
        <v>103</v>
      </c>
      <c r="G76">
        <v>84</v>
      </c>
      <c r="H76" t="s">
        <v>34</v>
      </c>
      <c r="I76">
        <f t="shared" si="2"/>
        <v>102.4</v>
      </c>
      <c r="J76" t="s">
        <v>16</v>
      </c>
      <c r="K76" t="s">
        <v>12</v>
      </c>
      <c r="L76" t="s">
        <v>13</v>
      </c>
      <c r="M76">
        <v>10</v>
      </c>
      <c r="N76">
        <v>10</v>
      </c>
    </row>
    <row r="77" spans="3:15" x14ac:dyDescent="0.25">
      <c r="C77">
        <v>126</v>
      </c>
      <c r="D77">
        <v>127</v>
      </c>
      <c r="E77">
        <v>123</v>
      </c>
      <c r="F77">
        <v>121</v>
      </c>
      <c r="G77">
        <v>119</v>
      </c>
      <c r="H77" t="s">
        <v>29</v>
      </c>
      <c r="I77">
        <f t="shared" si="2"/>
        <v>123.2</v>
      </c>
      <c r="J77" t="s">
        <v>16</v>
      </c>
      <c r="K77" t="s">
        <v>12</v>
      </c>
      <c r="L77" t="s">
        <v>13</v>
      </c>
      <c r="M77">
        <v>0</v>
      </c>
      <c r="N77">
        <v>10</v>
      </c>
    </row>
    <row r="78" spans="3:15" x14ac:dyDescent="0.25">
      <c r="J78" t="s">
        <v>16</v>
      </c>
      <c r="M78">
        <v>40</v>
      </c>
      <c r="N78">
        <v>40</v>
      </c>
      <c r="O78" t="s">
        <v>65</v>
      </c>
    </row>
  </sheetData>
  <sortState ref="A2:L167">
    <sortCondition descending="1" ref="J2:J167"/>
    <sortCondition ref="A2:A16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F22" sqref="F22"/>
    </sheetView>
  </sheetViews>
  <sheetFormatPr defaultRowHeight="15" x14ac:dyDescent="0.25"/>
  <cols>
    <col min="1" max="1" width="9.7109375" bestFit="1" customWidth="1"/>
    <col min="2" max="2" width="13" customWidth="1"/>
    <col min="3" max="3" width="14.28515625" customWidth="1"/>
    <col min="4" max="4" width="14.5703125" customWidth="1"/>
  </cols>
  <sheetData>
    <row r="1" spans="1:1" x14ac:dyDescent="0.25">
      <c r="A1" t="s">
        <v>28</v>
      </c>
    </row>
    <row r="2" spans="1:1" x14ac:dyDescent="0.25">
      <c r="A2" t="s">
        <v>26</v>
      </c>
    </row>
    <row r="3" spans="1:1" x14ac:dyDescent="0.25">
      <c r="A3" t="s">
        <v>27</v>
      </c>
    </row>
    <row r="5" spans="1:1" x14ac:dyDescent="0.25">
      <c r="A5" t="s">
        <v>21</v>
      </c>
    </row>
    <row r="7" spans="1:1" x14ac:dyDescent="0.25">
      <c r="A7" t="s">
        <v>20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22</v>
      </c>
    </row>
    <row r="12" spans="1:1" x14ac:dyDescent="0.25">
      <c r="A12" t="s">
        <v>23</v>
      </c>
    </row>
    <row r="15" spans="1:1" x14ac:dyDescent="0.25">
      <c r="A15" t="s">
        <v>77</v>
      </c>
    </row>
    <row r="16" spans="1:1" x14ac:dyDescent="0.25">
      <c r="A16" t="s">
        <v>78</v>
      </c>
    </row>
    <row r="18" spans="1:7" x14ac:dyDescent="0.25">
      <c r="A18" t="s">
        <v>79</v>
      </c>
    </row>
    <row r="19" spans="1:7" x14ac:dyDescent="0.25">
      <c r="A19" t="s">
        <v>80</v>
      </c>
      <c r="B19" t="s">
        <v>82</v>
      </c>
      <c r="C19" t="s">
        <v>83</v>
      </c>
      <c r="D19" t="s">
        <v>84</v>
      </c>
      <c r="E19" t="s">
        <v>85</v>
      </c>
      <c r="F19" t="s">
        <v>92</v>
      </c>
      <c r="G19" t="s">
        <v>93</v>
      </c>
    </row>
    <row r="20" spans="1:7" x14ac:dyDescent="0.25">
      <c r="A20" s="4">
        <v>42767</v>
      </c>
      <c r="B20" t="s">
        <v>81</v>
      </c>
      <c r="C20" t="s">
        <v>86</v>
      </c>
      <c r="D20" t="s">
        <v>91</v>
      </c>
      <c r="E20" t="s">
        <v>87</v>
      </c>
      <c r="F20">
        <f>62*0.39</f>
        <v>24.18</v>
      </c>
      <c r="G20">
        <f>193*0.39</f>
        <v>75.27</v>
      </c>
    </row>
    <row r="21" spans="1:7" x14ac:dyDescent="0.25">
      <c r="A21" s="4">
        <v>42825</v>
      </c>
      <c r="B21" t="s">
        <v>88</v>
      </c>
      <c r="C21" t="s">
        <v>89</v>
      </c>
      <c r="D21" t="s">
        <v>90</v>
      </c>
      <c r="E21" t="s">
        <v>87</v>
      </c>
      <c r="F21">
        <f>54*0.39</f>
        <v>21.060000000000002</v>
      </c>
      <c r="G21">
        <f>130*0.39</f>
        <v>50.7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D16" workbookViewId="0">
      <selection activeCell="F19" sqref="F19"/>
    </sheetView>
  </sheetViews>
  <sheetFormatPr defaultRowHeight="15" x14ac:dyDescent="0.25"/>
  <cols>
    <col min="1" max="1" width="13.140625" customWidth="1"/>
    <col min="2" max="2" width="22.28515625" customWidth="1"/>
    <col min="3" max="3" width="21.140625" customWidth="1"/>
    <col min="4" max="4" width="22.28515625" customWidth="1"/>
    <col min="5" max="5" width="21.140625" customWidth="1"/>
    <col min="6" max="6" width="22.28515625" customWidth="1"/>
    <col min="7" max="7" width="21.140625" customWidth="1"/>
    <col min="8" max="8" width="22.28515625" bestFit="1" customWidth="1"/>
    <col min="9" max="9" width="21.140625" customWidth="1"/>
    <col min="10" max="10" width="22.28515625" bestFit="1" customWidth="1"/>
    <col min="11" max="11" width="21.140625" customWidth="1"/>
    <col min="12" max="12" width="27.28515625" bestFit="1" customWidth="1"/>
    <col min="13" max="13" width="26.28515625" customWidth="1"/>
  </cols>
  <sheetData>
    <row r="1" spans="1:13" x14ac:dyDescent="0.25">
      <c r="B1" s="1" t="s">
        <v>39</v>
      </c>
    </row>
    <row r="2" spans="1:13" x14ac:dyDescent="0.25">
      <c r="B2" t="s">
        <v>34</v>
      </c>
      <c r="D2" t="s">
        <v>35</v>
      </c>
      <c r="F2" t="s">
        <v>29</v>
      </c>
      <c r="H2" t="s">
        <v>47</v>
      </c>
      <c r="J2" t="s">
        <v>76</v>
      </c>
      <c r="L2" t="s">
        <v>41</v>
      </c>
      <c r="M2" t="s">
        <v>42</v>
      </c>
    </row>
    <row r="3" spans="1:13" x14ac:dyDescent="0.25">
      <c r="A3" s="1" t="s">
        <v>36</v>
      </c>
      <c r="B3" t="s">
        <v>40</v>
      </c>
      <c r="C3" t="s">
        <v>43</v>
      </c>
      <c r="D3" t="s">
        <v>40</v>
      </c>
      <c r="E3" t="s">
        <v>43</v>
      </c>
      <c r="F3" t="s">
        <v>40</v>
      </c>
      <c r="G3" t="s">
        <v>43</v>
      </c>
      <c r="H3" t="s">
        <v>40</v>
      </c>
      <c r="I3" t="s">
        <v>43</v>
      </c>
      <c r="J3" t="s">
        <v>40</v>
      </c>
      <c r="K3" t="s">
        <v>43</v>
      </c>
    </row>
    <row r="4" spans="1:13" x14ac:dyDescent="0.25">
      <c r="A4" s="2" t="s">
        <v>16</v>
      </c>
      <c r="B4" s="3">
        <v>11.34</v>
      </c>
      <c r="C4" s="3">
        <v>17.749128304104275</v>
      </c>
      <c r="D4" s="3">
        <v>27.114285714285717</v>
      </c>
      <c r="E4" s="3">
        <v>17.905253286063704</v>
      </c>
      <c r="F4" s="3">
        <v>44.574999999999996</v>
      </c>
      <c r="G4" s="3">
        <v>24.886355986478105</v>
      </c>
      <c r="H4" s="3"/>
      <c r="I4" s="3"/>
      <c r="J4" s="3"/>
      <c r="K4" s="3"/>
      <c r="L4" s="3">
        <v>26.391999999999999</v>
      </c>
      <c r="M4" s="3">
        <v>24.159572292019853</v>
      </c>
    </row>
    <row r="5" spans="1:13" x14ac:dyDescent="0.25">
      <c r="A5" s="2" t="s">
        <v>14</v>
      </c>
      <c r="B5" s="3"/>
      <c r="C5" s="3"/>
      <c r="D5" s="3"/>
      <c r="E5" s="3"/>
      <c r="F5" s="3">
        <v>108.11999999999998</v>
      </c>
      <c r="G5" s="3">
        <v>17.388731983672773</v>
      </c>
      <c r="H5" s="3">
        <v>95.8</v>
      </c>
      <c r="I5" s="3" t="e">
        <v>#DIV/0!</v>
      </c>
      <c r="J5" s="3">
        <v>62.9</v>
      </c>
      <c r="K5" s="3">
        <v>19.208678594149383</v>
      </c>
      <c r="L5" s="3">
        <v>100.392</v>
      </c>
      <c r="M5" s="3">
        <v>23.883430797661166</v>
      </c>
    </row>
    <row r="6" spans="1:13" x14ac:dyDescent="0.25">
      <c r="A6" s="2" t="s">
        <v>9</v>
      </c>
      <c r="B6" s="3"/>
      <c r="C6" s="3"/>
      <c r="D6" s="3">
        <v>101.5</v>
      </c>
      <c r="E6" s="3">
        <v>25.314422766478394</v>
      </c>
      <c r="F6" s="3">
        <v>133.97894736842107</v>
      </c>
      <c r="G6" s="3">
        <v>35.846890132391373</v>
      </c>
      <c r="H6" s="3">
        <v>129.30000000000001</v>
      </c>
      <c r="I6" s="3">
        <v>16.636105313443998</v>
      </c>
      <c r="J6" s="3"/>
      <c r="K6" s="3"/>
      <c r="L6" s="3">
        <v>130.63200000000003</v>
      </c>
      <c r="M6" s="3">
        <v>33.240521455997957</v>
      </c>
    </row>
    <row r="7" spans="1:13" x14ac:dyDescent="0.25">
      <c r="A7" s="2" t="s">
        <v>38</v>
      </c>
      <c r="B7" s="3">
        <v>11.34</v>
      </c>
      <c r="C7" s="3">
        <v>17.749128304104275</v>
      </c>
      <c r="D7" s="3">
        <v>43.644444444444439</v>
      </c>
      <c r="E7" s="3">
        <v>37.369208953064252</v>
      </c>
      <c r="F7" s="3">
        <v>107.75744680851066</v>
      </c>
      <c r="G7" s="3">
        <v>41.23445026906105</v>
      </c>
      <c r="H7" s="3">
        <v>122.6</v>
      </c>
      <c r="I7" s="3">
        <v>20.785090810482412</v>
      </c>
      <c r="J7" s="3">
        <v>62.9</v>
      </c>
      <c r="K7" s="3">
        <v>19.208678594149383</v>
      </c>
      <c r="L7" s="3">
        <v>85.805333333333323</v>
      </c>
      <c r="M7" s="3">
        <v>51.729608577715013</v>
      </c>
    </row>
    <row r="8" spans="1:13" x14ac:dyDescent="0.25"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D10" s="3"/>
      <c r="E10" s="3"/>
      <c r="F10" s="3"/>
      <c r="G10" s="3"/>
      <c r="H10" s="3"/>
      <c r="I10" s="3"/>
      <c r="J10" s="3"/>
      <c r="K10" s="3"/>
      <c r="L10" s="3"/>
      <c r="M10" s="3"/>
    </row>
    <row r="16" spans="1:13" x14ac:dyDescent="0.25">
      <c r="B16" t="s">
        <v>34</v>
      </c>
      <c r="D16" t="s">
        <v>35</v>
      </c>
      <c r="F16" t="s">
        <v>29</v>
      </c>
      <c r="H16" t="s">
        <v>47</v>
      </c>
      <c r="J16" t="s">
        <v>76</v>
      </c>
      <c r="L16" t="s">
        <v>41</v>
      </c>
      <c r="M16" t="s">
        <v>42</v>
      </c>
    </row>
    <row r="17" spans="1:16" x14ac:dyDescent="0.25">
      <c r="A17" t="s">
        <v>36</v>
      </c>
      <c r="B17" t="s">
        <v>40</v>
      </c>
      <c r="C17" t="s">
        <v>43</v>
      </c>
      <c r="D17" t="s">
        <v>40</v>
      </c>
      <c r="E17" t="s">
        <v>43</v>
      </c>
      <c r="F17" t="s">
        <v>40</v>
      </c>
      <c r="G17" t="s">
        <v>43</v>
      </c>
      <c r="H17" t="s">
        <v>40</v>
      </c>
      <c r="I17" t="s">
        <v>43</v>
      </c>
      <c r="J17" t="s">
        <v>40</v>
      </c>
      <c r="K17" t="s">
        <v>43</v>
      </c>
    </row>
    <row r="18" spans="1:16" x14ac:dyDescent="0.25">
      <c r="A18" t="s">
        <v>13</v>
      </c>
      <c r="B18">
        <v>11.34</v>
      </c>
      <c r="C18">
        <v>17.749128304104275</v>
      </c>
      <c r="D18">
        <v>27.114285714285717</v>
      </c>
      <c r="E18">
        <v>17.905253286063704</v>
      </c>
      <c r="F18">
        <v>44.574999999999996</v>
      </c>
      <c r="G18">
        <v>24.886355986478105</v>
      </c>
      <c r="L18">
        <v>26.391999999999999</v>
      </c>
      <c r="M18">
        <v>24.159572292019853</v>
      </c>
      <c r="N18">
        <v>0.44</v>
      </c>
      <c r="O18">
        <f>N18*L18</f>
        <v>11.61248</v>
      </c>
      <c r="P18">
        <f>N18*M18</f>
        <v>10.630211808488735</v>
      </c>
    </row>
    <row r="19" spans="1:16" x14ac:dyDescent="0.25">
      <c r="A19" t="s">
        <v>15</v>
      </c>
      <c r="F19">
        <v>108.11999999999998</v>
      </c>
      <c r="G19">
        <v>17.388731983672773</v>
      </c>
      <c r="H19">
        <v>95.8</v>
      </c>
      <c r="I19" t="e">
        <v>#DIV/0!</v>
      </c>
      <c r="J19">
        <v>62.9</v>
      </c>
      <c r="K19">
        <v>19.208678594149383</v>
      </c>
      <c r="L19">
        <v>100.392</v>
      </c>
      <c r="M19">
        <v>23.883430797661166</v>
      </c>
      <c r="N19">
        <v>0.41</v>
      </c>
      <c r="O19">
        <f t="shared" ref="O19:O20" si="0">N19*L19</f>
        <v>41.160719999999998</v>
      </c>
      <c r="P19">
        <f t="shared" ref="P19:P20" si="1">N19*M19</f>
        <v>9.792206627041077</v>
      </c>
    </row>
    <row r="20" spans="1:16" x14ac:dyDescent="0.25">
      <c r="A20" t="s">
        <v>11</v>
      </c>
      <c r="D20">
        <v>101.5</v>
      </c>
      <c r="E20">
        <v>25.314422766478394</v>
      </c>
      <c r="F20">
        <v>133.97894736842107</v>
      </c>
      <c r="G20">
        <v>35.846890132391373</v>
      </c>
      <c r="H20">
        <v>129.30000000000001</v>
      </c>
      <c r="I20">
        <v>16.636105313443998</v>
      </c>
      <c r="L20">
        <v>130.63200000000003</v>
      </c>
      <c r="M20">
        <v>33.240521455997957</v>
      </c>
      <c r="N20">
        <v>0.41</v>
      </c>
      <c r="O20">
        <f t="shared" si="0"/>
        <v>53.559120000000007</v>
      </c>
      <c r="P20">
        <f t="shared" si="1"/>
        <v>13.628613796959161</v>
      </c>
    </row>
    <row r="21" spans="1:16" x14ac:dyDescent="0.25">
      <c r="A21" t="s">
        <v>37</v>
      </c>
    </row>
    <row r="22" spans="1:16" x14ac:dyDescent="0.25">
      <c r="A22" t="s">
        <v>38</v>
      </c>
      <c r="B22">
        <v>103.25714285714285</v>
      </c>
      <c r="C22">
        <v>25.973246308644683</v>
      </c>
      <c r="D22">
        <v>122.54285714285713</v>
      </c>
      <c r="E22">
        <v>20.858480061504764</v>
      </c>
      <c r="F22">
        <v>174.78050847457632</v>
      </c>
      <c r="G22">
        <v>39.431289012473911</v>
      </c>
      <c r="J22">
        <v>137.69999999999999</v>
      </c>
      <c r="K22">
        <v>21.071782079359213</v>
      </c>
      <c r="L22">
        <v>162.24066666666667</v>
      </c>
      <c r="M22">
        <v>43.982333441450777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2"/>
  <sheetViews>
    <sheetView topLeftCell="H18" workbookViewId="0">
      <selection activeCell="D40" sqref="D40"/>
    </sheetView>
  </sheetViews>
  <sheetFormatPr defaultRowHeight="15" x14ac:dyDescent="0.25"/>
  <cols>
    <col min="1" max="1" width="13.140625" bestFit="1" customWidth="1"/>
    <col min="2" max="2" width="22.28515625" bestFit="1" customWidth="1"/>
    <col min="3" max="3" width="21.140625" bestFit="1" customWidth="1"/>
    <col min="4" max="4" width="22.28515625" bestFit="1" customWidth="1"/>
    <col min="5" max="5" width="21.140625" bestFit="1" customWidth="1"/>
    <col min="6" max="6" width="22.28515625" bestFit="1" customWidth="1"/>
    <col min="7" max="7" width="21.140625" bestFit="1" customWidth="1"/>
    <col min="8" max="8" width="22.28515625" bestFit="1" customWidth="1"/>
    <col min="9" max="9" width="21.140625" bestFit="1" customWidth="1"/>
    <col min="10" max="10" width="22.28515625" bestFit="1" customWidth="1"/>
    <col min="11" max="11" width="21.140625" bestFit="1" customWidth="1"/>
    <col min="12" max="12" width="27.28515625" bestFit="1" customWidth="1"/>
    <col min="13" max="13" width="26.28515625" bestFit="1" customWidth="1"/>
  </cols>
  <sheetData>
    <row r="3" spans="1:15" x14ac:dyDescent="0.25">
      <c r="B3" s="1" t="s">
        <v>39</v>
      </c>
    </row>
    <row r="4" spans="1:15" x14ac:dyDescent="0.25">
      <c r="B4" t="s">
        <v>34</v>
      </c>
      <c r="D4" t="s">
        <v>35</v>
      </c>
      <c r="F4" t="s">
        <v>29</v>
      </c>
      <c r="H4" t="s">
        <v>37</v>
      </c>
      <c r="J4" t="s">
        <v>47</v>
      </c>
      <c r="L4" t="s">
        <v>41</v>
      </c>
      <c r="M4" t="s">
        <v>42</v>
      </c>
    </row>
    <row r="5" spans="1:15" x14ac:dyDescent="0.25">
      <c r="A5" s="1" t="s">
        <v>36</v>
      </c>
      <c r="B5" t="s">
        <v>40</v>
      </c>
      <c r="C5" t="s">
        <v>43</v>
      </c>
      <c r="D5" t="s">
        <v>40</v>
      </c>
      <c r="E5" t="s">
        <v>43</v>
      </c>
      <c r="F5" t="s">
        <v>40</v>
      </c>
      <c r="G5" t="s">
        <v>43</v>
      </c>
      <c r="H5" t="s">
        <v>40</v>
      </c>
      <c r="I5" t="s">
        <v>43</v>
      </c>
      <c r="J5" t="s">
        <v>40</v>
      </c>
      <c r="K5" t="s">
        <v>43</v>
      </c>
    </row>
    <row r="6" spans="1:15" x14ac:dyDescent="0.25">
      <c r="A6" s="2" t="s">
        <v>16</v>
      </c>
      <c r="B6" s="3">
        <v>94.5</v>
      </c>
      <c r="C6" s="3">
        <v>12.859082393390276</v>
      </c>
      <c r="D6" s="3">
        <v>112.51999999999998</v>
      </c>
      <c r="E6" s="3">
        <v>14.293075246426325</v>
      </c>
      <c r="F6" s="3">
        <v>120.18333333333334</v>
      </c>
      <c r="G6" s="3">
        <v>6.9546365610983401</v>
      </c>
      <c r="H6" s="3"/>
      <c r="I6" s="3"/>
      <c r="J6" s="3">
        <v>122.8</v>
      </c>
      <c r="K6" s="3" t="e">
        <v>#DIV/0!</v>
      </c>
      <c r="L6" s="3">
        <v>112.27499999999998</v>
      </c>
      <c r="M6" s="3">
        <v>14.645469695735224</v>
      </c>
    </row>
    <row r="7" spans="1:15" x14ac:dyDescent="0.25">
      <c r="A7" s="2" t="s">
        <v>14</v>
      </c>
      <c r="B7" s="3"/>
      <c r="C7" s="3"/>
      <c r="D7" s="3"/>
      <c r="E7" s="3"/>
      <c r="F7" s="3">
        <v>179.64166666666665</v>
      </c>
      <c r="G7" s="3">
        <v>22.015881948516761</v>
      </c>
      <c r="H7" s="3"/>
      <c r="I7" s="3"/>
      <c r="J7" s="3">
        <v>152.6</v>
      </c>
      <c r="K7" s="3" t="e">
        <v>#DIV/0!</v>
      </c>
      <c r="L7" s="3">
        <v>178.56</v>
      </c>
      <c r="M7" s="3">
        <v>22.220561049022621</v>
      </c>
    </row>
    <row r="8" spans="1:15" x14ac:dyDescent="0.25">
      <c r="A8" s="2" t="s">
        <v>9</v>
      </c>
      <c r="B8" s="3">
        <v>155.80000000000001</v>
      </c>
      <c r="C8" s="3" t="e">
        <v>#DIV/0!</v>
      </c>
      <c r="D8" s="3">
        <v>147.60000000000002</v>
      </c>
      <c r="E8" s="3">
        <v>5.9396969619662885</v>
      </c>
      <c r="F8" s="3">
        <v>198.19347826086951</v>
      </c>
      <c r="G8" s="3">
        <v>36.652310805074784</v>
      </c>
      <c r="H8" s="3"/>
      <c r="I8" s="3"/>
      <c r="J8" s="3"/>
      <c r="K8" s="3"/>
      <c r="L8" s="3">
        <v>192.67115384615383</v>
      </c>
      <c r="M8" s="3">
        <v>37.796090202762812</v>
      </c>
    </row>
    <row r="9" spans="1:15" x14ac:dyDescent="0.25">
      <c r="A9" s="2" t="s">
        <v>37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5" x14ac:dyDescent="0.25">
      <c r="A10" s="2" t="s">
        <v>38</v>
      </c>
      <c r="B10" s="3">
        <v>103.25714285714285</v>
      </c>
      <c r="C10" s="3">
        <v>25.973246308644683</v>
      </c>
      <c r="D10" s="3">
        <v>122.54285714285713</v>
      </c>
      <c r="E10" s="3">
        <v>20.858480061504764</v>
      </c>
      <c r="F10" s="3">
        <v>174.78050847457632</v>
      </c>
      <c r="G10" s="3">
        <v>39.431289012473911</v>
      </c>
      <c r="H10" s="3"/>
      <c r="I10" s="3"/>
      <c r="J10" s="3">
        <v>137.69999999999999</v>
      </c>
      <c r="K10" s="3">
        <v>21.071782079359213</v>
      </c>
      <c r="L10" s="3">
        <v>162.24066666666667</v>
      </c>
      <c r="M10" s="3">
        <v>43.982333441450777</v>
      </c>
    </row>
    <row r="15" spans="1:15" x14ac:dyDescent="0.25">
      <c r="B15" t="s">
        <v>39</v>
      </c>
    </row>
    <row r="16" spans="1:15" x14ac:dyDescent="0.25">
      <c r="B16" t="s">
        <v>34</v>
      </c>
      <c r="D16" t="s">
        <v>35</v>
      </c>
      <c r="F16" t="s">
        <v>29</v>
      </c>
      <c r="H16" t="s">
        <v>37</v>
      </c>
      <c r="J16" t="s">
        <v>47</v>
      </c>
      <c r="L16" t="s">
        <v>41</v>
      </c>
      <c r="M16" t="s">
        <v>42</v>
      </c>
      <c r="N16" t="s">
        <v>66</v>
      </c>
      <c r="O16" t="s">
        <v>67</v>
      </c>
    </row>
    <row r="17" spans="1:16" x14ac:dyDescent="0.25">
      <c r="A17" t="s">
        <v>36</v>
      </c>
      <c r="B17" t="s">
        <v>40</v>
      </c>
      <c r="C17" t="s">
        <v>43</v>
      </c>
      <c r="D17" t="s">
        <v>40</v>
      </c>
      <c r="E17" t="s">
        <v>43</v>
      </c>
      <c r="F17" t="s">
        <v>40</v>
      </c>
      <c r="G17" t="s">
        <v>43</v>
      </c>
      <c r="H17" t="s">
        <v>40</v>
      </c>
      <c r="I17" t="s">
        <v>43</v>
      </c>
      <c r="J17" t="s">
        <v>40</v>
      </c>
      <c r="K17" t="s">
        <v>43</v>
      </c>
    </row>
    <row r="18" spans="1:16" x14ac:dyDescent="0.25">
      <c r="A18" t="s">
        <v>13</v>
      </c>
      <c r="B18">
        <v>94.5</v>
      </c>
      <c r="C18">
        <v>12.859082393390276</v>
      </c>
      <c r="D18">
        <v>112.51999999999998</v>
      </c>
      <c r="E18">
        <v>14.293075246426325</v>
      </c>
      <c r="F18">
        <v>120.18333333333334</v>
      </c>
      <c r="G18">
        <v>6.9546365610983401</v>
      </c>
      <c r="J18">
        <v>122.8</v>
      </c>
      <c r="K18" t="e">
        <v>#DIV/0!</v>
      </c>
      <c r="L18">
        <v>112.27499999999998</v>
      </c>
      <c r="M18">
        <v>14.645469695735224</v>
      </c>
      <c r="N18">
        <v>0.35</v>
      </c>
      <c r="O18">
        <f>N18*L18</f>
        <v>39.296249999999986</v>
      </c>
      <c r="P18">
        <f>N18*M18</f>
        <v>5.1259143935073279</v>
      </c>
    </row>
    <row r="19" spans="1:16" x14ac:dyDescent="0.25">
      <c r="A19" t="s">
        <v>15</v>
      </c>
      <c r="F19">
        <v>179.64166666666665</v>
      </c>
      <c r="G19">
        <v>22.015881948516761</v>
      </c>
      <c r="J19">
        <v>152.6</v>
      </c>
      <c r="K19" t="e">
        <v>#DIV/0!</v>
      </c>
      <c r="L19">
        <v>178.56</v>
      </c>
      <c r="M19">
        <v>22.220561049022621</v>
      </c>
      <c r="N19">
        <v>0.31</v>
      </c>
      <c r="O19">
        <f t="shared" ref="O19:O20" si="0">N19*L19</f>
        <v>55.3536</v>
      </c>
      <c r="P19">
        <f t="shared" ref="P19:P20" si="1">N19*M19</f>
        <v>6.888373925197012</v>
      </c>
    </row>
    <row r="20" spans="1:16" x14ac:dyDescent="0.25">
      <c r="A20" t="s">
        <v>11</v>
      </c>
      <c r="B20">
        <v>155.80000000000001</v>
      </c>
      <c r="C20" t="e">
        <v>#DIV/0!</v>
      </c>
      <c r="D20">
        <v>147.60000000000002</v>
      </c>
      <c r="E20">
        <v>5.9396969619662885</v>
      </c>
      <c r="F20">
        <v>198.19347826086951</v>
      </c>
      <c r="G20">
        <v>36.652310805074784</v>
      </c>
      <c r="L20">
        <v>192.67115384615383</v>
      </c>
      <c r="M20">
        <v>37.796090202762812</v>
      </c>
      <c r="N20">
        <v>0.32</v>
      </c>
      <c r="O20">
        <f t="shared" si="0"/>
        <v>61.654769230769226</v>
      </c>
      <c r="P20">
        <f t="shared" si="1"/>
        <v>12.0947488648841</v>
      </c>
    </row>
    <row r="21" spans="1:16" x14ac:dyDescent="0.25">
      <c r="A21" t="s">
        <v>37</v>
      </c>
    </row>
    <row r="22" spans="1:16" x14ac:dyDescent="0.25">
      <c r="A22" t="s">
        <v>38</v>
      </c>
      <c r="B22">
        <v>103.25714285714285</v>
      </c>
      <c r="C22">
        <v>25.973246308644683</v>
      </c>
      <c r="D22">
        <v>122.54285714285713</v>
      </c>
      <c r="E22">
        <v>20.858480061504764</v>
      </c>
      <c r="F22">
        <v>174.78050847457632</v>
      </c>
      <c r="G22">
        <v>39.431289012473911</v>
      </c>
      <c r="J22">
        <v>137.69999999999999</v>
      </c>
      <c r="K22">
        <v>21.071782079359213</v>
      </c>
      <c r="L22">
        <v>162.24066666666667</v>
      </c>
      <c r="M22">
        <v>43.982333441450777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14" sqref="F14"/>
    </sheetView>
  </sheetViews>
  <sheetFormatPr defaultRowHeight="15" x14ac:dyDescent="0.25"/>
  <cols>
    <col min="1" max="1" width="9.7109375" bestFit="1" customWidth="1"/>
  </cols>
  <sheetData>
    <row r="1" spans="1:3" x14ac:dyDescent="0.25">
      <c r="A1" s="4">
        <v>42766</v>
      </c>
    </row>
    <row r="2" spans="1:3" x14ac:dyDescent="0.25">
      <c r="A2" t="s">
        <v>51</v>
      </c>
    </row>
    <row r="3" spans="1:3" x14ac:dyDescent="0.25">
      <c r="A3">
        <v>213</v>
      </c>
      <c r="B3" t="s">
        <v>3</v>
      </c>
    </row>
    <row r="5" spans="1:3" x14ac:dyDescent="0.25">
      <c r="A5" t="s">
        <v>59</v>
      </c>
    </row>
    <row r="6" spans="1:3" x14ac:dyDescent="0.25">
      <c r="A6" t="s">
        <v>60</v>
      </c>
      <c r="B6" t="s">
        <v>61</v>
      </c>
    </row>
    <row r="7" spans="1:3" x14ac:dyDescent="0.25">
      <c r="A7">
        <v>86</v>
      </c>
      <c r="B7">
        <v>79</v>
      </c>
      <c r="C7" t="s">
        <v>3</v>
      </c>
    </row>
    <row r="9" spans="1:3" x14ac:dyDescent="0.25">
      <c r="A9" t="s">
        <v>62</v>
      </c>
    </row>
    <row r="10" spans="1:3" x14ac:dyDescent="0.25">
      <c r="A10" t="s">
        <v>63</v>
      </c>
      <c r="B10" t="s">
        <v>64</v>
      </c>
    </row>
    <row r="11" spans="1:3" x14ac:dyDescent="0.25">
      <c r="A11">
        <v>190</v>
      </c>
      <c r="B11">
        <v>186</v>
      </c>
      <c r="C1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Data_Apr_2_2017</vt:lpstr>
      <vt:lpstr>Data_Jan</vt:lpstr>
      <vt:lpstr>Notes</vt:lpstr>
      <vt:lpstr>PivotTable Apr</vt:lpstr>
      <vt:lpstr>PivotTable Jan</vt:lpstr>
      <vt:lpstr>Depths at Weather Stations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</dc:creator>
  <cp:lastModifiedBy>Gabrielle</cp:lastModifiedBy>
  <dcterms:created xsi:type="dcterms:W3CDTF">2016-03-25T00:17:17Z</dcterms:created>
  <dcterms:modified xsi:type="dcterms:W3CDTF">2017-06-16T21:48:35Z</dcterms:modified>
</cp:coreProperties>
</file>