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inventario_excel\"/>
    </mc:Choice>
  </mc:AlternateContent>
  <xr:revisionPtr revIDLastSave="0" documentId="8_{7A7DCA84-5E38-43D6-9C9C-111EE2538834}" xr6:coauthVersionLast="47" xr6:coauthVersionMax="47" xr10:uidLastSave="{00000000-0000-0000-0000-000000000000}"/>
  <bookViews>
    <workbookView xWindow="13200" yWindow="2580" windowWidth="21600" windowHeight="11385" xr2:uid="{8DB79DB7-7BF5-4179-AA3F-C9E8B27FDBEC}"/>
  </bookViews>
  <sheets>
    <sheet name="CONTROL DE INVE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0" i="1"/>
  <c r="E9" i="1"/>
  <c r="M12" i="1"/>
  <c r="D10" i="1"/>
  <c r="D11" i="1"/>
  <c r="D12" i="1"/>
  <c r="D13" i="1"/>
  <c r="D14" i="1"/>
  <c r="D15" i="1"/>
  <c r="D9" i="1"/>
  <c r="H13" i="1"/>
  <c r="C10" i="1"/>
  <c r="C11" i="1"/>
  <c r="C12" i="1"/>
  <c r="C13" i="1"/>
  <c r="C14" i="1"/>
  <c r="C15" i="1"/>
  <c r="C9" i="1"/>
  <c r="H12" i="1"/>
  <c r="M10" i="1"/>
  <c r="M11" i="1"/>
  <c r="M9" i="1"/>
  <c r="H10" i="1"/>
  <c r="H11" i="1"/>
  <c r="H9" i="1"/>
</calcChain>
</file>

<file path=xl/sharedStrings.xml><?xml version="1.0" encoding="utf-8"?>
<sst xmlns="http://schemas.openxmlformats.org/spreadsheetml/2006/main" count="36" uniqueCount="21">
  <si>
    <t>CODIGO</t>
  </si>
  <si>
    <t>ARTICULO</t>
  </si>
  <si>
    <t>ENTRADAS</t>
  </si>
  <si>
    <t>SALIDAS</t>
  </si>
  <si>
    <t>STOCK</t>
  </si>
  <si>
    <t>FECHA</t>
  </si>
  <si>
    <t>CANTIDAD</t>
  </si>
  <si>
    <t>A001</t>
  </si>
  <si>
    <t>ACEITUNAS</t>
  </si>
  <si>
    <t>A002</t>
  </si>
  <si>
    <t>VINAGRE</t>
  </si>
  <si>
    <t>A003</t>
  </si>
  <si>
    <t>QUESO SARDO</t>
  </si>
  <si>
    <t>A004</t>
  </si>
  <si>
    <t>SALAMES</t>
  </si>
  <si>
    <t>A005</t>
  </si>
  <si>
    <t>QUESO FRESCO</t>
  </si>
  <si>
    <t>A006</t>
  </si>
  <si>
    <t>QUESO MOZZARELLA</t>
  </si>
  <si>
    <t>A007</t>
  </si>
  <si>
    <t>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</si>
</sst>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</xdr:rowOff>
    </xdr:from>
    <xdr:to>
      <xdr:col>3</xdr:col>
      <xdr:colOff>104775</xdr:colOff>
      <xdr:row>3</xdr:row>
      <xdr:rowOff>161924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5CA0143E-64E3-0F9C-69F9-2EAA5CC5F953}"/>
            </a:ext>
          </a:extLst>
        </xdr:cNvPr>
        <xdr:cNvSpPr/>
      </xdr:nvSpPr>
      <xdr:spPr>
        <a:xfrm>
          <a:off x="0" y="38099"/>
          <a:ext cx="2390775" cy="69532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ysClr val="windowText" lastClr="000000"/>
              </a:solidFill>
            </a:rPr>
            <a:t>             VOLVER</a:t>
          </a:r>
          <a:r>
            <a:rPr lang="es-AR" sz="1400" b="1" baseline="0">
              <a:solidFill>
                <a:sysClr val="windowText" lastClr="000000"/>
              </a:solidFill>
            </a:rPr>
            <a:t> A MENU</a:t>
          </a:r>
          <a:endParaRPr lang="es-AR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4</xdr:row>
      <xdr:rowOff>47625</xdr:rowOff>
    </xdr:from>
    <xdr:to>
      <xdr:col>4</xdr:col>
      <xdr:colOff>742950</xdr:colOff>
      <xdr:row>6</xdr:row>
      <xdr:rowOff>171450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E869841-1C5F-DD9B-0D91-1AD57A10FCAB}"/>
            </a:ext>
          </a:extLst>
        </xdr:cNvPr>
        <xdr:cNvSpPr/>
      </xdr:nvSpPr>
      <xdr:spPr>
        <a:xfrm>
          <a:off x="28575" y="809625"/>
          <a:ext cx="3762375" cy="5048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2400" b="1">
              <a:solidFill>
                <a:sysClr val="windowText" lastClr="000000"/>
              </a:solidFill>
            </a:rPr>
            <a:t>PRODUCTOS</a:t>
          </a:r>
          <a:endParaRPr lang="es-AR" sz="1100" b="1">
            <a:solidFill>
              <a:sysClr val="windowText" lastClr="000000"/>
            </a:solidFill>
          </a:endParaRPr>
        </a:p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4</xdr:row>
      <xdr:rowOff>47625</xdr:rowOff>
    </xdr:from>
    <xdr:to>
      <xdr:col>10</xdr:col>
      <xdr:colOff>0</xdr:colOff>
      <xdr:row>6</xdr:row>
      <xdr:rowOff>171450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D5E4430-DB8A-4273-AB2C-9EB47F5B1A8E}"/>
            </a:ext>
          </a:extLst>
        </xdr:cNvPr>
        <xdr:cNvSpPr/>
      </xdr:nvSpPr>
      <xdr:spPr>
        <a:xfrm>
          <a:off x="4010025" y="809625"/>
          <a:ext cx="3009900" cy="5048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2400" b="1">
              <a:solidFill>
                <a:sysClr val="windowText" lastClr="000000"/>
              </a:solidFill>
            </a:rPr>
            <a:t>ENTRADAS</a:t>
          </a:r>
          <a:r>
            <a:rPr lang="es-AR" sz="1100"/>
            <a:t>	</a:t>
          </a:r>
        </a:p>
      </xdr:txBody>
    </xdr:sp>
    <xdr:clientData/>
  </xdr:twoCellAnchor>
  <xdr:twoCellAnchor>
    <xdr:from>
      <xdr:col>11</xdr:col>
      <xdr:colOff>19051</xdr:colOff>
      <xdr:row>4</xdr:row>
      <xdr:rowOff>38100</xdr:rowOff>
    </xdr:from>
    <xdr:to>
      <xdr:col>14</xdr:col>
      <xdr:colOff>742951</xdr:colOff>
      <xdr:row>6</xdr:row>
      <xdr:rowOff>161925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CA65F4-E3EF-4224-B307-421812BBDED5}"/>
            </a:ext>
          </a:extLst>
        </xdr:cNvPr>
        <xdr:cNvSpPr/>
      </xdr:nvSpPr>
      <xdr:spPr>
        <a:xfrm>
          <a:off x="7191376" y="800100"/>
          <a:ext cx="3009900" cy="50482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2400" b="1">
              <a:solidFill>
                <a:sysClr val="windowText" lastClr="000000"/>
              </a:solidFill>
            </a:rPr>
            <a:t>SALIDAS</a:t>
          </a:r>
          <a:r>
            <a:rPr lang="es-AR" sz="1100"/>
            <a:t>	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3EE9C-B31F-4E78-8B87-DDF502C2B150}" name="PRODUCTOS" displayName="PRODUCTOS" ref="A8:E15" totalsRowShown="0">
  <autoFilter ref="A8:E15" xr:uid="{2F13EE9C-B31F-4E78-8B87-DDF502C2B150}"/>
  <tableColumns count="5">
    <tableColumn id="1" xr3:uid="{CB853454-20F1-421E-9CB6-41E75D889DBD}" name="CODIGO"/>
    <tableColumn id="2" xr3:uid="{E5860AB9-0E27-41E1-9C89-01D77A8AF211}" name="ARTICULO"/>
    <tableColumn id="3" xr3:uid="{FAB56AE1-B3A2-4D1A-8DAB-A1EE80090578}" name="ENTRADAS">
      <calculatedColumnFormula>SUMIF(ENTRADAS[CODIGO],PRODUCTOS[[#This Row],[CODIGO]],ENTRADAS[CANTIDAD])</calculatedColumnFormula>
    </tableColumn>
    <tableColumn id="4" xr3:uid="{A5A48968-0A73-4AB6-89F1-E7D3D14F9A5A}" name="SALIDAS">
      <calculatedColumnFormula>SUMIF(SALIDAS[CODIGO],PRODUCTOS[[#This Row],[CODIGO]],SALIDAS[CANTIDAD])</calculatedColumnFormula>
    </tableColumn>
    <tableColumn id="5" xr3:uid="{0306010D-0C54-4BCF-8712-7BF52AA1B06A}" name="STOCK" dataDxfId="0">
      <calculatedColumnFormula array="1">PRODUCTOS[ENTRADAS]-PRODUCTOS[SALIDAS]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E6D5A8-D3DC-42EF-B300-B925CF34FEEA}" name="ENTRADAS" displayName="ENTRADAS" ref="G8:J13" totalsRowShown="0">
  <autoFilter ref="G8:J13" xr:uid="{DDE6D5A8-D3DC-42EF-B300-B925CF34FEEA}"/>
  <tableColumns count="4">
    <tableColumn id="1" xr3:uid="{F9FCF7F9-73C5-4A36-A747-D3BA21D68290}" name="CODIGO"/>
    <tableColumn id="2" xr3:uid="{3889D02B-6711-4AF4-9763-9863C3B89446}" name="ARTICULO">
      <calculatedColumnFormula>IFERROR(VLOOKUP(ENTRADAS[[#This Row],[CODIGO]],PRODUCTOS[],2,FALSE),"NO EXISTE")</calculatedColumnFormula>
    </tableColumn>
    <tableColumn id="3" xr3:uid="{877C65D5-E21B-45E9-8646-31F76DCCC3AE}" name="FECHA"/>
    <tableColumn id="4" xr3:uid="{73CEA48B-AF71-42CA-A211-64A1A007FDE0}" name="CANTIDAD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EDFBAE-9478-4938-997D-6FB285387391}" name="SALIDAS" displayName="SALIDAS" ref="L8:O12" totalsRowShown="0">
  <autoFilter ref="L8:O12" xr:uid="{A0EDFBAE-9478-4938-997D-6FB285387391}"/>
  <tableColumns count="4">
    <tableColumn id="1" xr3:uid="{6C0CC16E-A236-41D9-A100-3367C70D8CD0}" name="CODIGO"/>
    <tableColumn id="2" xr3:uid="{84A7745E-7381-42C5-8626-9854D9C4FDDB}" name="ARTICULO">
      <calculatedColumnFormula>IFERROR(VLOOKUP(SALIDAS[[#This Row],[CODIGO]],PRODUCTOS[],2,FALSE),"NO EXISTE")</calculatedColumnFormula>
    </tableColumn>
    <tableColumn id="3" xr3:uid="{9C7F23AB-5F02-43B4-B6E5-A7072595D954}" name="FECHA"/>
    <tableColumn id="4" xr3:uid="{283BD285-14BC-4597-BA4F-75A6BED06BD1}" name="CANTIDA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42A9-F672-43E9-838D-E30F09605AF2}">
  <dimension ref="A1:O15"/>
  <sheetViews>
    <sheetView tabSelected="1" topLeftCell="A2" workbookViewId="0">
      <selection activeCell="E19" sqref="E19"/>
    </sheetView>
  </sheetViews>
  <sheetFormatPr baseColWidth="10" defaultRowHeight="15" x14ac:dyDescent="0.25"/>
  <cols>
    <col min="2" max="2" width="19.28515625" bestFit="1" customWidth="1"/>
    <col min="3" max="3" width="21.42578125" customWidth="1"/>
    <col min="5" max="5" width="23.85546875" customWidth="1"/>
    <col min="6" max="6" width="2.42578125" style="2" customWidth="1"/>
    <col min="8" max="8" width="13.7109375" bestFit="1" customWidth="1"/>
    <col min="10" max="10" width="12.42578125" customWidth="1"/>
    <col min="11" max="11" width="2.28515625" style="2" customWidth="1"/>
    <col min="13" max="13" width="13.7109375" bestFit="1" customWidth="1"/>
    <col min="15" max="15" width="12.425781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G8" t="s">
        <v>0</v>
      </c>
      <c r="H8" t="s">
        <v>1</v>
      </c>
      <c r="I8" t="s">
        <v>5</v>
      </c>
      <c r="J8" t="s">
        <v>6</v>
      </c>
      <c r="L8" t="s">
        <v>0</v>
      </c>
      <c r="M8" t="s">
        <v>1</v>
      </c>
      <c r="N8" t="s">
        <v>5</v>
      </c>
      <c r="O8" t="s">
        <v>6</v>
      </c>
    </row>
    <row r="9" spans="1:15" x14ac:dyDescent="0.25">
      <c r="A9" t="s">
        <v>7</v>
      </c>
      <c r="B9" t="s">
        <v>8</v>
      </c>
      <c r="C9">
        <f>SUMIF(ENTRADAS[CODIGO],PRODUCTOS[[#This Row],[CODIGO]],ENTRADAS[CANTIDAD])</f>
        <v>65</v>
      </c>
      <c r="D9">
        <f>SUMIF(SALIDAS[CODIGO],PRODUCTOS[[#This Row],[CODIGO]],SALIDAS[CANTIDAD])</f>
        <v>0</v>
      </c>
      <c r="E9">
        <f>PRODUCTOS[[#This Row],[ENTRADAS]]-PRODUCTOS[[#This Row],[SALIDAS]]</f>
        <v>65</v>
      </c>
      <c r="G9" t="s">
        <v>7</v>
      </c>
      <c r="H9" t="str">
        <f>IFERROR(VLOOKUP(ENTRADAS[[#This Row],[CODIGO]],PRODUCTOS[],2,FALSE),"NO EXISTE")</f>
        <v>ACEITUNAS</v>
      </c>
      <c r="I9" s="3">
        <v>45241</v>
      </c>
      <c r="J9">
        <v>45</v>
      </c>
      <c r="L9" t="s">
        <v>9</v>
      </c>
      <c r="M9" t="str">
        <f>IFERROR(VLOOKUP(SALIDAS[[#This Row],[CODIGO]],PRODUCTOS[],2,FALSE),"NO EXISTE")</f>
        <v>VINAGRE</v>
      </c>
      <c r="N9" s="3">
        <v>45242</v>
      </c>
      <c r="O9">
        <v>10</v>
      </c>
    </row>
    <row r="10" spans="1:15" x14ac:dyDescent="0.25">
      <c r="A10" t="s">
        <v>9</v>
      </c>
      <c r="B10" t="s">
        <v>10</v>
      </c>
      <c r="C10">
        <f>SUMIF(ENTRADAS[CODIGO],PRODUCTOS[[#This Row],[CODIGO]],ENTRADAS[CANTIDAD])</f>
        <v>23</v>
      </c>
      <c r="D10">
        <f>SUMIF(SALIDAS[CODIGO],PRODUCTOS[[#This Row],[CODIGO]],SALIDAS[CANTIDAD])</f>
        <v>10</v>
      </c>
      <c r="E10">
        <f>PRODUCTOS[[#This Row],[ENTRADAS]]-PRODUCTOS[[#This Row],[SALIDAS]]</f>
        <v>13</v>
      </c>
      <c r="G10" t="s">
        <v>9</v>
      </c>
      <c r="H10" t="str">
        <f>IFERROR(VLOOKUP(ENTRADAS[[#This Row],[CODIGO]],PRODUCTOS[],2,FALSE),"NO EXISTE")</f>
        <v>VINAGRE</v>
      </c>
      <c r="I10" s="3">
        <v>45241</v>
      </c>
      <c r="J10">
        <v>23</v>
      </c>
      <c r="L10" t="s">
        <v>11</v>
      </c>
      <c r="M10" t="str">
        <f>IFERROR(VLOOKUP(SALIDAS[[#This Row],[CODIGO]],PRODUCTOS[],2,FALSE),"NO EXISTE")</f>
        <v>QUESO SARDO</v>
      </c>
      <c r="N10" s="3">
        <v>45242</v>
      </c>
      <c r="O10">
        <v>4</v>
      </c>
    </row>
    <row r="11" spans="1:15" x14ac:dyDescent="0.25">
      <c r="A11" t="s">
        <v>11</v>
      </c>
      <c r="B11" t="s">
        <v>12</v>
      </c>
      <c r="C11">
        <f>SUMIF(ENTRADAS[CODIGO],PRODUCTOS[[#This Row],[CODIGO]],ENTRADAS[CANTIDAD])</f>
        <v>34</v>
      </c>
      <c r="D11">
        <f>SUMIF(SALIDAS[CODIGO],PRODUCTOS[[#This Row],[CODIGO]],SALIDAS[CANTIDAD])</f>
        <v>4</v>
      </c>
      <c r="E11">
        <f>PRODUCTOS[[#This Row],[ENTRADAS]]-PRODUCTOS[[#This Row],[SALIDAS]]</f>
        <v>30</v>
      </c>
      <c r="G11" t="s">
        <v>11</v>
      </c>
      <c r="H11" t="str">
        <f>IFERROR(VLOOKUP(ENTRADAS[[#This Row],[CODIGO]],PRODUCTOS[],2,FALSE),"NO EXISTE")</f>
        <v>QUESO SARDO</v>
      </c>
      <c r="I11" s="3">
        <v>45241</v>
      </c>
      <c r="J11">
        <v>34</v>
      </c>
      <c r="L11" t="s">
        <v>13</v>
      </c>
      <c r="M11" t="str">
        <f>IFERROR(VLOOKUP(SALIDAS[[#This Row],[CODIGO]],PRODUCTOS[],2,FALSE),"NO EXISTE")</f>
        <v>SALAMES</v>
      </c>
      <c r="N11" s="3">
        <v>45242</v>
      </c>
      <c r="O11">
        <v>5</v>
      </c>
    </row>
    <row r="12" spans="1:15" x14ac:dyDescent="0.25">
      <c r="A12" t="s">
        <v>13</v>
      </c>
      <c r="B12" t="s">
        <v>14</v>
      </c>
      <c r="C12">
        <f>SUMIF(ENTRADAS[CODIGO],PRODUCTOS[[#This Row],[CODIGO]],ENTRADAS[CANTIDAD])</f>
        <v>0</v>
      </c>
      <c r="D12">
        <f>SUMIF(SALIDAS[CODIGO],PRODUCTOS[[#This Row],[CODIGO]],SALIDAS[CANTIDAD])</f>
        <v>15</v>
      </c>
      <c r="E12">
        <f>PRODUCTOS[[#This Row],[ENTRADAS]]-PRODUCTOS[[#This Row],[SALIDAS]]</f>
        <v>-15</v>
      </c>
      <c r="G12" t="s">
        <v>19</v>
      </c>
      <c r="H12" t="str">
        <f>IFERROR(VLOOKUP(ENTRADAS[[#This Row],[CODIGO]],PRODUCTOS[],2,FALSE),"NO EXISTE")</f>
        <v>LONGANIZA</v>
      </c>
      <c r="I12" s="3">
        <v>45241</v>
      </c>
      <c r="J12">
        <v>23</v>
      </c>
      <c r="L12" t="s">
        <v>13</v>
      </c>
      <c r="M12" t="str">
        <f>IFERROR(VLOOKUP(SALIDAS[[#This Row],[CODIGO]],PRODUCTOS[],2,FALSE),"NO EXISTE")</f>
        <v>SALAMES</v>
      </c>
      <c r="N12" s="3">
        <v>45242</v>
      </c>
      <c r="O12">
        <v>10</v>
      </c>
    </row>
    <row r="13" spans="1:15" x14ac:dyDescent="0.25">
      <c r="A13" t="s">
        <v>15</v>
      </c>
      <c r="B13" t="s">
        <v>16</v>
      </c>
      <c r="C13">
        <f>SUMIF(ENTRADAS[CODIGO],PRODUCTOS[[#This Row],[CODIGO]],ENTRADAS[CANTIDAD])</f>
        <v>0</v>
      </c>
      <c r="D13">
        <f>SUMIF(SALIDAS[CODIGO],PRODUCTOS[[#This Row],[CODIGO]],SALIDAS[CANTIDAD])</f>
        <v>0</v>
      </c>
      <c r="E13">
        <f>PRODUCTOS[[#This Row],[ENTRADAS]]-PRODUCTOS[[#This Row],[SALIDAS]]</f>
        <v>0</v>
      </c>
      <c r="G13" t="s">
        <v>7</v>
      </c>
      <c r="H13" t="str">
        <f>IFERROR(VLOOKUP(ENTRADAS[[#This Row],[CODIGO]],PRODUCTOS[],2,FALSE),"NO EXISTE")</f>
        <v>ACEITUNAS</v>
      </c>
      <c r="I13" s="3">
        <v>45242</v>
      </c>
      <c r="J13">
        <v>20</v>
      </c>
    </row>
    <row r="14" spans="1:15" x14ac:dyDescent="0.25">
      <c r="A14" t="s">
        <v>17</v>
      </c>
      <c r="B14" t="s">
        <v>18</v>
      </c>
      <c r="C14">
        <f>SUMIF(ENTRADAS[CODIGO],PRODUCTOS[[#This Row],[CODIGO]],ENTRADAS[CANTIDAD])</f>
        <v>0</v>
      </c>
      <c r="D14">
        <f>SUMIF(SALIDAS[CODIGO],PRODUCTOS[[#This Row],[CODIGO]],SALIDAS[CANTIDAD])</f>
        <v>0</v>
      </c>
      <c r="E14">
        <f>PRODUCTOS[[#This Row],[ENTRADAS]]-PRODUCTOS[[#This Row],[SALIDAS]]</f>
        <v>0</v>
      </c>
    </row>
    <row r="15" spans="1:15" x14ac:dyDescent="0.25">
      <c r="A15" t="s">
        <v>19</v>
      </c>
      <c r="B15" t="s">
        <v>20</v>
      </c>
      <c r="C15">
        <f>SUMIF(ENTRADAS[CODIGO],PRODUCTOS[[#This Row],[CODIGO]],ENTRADAS[CANTIDAD])</f>
        <v>23</v>
      </c>
      <c r="D15">
        <f>SUMIF(SALIDAS[CODIGO],PRODUCTOS[[#This Row],[CODIGO]],SALIDAS[CANTIDAD])</f>
        <v>0</v>
      </c>
      <c r="E15">
        <f>PRODUCTOS[[#This Row],[ENTRADAS]]-PRODUCTOS[[#This Row],[SALIDAS]]</f>
        <v>23</v>
      </c>
    </row>
  </sheetData>
  <mergeCells count="1">
    <mergeCell ref="A1:O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Martinotti</dc:creator>
  <cp:lastModifiedBy>Mariano Martinotti</cp:lastModifiedBy>
  <dcterms:created xsi:type="dcterms:W3CDTF">2023-11-10T21:39:51Z</dcterms:created>
  <dcterms:modified xsi:type="dcterms:W3CDTF">2023-11-10T23:09:06Z</dcterms:modified>
</cp:coreProperties>
</file>