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isedu-my.sharepoint.com/personal/maria2162392_correo_uis_edu_co/Documents/APÉNDICES/"/>
    </mc:Choice>
  </mc:AlternateContent>
  <xr:revisionPtr revIDLastSave="6" documentId="13_ncr:1_{391B31E3-F0D5-4464-8BD8-BBC15947505F}" xr6:coauthVersionLast="47" xr6:coauthVersionMax="47" xr10:uidLastSave="{34467000-7C30-4867-983B-7D747E8BE389}"/>
  <bookViews>
    <workbookView xWindow="-120" yWindow="-120" windowWidth="20730" windowHeight="11160" activeTab="2" xr2:uid="{0E3C2AC8-B333-4721-90E5-BC3924524F6C}"/>
  </bookViews>
  <sheets>
    <sheet name="DATA" sheetId="2" r:id="rId1"/>
    <sheet name="TD" sheetId="1" r:id="rId2"/>
    <sheet name="TEC" sheetId="3" r:id="rId3"/>
    <sheet name="FA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3" l="1"/>
  <c r="F38" i="4"/>
  <c r="E38" i="4"/>
  <c r="D38" i="4"/>
  <c r="F35" i="4"/>
  <c r="E35" i="4"/>
  <c r="D35" i="4"/>
  <c r="F32" i="4"/>
  <c r="E32" i="4"/>
  <c r="D32" i="4"/>
  <c r="F29" i="4"/>
  <c r="E29" i="4"/>
  <c r="D29" i="4"/>
  <c r="F37" i="4"/>
  <c r="E37" i="4"/>
  <c r="D37" i="4"/>
  <c r="F34" i="4"/>
  <c r="E34" i="4"/>
  <c r="D34" i="4"/>
  <c r="F31" i="4"/>
  <c r="E31" i="4"/>
  <c r="D31" i="4"/>
  <c r="F28" i="4"/>
  <c r="E28" i="4"/>
  <c r="D28" i="4"/>
  <c r="F36" i="4"/>
  <c r="F33" i="4"/>
  <c r="F30" i="4"/>
  <c r="F27" i="4"/>
  <c r="E36" i="4"/>
  <c r="E33" i="4"/>
  <c r="E30" i="4"/>
  <c r="E27" i="4"/>
  <c r="D36" i="4"/>
  <c r="D33" i="4"/>
  <c r="D30" i="4"/>
  <c r="D27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L4" i="4"/>
  <c r="I4" i="4"/>
  <c r="F4" i="4"/>
  <c r="C4" i="4"/>
  <c r="H34" i="3" l="1"/>
  <c r="H31" i="3"/>
  <c r="H28" i="3"/>
  <c r="H25" i="3"/>
  <c r="G34" i="3"/>
  <c r="G31" i="3"/>
  <c r="G28" i="3"/>
  <c r="G25" i="3"/>
  <c r="F34" i="3"/>
  <c r="F31" i="3"/>
  <c r="F28" i="3"/>
  <c r="F25" i="3"/>
  <c r="E34" i="3"/>
  <c r="E31" i="3"/>
  <c r="E28" i="3"/>
  <c r="E25" i="3"/>
  <c r="D34" i="3"/>
  <c r="D31" i="3"/>
  <c r="D28" i="3"/>
  <c r="D25" i="3"/>
  <c r="H33" i="3"/>
  <c r="H30" i="3"/>
  <c r="H27" i="3"/>
  <c r="H24" i="3"/>
  <c r="G33" i="3"/>
  <c r="G30" i="3"/>
  <c r="G27" i="3"/>
  <c r="G24" i="3"/>
  <c r="F33" i="3"/>
  <c r="F30" i="3"/>
  <c r="F27" i="3"/>
  <c r="F24" i="3"/>
  <c r="E33" i="3"/>
  <c r="E30" i="3"/>
  <c r="E27" i="3"/>
  <c r="E24" i="3"/>
  <c r="D33" i="3"/>
  <c r="D30" i="3"/>
  <c r="D27" i="3"/>
  <c r="D24" i="3"/>
  <c r="H32" i="3"/>
  <c r="H29" i="3"/>
  <c r="H26" i="3"/>
  <c r="H23" i="3"/>
  <c r="G32" i="3"/>
  <c r="G29" i="3"/>
  <c r="G26" i="3"/>
  <c r="G23" i="3"/>
  <c r="F32" i="3"/>
  <c r="F29" i="3"/>
  <c r="F26" i="3"/>
  <c r="F23" i="3"/>
  <c r="E32" i="3"/>
  <c r="E29" i="3"/>
  <c r="E26" i="3"/>
  <c r="E23" i="3"/>
  <c r="D32" i="3"/>
  <c r="D29" i="3"/>
  <c r="D26" i="3"/>
  <c r="D23" i="3"/>
  <c r="E30" i="1"/>
  <c r="E27" i="1"/>
  <c r="E24" i="1"/>
  <c r="E21" i="1"/>
  <c r="E29" i="1"/>
  <c r="E26" i="1"/>
  <c r="E23" i="1"/>
  <c r="E20" i="1"/>
  <c r="D20" i="1"/>
  <c r="E28" i="1"/>
  <c r="E25" i="1"/>
  <c r="E22" i="1"/>
  <c r="E19" i="1"/>
  <c r="D30" i="1"/>
  <c r="D27" i="1"/>
  <c r="D24" i="1"/>
  <c r="D29" i="1"/>
  <c r="D26" i="1"/>
  <c r="D23" i="1"/>
  <c r="D28" i="1"/>
  <c r="D25" i="1"/>
  <c r="D22" i="1"/>
  <c r="D21" i="1"/>
  <c r="D19" i="1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C19" i="3"/>
  <c r="C18" i="3"/>
  <c r="C17" i="3"/>
  <c r="C16" i="3"/>
  <c r="C15" i="3"/>
  <c r="C14" i="3"/>
  <c r="C13" i="3"/>
  <c r="C12" i="3"/>
  <c r="C11" i="3"/>
  <c r="C10" i="3"/>
  <c r="C9" i="3"/>
  <c r="C7" i="3"/>
  <c r="C8" i="3"/>
  <c r="C6" i="3"/>
  <c r="C5" i="3"/>
  <c r="C4" i="3"/>
  <c r="N14" i="1"/>
  <c r="N13" i="1"/>
  <c r="N12" i="1"/>
  <c r="N11" i="1"/>
  <c r="N10" i="1"/>
  <c r="N9" i="1"/>
  <c r="N8" i="1"/>
  <c r="N7" i="1"/>
  <c r="N6" i="1"/>
  <c r="N5" i="1"/>
  <c r="N4" i="1"/>
  <c r="K14" i="1"/>
  <c r="K13" i="1"/>
  <c r="K12" i="1"/>
  <c r="K11" i="1"/>
  <c r="K10" i="1"/>
  <c r="K9" i="1"/>
  <c r="K8" i="1"/>
  <c r="K7" i="1"/>
  <c r="K6" i="1"/>
  <c r="K5" i="1"/>
  <c r="K4" i="1"/>
  <c r="H14" i="1"/>
  <c r="H13" i="1"/>
  <c r="H12" i="1"/>
  <c r="H11" i="1"/>
  <c r="H10" i="1"/>
  <c r="H9" i="1"/>
  <c r="H8" i="1"/>
  <c r="H7" i="1"/>
  <c r="H6" i="1"/>
  <c r="H5" i="1"/>
  <c r="H4" i="1"/>
  <c r="E14" i="1"/>
  <c r="E13" i="1"/>
  <c r="E12" i="1"/>
  <c r="E11" i="1"/>
  <c r="E10" i="1"/>
  <c r="E9" i="1"/>
  <c r="E8" i="1"/>
  <c r="E7" i="1"/>
  <c r="E6" i="1"/>
  <c r="E5" i="1"/>
  <c r="E4" i="1"/>
  <c r="M14" i="1"/>
  <c r="M13" i="1"/>
  <c r="M12" i="1"/>
  <c r="M11" i="1"/>
  <c r="M10" i="1"/>
  <c r="M9" i="1"/>
  <c r="M8" i="1"/>
  <c r="M7" i="1"/>
  <c r="M6" i="1"/>
  <c r="M5" i="1"/>
  <c r="M4" i="1"/>
  <c r="J14" i="1"/>
  <c r="J13" i="1"/>
  <c r="J12" i="1"/>
  <c r="J11" i="1"/>
  <c r="J10" i="1"/>
  <c r="J9" i="1"/>
  <c r="J8" i="1"/>
  <c r="J7" i="1"/>
  <c r="J6" i="1"/>
  <c r="J5" i="1"/>
  <c r="J4" i="1"/>
  <c r="G14" i="1"/>
  <c r="G13" i="1"/>
  <c r="G12" i="1"/>
  <c r="G11" i="1"/>
  <c r="G10" i="1"/>
  <c r="G9" i="1"/>
  <c r="G8" i="1"/>
  <c r="G7" i="1"/>
  <c r="G6" i="1"/>
  <c r="G5" i="1"/>
  <c r="G4" i="1"/>
  <c r="D14" i="1"/>
  <c r="D13" i="1"/>
  <c r="D12" i="1"/>
  <c r="D11" i="1"/>
  <c r="D10" i="1"/>
  <c r="D9" i="1"/>
  <c r="D8" i="1"/>
  <c r="D7" i="1"/>
  <c r="D6" i="1"/>
  <c r="D5" i="1"/>
  <c r="D4" i="1"/>
  <c r="F14" i="1"/>
  <c r="C14" i="1"/>
  <c r="C13" i="1"/>
  <c r="C12" i="1"/>
  <c r="C11" i="1"/>
  <c r="C10" i="1"/>
  <c r="C9" i="1"/>
  <c r="C8" i="1"/>
  <c r="C7" i="1"/>
  <c r="C6" i="1"/>
  <c r="C5" i="1"/>
  <c r="C4" i="1"/>
  <c r="L14" i="1"/>
  <c r="L13" i="1"/>
  <c r="L12" i="1"/>
  <c r="L11" i="1"/>
  <c r="L10" i="1"/>
  <c r="L9" i="1"/>
  <c r="L8" i="1"/>
  <c r="L7" i="1"/>
  <c r="L6" i="1"/>
  <c r="L5" i="1"/>
  <c r="L4" i="1"/>
  <c r="I14" i="1"/>
  <c r="I13" i="1"/>
  <c r="I12" i="1"/>
  <c r="I11" i="1"/>
  <c r="I9" i="1"/>
  <c r="I10" i="1"/>
  <c r="I8" i="1"/>
  <c r="I4" i="1"/>
  <c r="I5" i="1"/>
  <c r="I6" i="1"/>
  <c r="I7" i="1"/>
  <c r="F4" i="1"/>
  <c r="F5" i="1"/>
  <c r="F6" i="1"/>
  <c r="F7" i="1"/>
  <c r="F8" i="1"/>
  <c r="F9" i="1"/>
  <c r="F10" i="1"/>
  <c r="F11" i="1"/>
  <c r="F12" i="1"/>
  <c r="F13" i="1"/>
</calcChain>
</file>

<file path=xl/sharedStrings.xml><?xml version="1.0" encoding="utf-8"?>
<sst xmlns="http://schemas.openxmlformats.org/spreadsheetml/2006/main" count="365" uniqueCount="70">
  <si>
    <t>Aprovechamiento recursos tecnológicos</t>
  </si>
  <si>
    <t>Monitoreo transformación digital</t>
  </si>
  <si>
    <t>Datos en tiempo real</t>
  </si>
  <si>
    <t>Captación y monitoreo de datos en las redes/web</t>
  </si>
  <si>
    <t>Ciberseguridad</t>
  </si>
  <si>
    <t>Identificación de tecnologías para apropiación</t>
  </si>
  <si>
    <t>Factor 1</t>
  </si>
  <si>
    <t>Microempresas</t>
  </si>
  <si>
    <t>Medianas empresas</t>
  </si>
  <si>
    <t>Grandes empresas</t>
  </si>
  <si>
    <t xml:space="preserve">Media </t>
  </si>
  <si>
    <t>Mediana</t>
  </si>
  <si>
    <t>Desv.</t>
  </si>
  <si>
    <t>Pequeñas empresas</t>
  </si>
  <si>
    <t>Estímulo habilidades digitales</t>
  </si>
  <si>
    <t>Orientación transformación digital</t>
  </si>
  <si>
    <t>Estrategia empresarial e inversión en tecnologías</t>
  </si>
  <si>
    <t>Responsables de transformación digital</t>
  </si>
  <si>
    <t>Proyectos para orientar la TD</t>
  </si>
  <si>
    <t>Factor 2</t>
  </si>
  <si>
    <t>Variables observables</t>
  </si>
  <si>
    <t>Variables Latentes</t>
  </si>
  <si>
    <t xml:space="preserve">Responsables de transformación digital  </t>
  </si>
  <si>
    <t>Computación en la nube</t>
  </si>
  <si>
    <t>Analítica de datos</t>
  </si>
  <si>
    <t>Big Data</t>
  </si>
  <si>
    <t>Robótica y automatización</t>
  </si>
  <si>
    <t>Internet de las cosas</t>
  </si>
  <si>
    <t>Manufactura aditiva/Impresión 3D</t>
  </si>
  <si>
    <t>Machine Learning o Aprendizaje automático</t>
  </si>
  <si>
    <t>Nanotecnología</t>
  </si>
  <si>
    <t>Biotecnología</t>
  </si>
  <si>
    <t>Realidad virtual</t>
  </si>
  <si>
    <t>Realidad aumentada</t>
  </si>
  <si>
    <t>Blockchain</t>
  </si>
  <si>
    <t>Business Intelligence</t>
  </si>
  <si>
    <t>Materiales avanzados</t>
  </si>
  <si>
    <t>Inteligencia Artificial</t>
  </si>
  <si>
    <t xml:space="preserve">Capacidad de almacenamiento y gestión de datos </t>
  </si>
  <si>
    <t>Inversión de capital inicial</t>
  </si>
  <si>
    <t>Costos de operación y mantenimiento</t>
  </si>
  <si>
    <t>Grado de complejidad</t>
  </si>
  <si>
    <t>Experiencia por apropiaciones previas</t>
  </si>
  <si>
    <t>Nuevas demandas de productos y servicios</t>
  </si>
  <si>
    <t>Habilidades y experiencias previas del TH</t>
  </si>
  <si>
    <t>Infraestructura</t>
  </si>
  <si>
    <t>Ciberseguridad.</t>
  </si>
  <si>
    <t>Interoperabilidad entre programas y equipos</t>
  </si>
  <si>
    <t xml:space="preserve">Apoyo de la alta dirección </t>
  </si>
  <si>
    <t>Estándares para la apropiación de tecnologías 4.0</t>
  </si>
  <si>
    <t>Posibilidad de subcontratación</t>
  </si>
  <si>
    <t>Nivel de desarrollo tecnológico, económico o cultural de la región</t>
  </si>
  <si>
    <t>Cultura laboral enfocada en la innovación y las tecnologías</t>
  </si>
  <si>
    <t xml:space="preserve">Sencillez en la cuantificación de los beneficios esperados </t>
  </si>
  <si>
    <t>Condiciones de trabajo peligrosas/repetitivas</t>
  </si>
  <si>
    <t>Políticas y programas gubernamentales de apoyo</t>
  </si>
  <si>
    <t>Influencia de terceros.</t>
  </si>
  <si>
    <t>MICROEMPRESAS</t>
  </si>
  <si>
    <t>PEQUEÑAS EMPRESAS</t>
  </si>
  <si>
    <t>MEDIANAS EMPRESAS</t>
  </si>
  <si>
    <t>GRANDES EMPRESAS</t>
  </si>
  <si>
    <t>Sencillez en la cuantificación de los beneficios esperados</t>
  </si>
  <si>
    <t>Capacidad de almacenamiento y gestión de datos</t>
  </si>
  <si>
    <t>Apoyo de la alta dirección</t>
  </si>
  <si>
    <t>Factor 3</t>
  </si>
  <si>
    <t>Factor 4</t>
  </si>
  <si>
    <t>Factor 5</t>
  </si>
  <si>
    <t>Tipo de empresa</t>
  </si>
  <si>
    <t>Estadísticos</t>
  </si>
  <si>
    <t>Tabla 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</si>
</sst>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00"/>
        <bgColor theme="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9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quotePrefix="1" applyNumberFormat="1" applyFill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8" borderId="1" xfId="0" quotePrefix="1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quotePrefix="1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10" borderId="1" xfId="0" quotePrefix="1" applyNumberFormat="1" applyFill="1" applyBorder="1" applyAlignment="1">
      <alignment horizontal="center" vertical="center"/>
    </xf>
    <xf numFmtId="0" fontId="0" fillId="11" borderId="1" xfId="0" quotePrefix="1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0" fillId="13" borderId="1" xfId="0" quotePrefix="1" applyNumberFormat="1" applyFill="1" applyBorder="1" applyAlignment="1">
      <alignment horizontal="center" vertical="center"/>
    </xf>
    <xf numFmtId="0" fontId="0" fillId="14" borderId="1" xfId="0" quotePrefix="1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9" xfId="1" applyBorder="1" applyAlignment="1">
      <alignment vertical="center"/>
    </xf>
    <xf numFmtId="0" fontId="3" fillId="0" borderId="12" xfId="1" applyBorder="1" applyAlignment="1">
      <alignment vertical="center"/>
    </xf>
    <xf numFmtId="0" fontId="3" fillId="0" borderId="10" xfId="1" applyBorder="1" applyAlignment="1">
      <alignment vertical="center"/>
    </xf>
    <xf numFmtId="0" fontId="3" fillId="0" borderId="11" xfId="1" applyBorder="1" applyAlignment="1">
      <alignment vertical="center"/>
    </xf>
    <xf numFmtId="0" fontId="3" fillId="0" borderId="35" xfId="1" applyBorder="1" applyAlignment="1">
      <alignment vertical="center"/>
    </xf>
    <xf numFmtId="0" fontId="0" fillId="0" borderId="41" xfId="0" applyBorder="1" applyAlignment="1">
      <alignment horizontal="center"/>
    </xf>
    <xf numFmtId="0" fontId="3" fillId="0" borderId="41" xfId="1" applyBorder="1" applyAlignment="1">
      <alignment vertical="center"/>
    </xf>
    <xf numFmtId="0" fontId="2" fillId="3" borderId="30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164" fontId="0" fillId="0" borderId="36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37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3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164" fontId="0" fillId="0" borderId="43" xfId="0" applyNumberFormat="1" applyBorder="1" applyAlignment="1">
      <alignment horizontal="center"/>
    </xf>
    <xf numFmtId="164" fontId="0" fillId="0" borderId="42" xfId="0" applyNumberFormat="1" applyBorder="1" applyAlignment="1">
      <alignment horizontal="center"/>
    </xf>
    <xf numFmtId="164" fontId="0" fillId="0" borderId="44" xfId="0" applyNumberFormat="1" applyBorder="1" applyAlignment="1">
      <alignment horizont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22" xfId="1" applyBorder="1" applyAlignment="1">
      <alignment horizontal="left" vertical="center" wrapText="1"/>
    </xf>
    <xf numFmtId="0" fontId="3" fillId="0" borderId="23" xfId="1" applyBorder="1" applyAlignment="1">
      <alignment horizontal="left" vertical="center" wrapText="1"/>
    </xf>
    <xf numFmtId="0" fontId="3" fillId="0" borderId="24" xfId="1" applyBorder="1" applyAlignment="1">
      <alignment horizontal="left" vertical="center" wrapText="1"/>
    </xf>
    <xf numFmtId="0" fontId="3" fillId="0" borderId="25" xfId="1" applyBorder="1" applyAlignment="1">
      <alignment horizontal="left" vertical="center" wrapTex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2" fillId="0" borderId="48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2" fontId="0" fillId="0" borderId="50" xfId="0" applyNumberFormat="1" applyBorder="1" applyAlignment="1">
      <alignment horizontal="center"/>
    </xf>
    <xf numFmtId="0" fontId="0" fillId="0" borderId="47" xfId="0" applyBorder="1" applyAlignment="1">
      <alignment horizontal="center" vertical="center"/>
    </xf>
    <xf numFmtId="2" fontId="0" fillId="0" borderId="46" xfId="0" applyNumberForma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5" fillId="0" borderId="0" xfId="0" applyFont="1"/>
    <xf numFmtId="0" fontId="6" fillId="0" borderId="0" xfId="1" applyFont="1" applyFill="1" applyBorder="1" applyAlignment="1">
      <alignment horizontal="left" vertical="center" wrapText="1"/>
    </xf>
    <xf numFmtId="2" fontId="0" fillId="0" borderId="41" xfId="0" applyNumberFormat="1" applyBorder="1" applyAlignment="1">
      <alignment horizontal="center"/>
    </xf>
    <xf numFmtId="0" fontId="2" fillId="0" borderId="51" xfId="0" applyFont="1" applyBorder="1" applyAlignment="1">
      <alignment horizontal="center"/>
    </xf>
    <xf numFmtId="2" fontId="0" fillId="0" borderId="36" xfId="0" applyNumberFormat="1" applyBorder="1" applyAlignment="1">
      <alignment horizontal="center" vertical="center"/>
    </xf>
    <xf numFmtId="2" fontId="0" fillId="0" borderId="37" xfId="0" applyNumberFormat="1" applyBorder="1" applyAlignment="1">
      <alignment horizontal="center" vertical="center"/>
    </xf>
    <xf numFmtId="2" fontId="0" fillId="0" borderId="38" xfId="0" applyNumberFormat="1" applyBorder="1" applyAlignment="1">
      <alignment horizontal="center" vertical="center"/>
    </xf>
    <xf numFmtId="2" fontId="0" fillId="0" borderId="39" xfId="0" applyNumberFormat="1" applyBorder="1" applyAlignment="1">
      <alignment horizontal="center" vertical="center"/>
    </xf>
    <xf numFmtId="0" fontId="3" fillId="0" borderId="9" xfId="1" applyBorder="1" applyAlignment="1">
      <alignment vertical="center" wrapText="1"/>
    </xf>
    <xf numFmtId="0" fontId="3" fillId="0" borderId="12" xfId="1" applyBorder="1" applyAlignment="1">
      <alignment vertical="center" wrapText="1"/>
    </xf>
    <xf numFmtId="0" fontId="3" fillId="0" borderId="10" xfId="1" applyBorder="1" applyAlignment="1">
      <alignment vertical="center" wrapText="1"/>
    </xf>
    <xf numFmtId="0" fontId="3" fillId="0" borderId="11" xfId="1" applyBorder="1" applyAlignment="1">
      <alignment vertical="center" wrapText="1"/>
    </xf>
    <xf numFmtId="2" fontId="0" fillId="0" borderId="42" xfId="0" applyNumberFormat="1" applyBorder="1" applyAlignment="1">
      <alignment horizontal="center" vertical="center"/>
    </xf>
    <xf numFmtId="2" fontId="0" fillId="0" borderId="56" xfId="0" applyNumberFormat="1" applyBorder="1" applyAlignment="1">
      <alignment horizontal="center" vertical="center"/>
    </xf>
    <xf numFmtId="2" fontId="0" fillId="0" borderId="57" xfId="0" applyNumberFormat="1" applyBorder="1" applyAlignment="1">
      <alignment horizontal="center" vertical="center"/>
    </xf>
    <xf numFmtId="2" fontId="0" fillId="0" borderId="55" xfId="0" applyNumberFormat="1" applyBorder="1" applyAlignment="1">
      <alignment horizontal="center" vertical="center"/>
    </xf>
    <xf numFmtId="2" fontId="0" fillId="0" borderId="58" xfId="0" applyNumberFormat="1" applyBorder="1" applyAlignment="1">
      <alignment horizontal="center" vertical="center"/>
    </xf>
    <xf numFmtId="2" fontId="0" fillId="0" borderId="54" xfId="0" applyNumberFormat="1" applyBorder="1" applyAlignment="1">
      <alignment horizontal="center" vertical="center"/>
    </xf>
    <xf numFmtId="2" fontId="0" fillId="0" borderId="5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50" xfId="0" applyNumberFormat="1" applyBorder="1" applyAlignment="1">
      <alignment horizontal="center" vertical="center"/>
    </xf>
    <xf numFmtId="2" fontId="0" fillId="0" borderId="41" xfId="0" applyNumberForma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2" fontId="0" fillId="0" borderId="46" xfId="0" applyNumberForma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2" fontId="0" fillId="0" borderId="4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  <xf numFmtId="2" fontId="0" fillId="0" borderId="48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2" fontId="0" fillId="15" borderId="3" xfId="0" applyNumberFormat="1" applyFill="1" applyBorder="1" applyAlignment="1">
      <alignment horizontal="center" vertical="center"/>
    </xf>
    <xf numFmtId="2" fontId="0" fillId="15" borderId="4" xfId="0" applyNumberFormat="1" applyFill="1" applyBorder="1" applyAlignment="1">
      <alignment horizontal="center" vertical="center"/>
    </xf>
    <xf numFmtId="2" fontId="0" fillId="15" borderId="5" xfId="0" applyNumberFormat="1" applyFill="1" applyBorder="1" applyAlignment="1">
      <alignment horizontal="center" vertical="center"/>
    </xf>
    <xf numFmtId="2" fontId="0" fillId="15" borderId="15" xfId="0" applyNumberFormat="1" applyFill="1" applyBorder="1" applyAlignment="1">
      <alignment horizontal="center" vertical="center"/>
    </xf>
    <xf numFmtId="2" fontId="0" fillId="15" borderId="1" xfId="0" applyNumberFormat="1" applyFill="1" applyBorder="1" applyAlignment="1">
      <alignment horizontal="center" vertical="center"/>
    </xf>
    <xf numFmtId="2" fontId="0" fillId="15" borderId="16" xfId="0" applyNumberFormat="1" applyFill="1" applyBorder="1" applyAlignment="1">
      <alignment horizontal="center" vertical="center"/>
    </xf>
    <xf numFmtId="2" fontId="0" fillId="15" borderId="6" xfId="0" applyNumberFormat="1" applyFill="1" applyBorder="1" applyAlignment="1">
      <alignment horizontal="center" vertical="center"/>
    </xf>
    <xf numFmtId="2" fontId="0" fillId="15" borderId="7" xfId="0" applyNumberFormat="1" applyFill="1" applyBorder="1" applyAlignment="1">
      <alignment horizontal="center" vertical="center"/>
    </xf>
    <xf numFmtId="2" fontId="0" fillId="15" borderId="8" xfId="0" applyNumberFormat="1" applyFill="1" applyBorder="1" applyAlignment="1">
      <alignment horizontal="center" vertical="center"/>
    </xf>
    <xf numFmtId="2" fontId="0" fillId="15" borderId="13" xfId="0" applyNumberFormat="1" applyFill="1" applyBorder="1" applyAlignment="1">
      <alignment horizontal="center" vertical="center"/>
    </xf>
    <xf numFmtId="2" fontId="0" fillId="15" borderId="2" xfId="0" applyNumberFormat="1" applyFill="1" applyBorder="1" applyAlignment="1">
      <alignment horizontal="center" vertical="center"/>
    </xf>
    <xf numFmtId="2" fontId="0" fillId="15" borderId="14" xfId="0" applyNumberForma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1" fillId="2" borderId="35" xfId="0" applyFont="1" applyFill="1" applyBorder="1" applyAlignment="1">
      <alignment horizontal="center" wrapText="1"/>
    </xf>
    <xf numFmtId="0" fontId="1" fillId="2" borderId="3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4" fontId="0" fillId="0" borderId="45" xfId="0" applyNumberFormat="1" applyBorder="1" applyAlignment="1">
      <alignment horizontal="center"/>
    </xf>
    <xf numFmtId="164" fontId="0" fillId="0" borderId="62" xfId="0" applyNumberFormat="1" applyBorder="1" applyAlignment="1">
      <alignment horizontal="center"/>
    </xf>
    <xf numFmtId="164" fontId="0" fillId="0" borderId="63" xfId="0" applyNumberFormat="1" applyBorder="1" applyAlignment="1">
      <alignment horizontal="center"/>
    </xf>
    <xf numFmtId="164" fontId="0" fillId="0" borderId="64" xfId="0" applyNumberFormat="1" applyBorder="1" applyAlignment="1">
      <alignment horizontal="center"/>
    </xf>
    <xf numFmtId="164" fontId="0" fillId="0" borderId="52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3" borderId="65" xfId="0" applyFont="1" applyFill="1" applyBorder="1" applyAlignment="1">
      <alignment horizontal="center"/>
    </xf>
    <xf numFmtId="0" fontId="2" fillId="3" borderId="66" xfId="0" applyFont="1" applyFill="1" applyBorder="1" applyAlignment="1">
      <alignment horizontal="center"/>
    </xf>
    <xf numFmtId="0" fontId="2" fillId="3" borderId="67" xfId="0" applyFont="1" applyFill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68" xfId="0" applyNumberFormat="1" applyBorder="1" applyAlignment="1">
      <alignment horizontal="center"/>
    </xf>
    <xf numFmtId="164" fontId="0" fillId="0" borderId="69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56" xfId="0" applyNumberFormat="1" applyBorder="1" applyAlignment="1">
      <alignment horizontal="center"/>
    </xf>
    <xf numFmtId="164" fontId="0" fillId="0" borderId="70" xfId="0" applyNumberFormat="1" applyBorder="1" applyAlignment="1">
      <alignment horizontal="center"/>
    </xf>
  </cellXfs>
  <cellStyles count="2">
    <cellStyle name="Normal" xfId="0" builtinId="0"/>
    <cellStyle name="Normal 2" xfId="1" xr:uid="{7E9DDC6E-F145-46BF-B268-F37B1EECCBD5}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E8A2-6001-44A3-8622-5FD4F45FF919}">
  <dimension ref="A1:S98"/>
  <sheetViews>
    <sheetView zoomScale="80" zoomScaleNormal="80" workbookViewId="0">
      <selection activeCell="M46" sqref="M46"/>
    </sheetView>
  </sheetViews>
  <sheetFormatPr baseColWidth="10" defaultRowHeight="15" x14ac:dyDescent="0.25"/>
  <cols>
    <col min="1" max="1" width="29.7109375" style="2" bestFit="1" customWidth="1"/>
    <col min="2" max="21" width="22.28515625" style="2" customWidth="1"/>
    <col min="22" max="16384" width="11.42578125" style="2"/>
  </cols>
  <sheetData>
    <row r="1" spans="1:19" ht="21" x14ac:dyDescent="0.25">
      <c r="A1" s="1" t="s">
        <v>57</v>
      </c>
    </row>
    <row r="2" spans="1:19" ht="45" x14ac:dyDescent="0.25">
      <c r="A2" s="7" t="s">
        <v>14</v>
      </c>
      <c r="B2" s="7" t="s">
        <v>0</v>
      </c>
      <c r="C2" s="7" t="s">
        <v>15</v>
      </c>
      <c r="D2" s="7" t="s">
        <v>16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22</v>
      </c>
      <c r="J2" s="7" t="s">
        <v>18</v>
      </c>
      <c r="K2" s="7" t="s">
        <v>5</v>
      </c>
    </row>
    <row r="3" spans="1:19" x14ac:dyDescent="0.25">
      <c r="A3" s="8">
        <v>4</v>
      </c>
      <c r="B3" s="8">
        <v>3</v>
      </c>
      <c r="C3" s="8">
        <v>3</v>
      </c>
      <c r="D3" s="8">
        <v>4</v>
      </c>
      <c r="E3" s="8">
        <v>4</v>
      </c>
      <c r="F3" s="8">
        <v>3</v>
      </c>
      <c r="G3" s="8">
        <v>2</v>
      </c>
      <c r="H3" s="8">
        <v>4</v>
      </c>
      <c r="I3" s="8">
        <v>3</v>
      </c>
      <c r="J3" s="8">
        <v>3</v>
      </c>
      <c r="K3" s="8">
        <v>3</v>
      </c>
    </row>
    <row r="4" spans="1:19" x14ac:dyDescent="0.25">
      <c r="A4" s="4">
        <v>3</v>
      </c>
      <c r="B4" s="4">
        <v>4</v>
      </c>
      <c r="C4" s="4">
        <v>3</v>
      </c>
      <c r="D4" s="4">
        <v>4</v>
      </c>
      <c r="E4" s="4">
        <v>3</v>
      </c>
      <c r="F4" s="4">
        <v>4</v>
      </c>
      <c r="G4" s="4">
        <v>4</v>
      </c>
      <c r="H4" s="4">
        <v>4</v>
      </c>
      <c r="I4" s="4">
        <v>3</v>
      </c>
      <c r="J4" s="4">
        <v>3</v>
      </c>
      <c r="K4" s="4">
        <v>4</v>
      </c>
    </row>
    <row r="5" spans="1:19" x14ac:dyDescent="0.25">
      <c r="A5" s="8">
        <v>4</v>
      </c>
      <c r="B5" s="8">
        <v>4</v>
      </c>
      <c r="C5" s="8">
        <v>4</v>
      </c>
      <c r="D5" s="8">
        <v>4</v>
      </c>
      <c r="E5" s="8">
        <v>3</v>
      </c>
      <c r="F5" s="8">
        <v>4</v>
      </c>
      <c r="G5" s="8">
        <v>4</v>
      </c>
      <c r="H5" s="8">
        <v>4</v>
      </c>
      <c r="I5" s="8">
        <v>3</v>
      </c>
      <c r="J5" s="8">
        <v>4</v>
      </c>
      <c r="K5" s="8">
        <v>2</v>
      </c>
    </row>
    <row r="8" spans="1:19" ht="45" x14ac:dyDescent="0.25">
      <c r="A8" s="7" t="s">
        <v>23</v>
      </c>
      <c r="B8" s="7" t="s">
        <v>24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4</v>
      </c>
      <c r="I8" s="7" t="s">
        <v>30</v>
      </c>
      <c r="J8" s="7" t="s">
        <v>31</v>
      </c>
      <c r="K8" s="7" t="s">
        <v>32</v>
      </c>
      <c r="L8" s="7" t="s">
        <v>33</v>
      </c>
      <c r="M8" s="7" t="s">
        <v>34</v>
      </c>
      <c r="N8" s="7" t="s">
        <v>35</v>
      </c>
      <c r="O8" s="7" t="s">
        <v>36</v>
      </c>
      <c r="P8" s="7" t="s">
        <v>37</v>
      </c>
    </row>
    <row r="9" spans="1:19" x14ac:dyDescent="0.25">
      <c r="A9" s="8">
        <v>4</v>
      </c>
      <c r="B9" s="8">
        <v>4</v>
      </c>
      <c r="C9" s="8">
        <v>3</v>
      </c>
      <c r="D9" s="8">
        <v>1</v>
      </c>
      <c r="E9" s="8">
        <v>1</v>
      </c>
      <c r="F9" s="8">
        <v>1</v>
      </c>
      <c r="G9" s="8">
        <v>1</v>
      </c>
      <c r="H9" s="8">
        <v>3</v>
      </c>
      <c r="I9" s="8">
        <v>1</v>
      </c>
      <c r="J9" s="8">
        <v>1</v>
      </c>
      <c r="K9" s="8">
        <v>1</v>
      </c>
      <c r="L9" s="8">
        <v>1</v>
      </c>
      <c r="M9" s="8">
        <v>2</v>
      </c>
      <c r="N9" s="8">
        <v>3</v>
      </c>
      <c r="O9" s="8">
        <v>1</v>
      </c>
      <c r="P9" s="8">
        <v>1</v>
      </c>
    </row>
    <row r="10" spans="1:19" x14ac:dyDescent="0.25">
      <c r="A10" s="4">
        <v>4</v>
      </c>
      <c r="B10" s="4">
        <v>2</v>
      </c>
      <c r="C10" s="4">
        <v>1</v>
      </c>
      <c r="D10" s="4">
        <v>1</v>
      </c>
      <c r="E10" s="4">
        <v>2</v>
      </c>
      <c r="F10" s="4">
        <v>4</v>
      </c>
      <c r="G10" s="4">
        <v>2</v>
      </c>
      <c r="H10" s="4">
        <v>3</v>
      </c>
      <c r="I10" s="4">
        <v>1</v>
      </c>
      <c r="J10" s="4">
        <v>4</v>
      </c>
      <c r="K10" s="4">
        <v>1</v>
      </c>
      <c r="L10" s="4">
        <v>1</v>
      </c>
      <c r="M10" s="4">
        <v>4</v>
      </c>
      <c r="N10" s="4">
        <v>2</v>
      </c>
      <c r="O10" s="4">
        <v>4</v>
      </c>
      <c r="P10" s="4">
        <v>1</v>
      </c>
    </row>
    <row r="11" spans="1:19" x14ac:dyDescent="0.25">
      <c r="A11" s="8">
        <v>4</v>
      </c>
      <c r="B11" s="8">
        <v>4</v>
      </c>
      <c r="C11" s="8">
        <v>3</v>
      </c>
      <c r="D11" s="8">
        <v>1</v>
      </c>
      <c r="E11" s="8">
        <v>1</v>
      </c>
      <c r="F11" s="8">
        <v>1</v>
      </c>
      <c r="G11" s="8">
        <v>2</v>
      </c>
      <c r="H11" s="8">
        <v>3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</row>
    <row r="15" spans="1:19" ht="60" x14ac:dyDescent="0.25">
      <c r="A15" s="7" t="s">
        <v>38</v>
      </c>
      <c r="B15" s="7" t="s">
        <v>39</v>
      </c>
      <c r="C15" s="7" t="s">
        <v>40</v>
      </c>
      <c r="D15" s="7" t="s">
        <v>41</v>
      </c>
      <c r="E15" s="7" t="s">
        <v>42</v>
      </c>
      <c r="F15" s="7" t="s">
        <v>43</v>
      </c>
      <c r="G15" s="7" t="s">
        <v>44</v>
      </c>
      <c r="H15" s="7" t="s">
        <v>45</v>
      </c>
      <c r="I15" s="7" t="s">
        <v>4</v>
      </c>
      <c r="J15" s="7" t="s">
        <v>47</v>
      </c>
      <c r="K15" s="7" t="s">
        <v>48</v>
      </c>
      <c r="L15" s="7" t="s">
        <v>49</v>
      </c>
      <c r="M15" s="7" t="s">
        <v>50</v>
      </c>
      <c r="N15" s="7" t="s">
        <v>51</v>
      </c>
      <c r="O15" s="7" t="s">
        <v>52</v>
      </c>
      <c r="P15" s="7" t="s">
        <v>53</v>
      </c>
      <c r="Q15" s="7" t="s">
        <v>54</v>
      </c>
      <c r="R15" s="7" t="s">
        <v>55</v>
      </c>
      <c r="S15" s="7" t="s">
        <v>56</v>
      </c>
    </row>
    <row r="16" spans="1:19" x14ac:dyDescent="0.25">
      <c r="A16" s="8">
        <v>4</v>
      </c>
      <c r="B16" s="8">
        <v>1</v>
      </c>
      <c r="C16" s="8">
        <v>1</v>
      </c>
      <c r="D16" s="8">
        <v>2</v>
      </c>
      <c r="E16" s="8">
        <v>4</v>
      </c>
      <c r="F16" s="8">
        <v>3</v>
      </c>
      <c r="G16" s="8">
        <v>3</v>
      </c>
      <c r="H16" s="8">
        <v>4</v>
      </c>
      <c r="I16" s="8">
        <v>4</v>
      </c>
      <c r="J16" s="8">
        <v>4</v>
      </c>
      <c r="K16" s="8">
        <v>3</v>
      </c>
      <c r="L16" s="8">
        <v>3</v>
      </c>
      <c r="M16" s="8">
        <v>3</v>
      </c>
      <c r="N16" s="8">
        <v>1</v>
      </c>
      <c r="O16" s="8">
        <v>3</v>
      </c>
      <c r="P16" s="8">
        <v>3</v>
      </c>
      <c r="Q16" s="9">
        <v>0</v>
      </c>
      <c r="R16" s="8">
        <v>2</v>
      </c>
      <c r="S16" s="8">
        <v>1</v>
      </c>
    </row>
    <row r="17" spans="1:19" x14ac:dyDescent="0.25">
      <c r="A17" s="4">
        <v>4</v>
      </c>
      <c r="B17" s="4">
        <v>4</v>
      </c>
      <c r="C17" s="4">
        <v>3</v>
      </c>
      <c r="D17" s="4">
        <v>2</v>
      </c>
      <c r="E17" s="4">
        <v>4</v>
      </c>
      <c r="F17" s="4">
        <v>4</v>
      </c>
      <c r="G17" s="4">
        <v>4</v>
      </c>
      <c r="H17" s="4">
        <v>4</v>
      </c>
      <c r="I17" s="4">
        <v>4</v>
      </c>
      <c r="J17" s="4">
        <v>4</v>
      </c>
      <c r="K17" s="4">
        <v>4</v>
      </c>
      <c r="L17" s="10">
        <v>0</v>
      </c>
      <c r="M17" s="4">
        <v>4</v>
      </c>
      <c r="N17" s="4">
        <v>4</v>
      </c>
      <c r="O17" s="4">
        <v>4</v>
      </c>
      <c r="P17" s="4">
        <v>4</v>
      </c>
      <c r="Q17" s="10">
        <v>0</v>
      </c>
      <c r="R17" s="4">
        <v>2</v>
      </c>
      <c r="S17" s="4">
        <v>3</v>
      </c>
    </row>
    <row r="18" spans="1:19" x14ac:dyDescent="0.25">
      <c r="A18" s="8">
        <v>4</v>
      </c>
      <c r="B18" s="8">
        <v>2</v>
      </c>
      <c r="C18" s="8">
        <v>2</v>
      </c>
      <c r="D18" s="8">
        <v>2</v>
      </c>
      <c r="E18" s="8">
        <v>1</v>
      </c>
      <c r="F18" s="8">
        <v>3</v>
      </c>
      <c r="G18" s="8">
        <v>2</v>
      </c>
      <c r="H18" s="8">
        <v>3</v>
      </c>
      <c r="I18" s="9">
        <v>0</v>
      </c>
      <c r="J18" s="8">
        <v>3</v>
      </c>
      <c r="K18" s="8">
        <v>2</v>
      </c>
      <c r="L18" s="8">
        <v>2</v>
      </c>
      <c r="M18" s="9">
        <v>0</v>
      </c>
      <c r="N18" s="9">
        <v>0</v>
      </c>
      <c r="O18" s="9">
        <v>0</v>
      </c>
      <c r="P18" s="8">
        <v>2</v>
      </c>
      <c r="Q18" s="9">
        <v>0</v>
      </c>
      <c r="R18" s="8">
        <v>2</v>
      </c>
      <c r="S18" s="9">
        <v>0</v>
      </c>
    </row>
    <row r="24" spans="1:19" ht="21" x14ac:dyDescent="0.25">
      <c r="A24" s="1" t="s">
        <v>58</v>
      </c>
    </row>
    <row r="25" spans="1:19" ht="45" x14ac:dyDescent="0.25">
      <c r="A25" s="6" t="s">
        <v>14</v>
      </c>
      <c r="B25" s="6" t="s">
        <v>0</v>
      </c>
      <c r="C25" s="6" t="s">
        <v>15</v>
      </c>
      <c r="D25" s="6" t="s">
        <v>16</v>
      </c>
      <c r="E25" s="6" t="s">
        <v>1</v>
      </c>
      <c r="F25" s="6" t="s">
        <v>2</v>
      </c>
      <c r="G25" s="6" t="s">
        <v>3</v>
      </c>
      <c r="H25" s="6" t="s">
        <v>4</v>
      </c>
      <c r="I25" s="6" t="s">
        <v>22</v>
      </c>
      <c r="J25" s="6" t="s">
        <v>18</v>
      </c>
      <c r="K25" s="6" t="s">
        <v>5</v>
      </c>
    </row>
    <row r="26" spans="1:19" x14ac:dyDescent="0.25">
      <c r="A26" s="3">
        <v>4</v>
      </c>
      <c r="B26" s="3">
        <v>2</v>
      </c>
      <c r="C26" s="3">
        <v>3</v>
      </c>
      <c r="D26" s="3">
        <v>4</v>
      </c>
      <c r="E26" s="3">
        <v>1</v>
      </c>
      <c r="F26" s="3">
        <v>2</v>
      </c>
      <c r="G26" s="3">
        <v>1</v>
      </c>
      <c r="H26" s="3">
        <v>2</v>
      </c>
      <c r="I26" s="3">
        <v>3</v>
      </c>
      <c r="J26" s="3">
        <v>3</v>
      </c>
      <c r="K26" s="3">
        <v>1</v>
      </c>
    </row>
    <row r="27" spans="1:19" x14ac:dyDescent="0.25">
      <c r="A27" s="4">
        <v>4</v>
      </c>
      <c r="B27" s="4">
        <v>3</v>
      </c>
      <c r="C27" s="4">
        <v>4</v>
      </c>
      <c r="D27" s="4">
        <v>4</v>
      </c>
      <c r="E27" s="4">
        <v>1</v>
      </c>
      <c r="F27" s="4">
        <v>3</v>
      </c>
      <c r="G27" s="4">
        <v>2</v>
      </c>
      <c r="H27" s="4">
        <v>3</v>
      </c>
      <c r="I27" s="4">
        <v>4</v>
      </c>
      <c r="J27" s="4">
        <v>4</v>
      </c>
      <c r="K27" s="4">
        <v>4</v>
      </c>
    </row>
    <row r="28" spans="1:19" x14ac:dyDescent="0.25">
      <c r="A28" s="3">
        <v>4</v>
      </c>
      <c r="B28" s="3">
        <v>4</v>
      </c>
      <c r="C28" s="3">
        <v>4</v>
      </c>
      <c r="D28" s="3">
        <v>4</v>
      </c>
      <c r="E28" s="3">
        <v>1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</row>
    <row r="29" spans="1:19" x14ac:dyDescent="0.25">
      <c r="A29" s="4">
        <v>3</v>
      </c>
      <c r="B29" s="4">
        <v>3</v>
      </c>
      <c r="C29" s="4">
        <v>3</v>
      </c>
      <c r="D29" s="4">
        <v>4</v>
      </c>
      <c r="E29" s="4">
        <v>2</v>
      </c>
      <c r="F29" s="4">
        <v>3</v>
      </c>
      <c r="G29" s="4">
        <v>3</v>
      </c>
      <c r="H29" s="4">
        <v>3</v>
      </c>
      <c r="I29" s="4">
        <v>3</v>
      </c>
      <c r="J29" s="4">
        <v>3</v>
      </c>
      <c r="K29" s="4">
        <v>2</v>
      </c>
    </row>
    <row r="30" spans="1:19" x14ac:dyDescent="0.25">
      <c r="A30" s="5">
        <v>4</v>
      </c>
      <c r="B30" s="5">
        <v>4</v>
      </c>
      <c r="C30" s="5">
        <v>4</v>
      </c>
      <c r="D30" s="5">
        <v>4</v>
      </c>
      <c r="E30" s="5">
        <v>3</v>
      </c>
      <c r="F30" s="5">
        <v>4</v>
      </c>
      <c r="G30" s="5">
        <v>4</v>
      </c>
      <c r="H30" s="5">
        <v>4</v>
      </c>
      <c r="I30" s="5">
        <v>4</v>
      </c>
      <c r="J30" s="5">
        <v>4</v>
      </c>
      <c r="K30" s="5">
        <v>4</v>
      </c>
    </row>
    <row r="31" spans="1:19" x14ac:dyDescent="0.25">
      <c r="A31" s="4">
        <v>3</v>
      </c>
      <c r="B31" s="4">
        <v>2</v>
      </c>
      <c r="C31" s="4">
        <v>3</v>
      </c>
      <c r="D31" s="4">
        <v>4</v>
      </c>
      <c r="E31" s="4">
        <v>2</v>
      </c>
      <c r="F31" s="4">
        <v>3</v>
      </c>
      <c r="G31" s="4">
        <v>2</v>
      </c>
      <c r="H31" s="4">
        <v>3</v>
      </c>
      <c r="I31" s="4">
        <v>2</v>
      </c>
      <c r="J31" s="4">
        <v>3</v>
      </c>
      <c r="K31" s="4">
        <v>3</v>
      </c>
    </row>
    <row r="34" spans="1:19" ht="45" x14ac:dyDescent="0.25">
      <c r="A34" s="6" t="s">
        <v>23</v>
      </c>
      <c r="B34" s="6" t="s">
        <v>24</v>
      </c>
      <c r="C34" s="6" t="s">
        <v>25</v>
      </c>
      <c r="D34" s="6" t="s">
        <v>26</v>
      </c>
      <c r="E34" s="6" t="s">
        <v>27</v>
      </c>
      <c r="F34" s="6" t="s">
        <v>28</v>
      </c>
      <c r="G34" s="6" t="s">
        <v>29</v>
      </c>
      <c r="H34" s="6" t="s">
        <v>4</v>
      </c>
      <c r="I34" s="6" t="s">
        <v>30</v>
      </c>
      <c r="J34" s="6" t="s">
        <v>31</v>
      </c>
      <c r="K34" s="6" t="s">
        <v>32</v>
      </c>
      <c r="L34" s="6" t="s">
        <v>33</v>
      </c>
      <c r="M34" s="6" t="s">
        <v>34</v>
      </c>
      <c r="N34" s="6" t="s">
        <v>35</v>
      </c>
      <c r="O34" s="6" t="s">
        <v>36</v>
      </c>
      <c r="P34" s="6" t="s">
        <v>37</v>
      </c>
    </row>
    <row r="35" spans="1:19" x14ac:dyDescent="0.25">
      <c r="A35" s="3">
        <v>3</v>
      </c>
      <c r="B35" s="3">
        <v>3</v>
      </c>
      <c r="C35" s="3">
        <v>1</v>
      </c>
      <c r="D35" s="3">
        <v>4</v>
      </c>
      <c r="E35" s="3">
        <v>3</v>
      </c>
      <c r="F35" s="3">
        <v>1</v>
      </c>
      <c r="G35" s="3">
        <v>4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4</v>
      </c>
    </row>
    <row r="36" spans="1:19" x14ac:dyDescent="0.25">
      <c r="A36" s="4">
        <v>3</v>
      </c>
      <c r="B36" s="4">
        <v>2</v>
      </c>
      <c r="C36" s="4">
        <v>2</v>
      </c>
      <c r="D36" s="4">
        <v>2</v>
      </c>
      <c r="E36" s="4">
        <v>1</v>
      </c>
      <c r="F36" s="4">
        <v>1</v>
      </c>
      <c r="G36" s="4">
        <v>1</v>
      </c>
      <c r="H36" s="4">
        <v>3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3</v>
      </c>
      <c r="O36" s="4">
        <v>1</v>
      </c>
      <c r="P36" s="4">
        <v>1</v>
      </c>
    </row>
    <row r="37" spans="1:19" x14ac:dyDescent="0.25">
      <c r="A37" s="3">
        <v>4</v>
      </c>
      <c r="B37" s="3">
        <v>4</v>
      </c>
      <c r="C37" s="3">
        <v>4</v>
      </c>
      <c r="D37" s="3">
        <v>2</v>
      </c>
      <c r="E37" s="3">
        <v>4</v>
      </c>
      <c r="F37" s="3">
        <v>1</v>
      </c>
      <c r="G37" s="3">
        <v>1</v>
      </c>
      <c r="H37" s="3">
        <v>4</v>
      </c>
      <c r="I37" s="3">
        <v>1</v>
      </c>
      <c r="J37" s="3">
        <v>1</v>
      </c>
      <c r="K37" s="3">
        <v>3</v>
      </c>
      <c r="L37" s="3">
        <v>3</v>
      </c>
      <c r="M37" s="3">
        <v>3</v>
      </c>
      <c r="N37" s="3">
        <v>3</v>
      </c>
      <c r="O37" s="3">
        <v>1</v>
      </c>
      <c r="P37" s="3">
        <v>2</v>
      </c>
    </row>
    <row r="38" spans="1:19" x14ac:dyDescent="0.25">
      <c r="A38" s="4">
        <v>3</v>
      </c>
      <c r="B38" s="4">
        <v>2</v>
      </c>
      <c r="C38" s="4">
        <v>1</v>
      </c>
      <c r="D38" s="4">
        <v>1</v>
      </c>
      <c r="E38" s="4">
        <v>2</v>
      </c>
      <c r="F38" s="4">
        <v>1</v>
      </c>
      <c r="G38" s="4">
        <v>2</v>
      </c>
      <c r="H38" s="4">
        <v>3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</row>
    <row r="39" spans="1:19" x14ac:dyDescent="0.25">
      <c r="A39" s="3">
        <v>3</v>
      </c>
      <c r="B39" s="3">
        <v>3</v>
      </c>
      <c r="C39" s="3">
        <v>3</v>
      </c>
      <c r="D39" s="3">
        <v>3</v>
      </c>
      <c r="E39" s="3">
        <v>3</v>
      </c>
      <c r="F39" s="3">
        <v>3</v>
      </c>
      <c r="G39" s="3">
        <v>3</v>
      </c>
      <c r="H39" s="3">
        <v>3</v>
      </c>
      <c r="I39" s="3">
        <v>2</v>
      </c>
      <c r="J39" s="3">
        <v>2</v>
      </c>
      <c r="K39" s="3">
        <v>2</v>
      </c>
      <c r="L39" s="3">
        <v>2</v>
      </c>
      <c r="M39" s="3">
        <v>3</v>
      </c>
      <c r="N39" s="3">
        <v>3</v>
      </c>
      <c r="O39" s="3">
        <v>3</v>
      </c>
      <c r="P39" s="3">
        <v>3</v>
      </c>
    </row>
    <row r="40" spans="1:19" x14ac:dyDescent="0.25">
      <c r="A40" s="4">
        <v>3</v>
      </c>
      <c r="B40" s="4">
        <v>3</v>
      </c>
      <c r="C40" s="4">
        <v>2</v>
      </c>
      <c r="D40" s="4">
        <v>2</v>
      </c>
      <c r="E40" s="4">
        <v>3</v>
      </c>
      <c r="F40" s="4">
        <v>3</v>
      </c>
      <c r="G40" s="4">
        <v>1</v>
      </c>
      <c r="H40" s="4">
        <v>2</v>
      </c>
      <c r="I40" s="4">
        <v>4</v>
      </c>
      <c r="J40" s="4">
        <v>4</v>
      </c>
      <c r="K40" s="4">
        <v>3</v>
      </c>
      <c r="L40" s="4">
        <v>2</v>
      </c>
      <c r="M40" s="4">
        <v>2</v>
      </c>
      <c r="N40" s="4">
        <v>3</v>
      </c>
      <c r="O40" s="4">
        <v>3</v>
      </c>
      <c r="P40" s="4">
        <v>2</v>
      </c>
    </row>
    <row r="43" spans="1:19" ht="60" x14ac:dyDescent="0.25">
      <c r="A43" s="6" t="s">
        <v>38</v>
      </c>
      <c r="B43" s="6" t="s">
        <v>39</v>
      </c>
      <c r="C43" s="6" t="s">
        <v>40</v>
      </c>
      <c r="D43" s="6" t="s">
        <v>41</v>
      </c>
      <c r="E43" s="6" t="s">
        <v>42</v>
      </c>
      <c r="F43" s="6" t="s">
        <v>43</v>
      </c>
      <c r="G43" s="6" t="s">
        <v>44</v>
      </c>
      <c r="H43" s="6" t="s">
        <v>45</v>
      </c>
      <c r="I43" s="6" t="s">
        <v>4</v>
      </c>
      <c r="J43" s="6" t="s">
        <v>47</v>
      </c>
      <c r="K43" s="6" t="s">
        <v>48</v>
      </c>
      <c r="L43" s="6" t="s">
        <v>49</v>
      </c>
      <c r="M43" s="6" t="s">
        <v>50</v>
      </c>
      <c r="N43" s="6" t="s">
        <v>51</v>
      </c>
      <c r="O43" s="6" t="s">
        <v>52</v>
      </c>
      <c r="P43" s="6" t="s">
        <v>53</v>
      </c>
      <c r="Q43" s="6" t="s">
        <v>54</v>
      </c>
      <c r="R43" s="6" t="s">
        <v>55</v>
      </c>
      <c r="S43" s="6" t="s">
        <v>56</v>
      </c>
    </row>
    <row r="44" spans="1:19" x14ac:dyDescent="0.25">
      <c r="A44" s="3">
        <v>4</v>
      </c>
      <c r="B44" s="3">
        <v>3</v>
      </c>
      <c r="C44" s="3">
        <v>3</v>
      </c>
      <c r="D44" s="3">
        <v>4</v>
      </c>
      <c r="E44" s="3">
        <v>4</v>
      </c>
      <c r="F44" s="3">
        <v>4</v>
      </c>
      <c r="G44" s="3">
        <v>4</v>
      </c>
      <c r="H44" s="3">
        <v>4</v>
      </c>
      <c r="I44" s="3">
        <v>4</v>
      </c>
      <c r="J44" s="3">
        <v>4</v>
      </c>
      <c r="K44" s="3">
        <v>4</v>
      </c>
      <c r="L44" s="3">
        <v>2</v>
      </c>
      <c r="M44" s="3">
        <v>4</v>
      </c>
      <c r="N44" s="3">
        <v>4</v>
      </c>
      <c r="O44" s="3">
        <v>4</v>
      </c>
      <c r="P44" s="3">
        <v>4</v>
      </c>
      <c r="Q44" s="11">
        <v>0</v>
      </c>
      <c r="R44" s="3">
        <v>4</v>
      </c>
      <c r="S44" s="3">
        <v>4</v>
      </c>
    </row>
    <row r="45" spans="1:19" x14ac:dyDescent="0.25">
      <c r="A45" s="4">
        <v>4</v>
      </c>
      <c r="B45" s="4">
        <v>4</v>
      </c>
      <c r="C45" s="4">
        <v>3</v>
      </c>
      <c r="D45" s="4">
        <v>1</v>
      </c>
      <c r="E45" s="4">
        <v>3</v>
      </c>
      <c r="F45" s="4">
        <v>3</v>
      </c>
      <c r="G45" s="4">
        <v>4</v>
      </c>
      <c r="H45" s="4">
        <v>4</v>
      </c>
      <c r="I45" s="4">
        <v>4</v>
      </c>
      <c r="J45" s="4">
        <v>4</v>
      </c>
      <c r="K45" s="4">
        <v>4</v>
      </c>
      <c r="L45" s="4">
        <v>3</v>
      </c>
      <c r="M45" s="4">
        <v>3</v>
      </c>
      <c r="N45" s="4">
        <v>3</v>
      </c>
      <c r="O45" s="4">
        <v>4</v>
      </c>
      <c r="P45" s="4">
        <v>4</v>
      </c>
      <c r="Q45" s="4">
        <v>3</v>
      </c>
      <c r="R45" s="4">
        <v>4</v>
      </c>
      <c r="S45" s="4">
        <v>2</v>
      </c>
    </row>
    <row r="46" spans="1:19" x14ac:dyDescent="0.25">
      <c r="A46" s="3">
        <v>4</v>
      </c>
      <c r="B46" s="3">
        <v>4</v>
      </c>
      <c r="C46" s="3">
        <v>4</v>
      </c>
      <c r="D46" s="3">
        <v>3</v>
      </c>
      <c r="E46" s="3">
        <v>4</v>
      </c>
      <c r="F46" s="3">
        <v>4</v>
      </c>
      <c r="G46" s="3">
        <v>3</v>
      </c>
      <c r="H46" s="3">
        <v>4</v>
      </c>
      <c r="I46" s="3">
        <v>4</v>
      </c>
      <c r="J46" s="3">
        <v>4</v>
      </c>
      <c r="K46" s="3">
        <v>4</v>
      </c>
      <c r="L46" s="3">
        <v>3</v>
      </c>
      <c r="M46" s="3">
        <v>0</v>
      </c>
      <c r="N46" s="3">
        <v>4</v>
      </c>
      <c r="O46" s="3">
        <v>4</v>
      </c>
      <c r="P46" s="3">
        <v>2</v>
      </c>
      <c r="Q46" s="11">
        <v>3</v>
      </c>
      <c r="R46" s="3">
        <v>4</v>
      </c>
      <c r="S46" s="3">
        <v>2</v>
      </c>
    </row>
    <row r="47" spans="1:19" x14ac:dyDescent="0.25">
      <c r="A47" s="4">
        <v>4</v>
      </c>
      <c r="B47" s="4">
        <v>3</v>
      </c>
      <c r="C47" s="4">
        <v>3</v>
      </c>
      <c r="D47" s="4">
        <v>3</v>
      </c>
      <c r="E47" s="4">
        <v>3</v>
      </c>
      <c r="F47" s="4">
        <v>2</v>
      </c>
      <c r="G47" s="4">
        <v>2</v>
      </c>
      <c r="H47" s="4">
        <v>3</v>
      </c>
      <c r="I47" s="4">
        <v>2</v>
      </c>
      <c r="J47" s="4">
        <v>0</v>
      </c>
      <c r="K47" s="4">
        <v>0</v>
      </c>
      <c r="L47" s="4">
        <v>3</v>
      </c>
      <c r="M47" s="4">
        <v>2</v>
      </c>
      <c r="N47" s="4">
        <v>3</v>
      </c>
      <c r="O47" s="4">
        <v>2</v>
      </c>
      <c r="P47" s="4">
        <v>2</v>
      </c>
      <c r="Q47" s="4">
        <v>2</v>
      </c>
      <c r="R47" s="4">
        <v>3</v>
      </c>
      <c r="S47" s="4">
        <v>2</v>
      </c>
    </row>
    <row r="48" spans="1:19" x14ac:dyDescent="0.25">
      <c r="A48" s="3">
        <v>4</v>
      </c>
      <c r="B48" s="3">
        <v>4</v>
      </c>
      <c r="C48" s="3">
        <v>4</v>
      </c>
      <c r="D48" s="3">
        <v>4</v>
      </c>
      <c r="E48" s="3">
        <v>4</v>
      </c>
      <c r="F48" s="3">
        <v>4</v>
      </c>
      <c r="G48" s="3">
        <v>4</v>
      </c>
      <c r="H48" s="3">
        <v>4</v>
      </c>
      <c r="I48" s="3">
        <v>4</v>
      </c>
      <c r="J48" s="3">
        <v>4</v>
      </c>
      <c r="K48" s="3">
        <v>4</v>
      </c>
      <c r="L48" s="3">
        <v>4</v>
      </c>
      <c r="M48" s="3">
        <v>3</v>
      </c>
      <c r="N48" s="3">
        <v>4</v>
      </c>
      <c r="O48" s="3">
        <v>4</v>
      </c>
      <c r="P48" s="3">
        <v>4</v>
      </c>
      <c r="Q48" s="11">
        <v>2</v>
      </c>
      <c r="R48" s="3">
        <v>4</v>
      </c>
      <c r="S48" s="3">
        <v>3</v>
      </c>
    </row>
    <row r="49" spans="1:19" x14ac:dyDescent="0.25">
      <c r="A49" s="4">
        <v>1</v>
      </c>
      <c r="B49" s="4">
        <v>3</v>
      </c>
      <c r="C49" s="4">
        <v>2</v>
      </c>
      <c r="D49" s="4">
        <v>3</v>
      </c>
      <c r="E49" s="4">
        <v>4</v>
      </c>
      <c r="F49" s="4">
        <v>4</v>
      </c>
      <c r="G49" s="4">
        <v>3</v>
      </c>
      <c r="H49" s="4">
        <v>2</v>
      </c>
      <c r="I49" s="4">
        <v>2</v>
      </c>
      <c r="J49" s="4">
        <v>2</v>
      </c>
      <c r="K49" s="4">
        <v>0</v>
      </c>
      <c r="L49" s="4">
        <v>2</v>
      </c>
      <c r="M49" s="4">
        <v>2</v>
      </c>
      <c r="N49" s="4">
        <v>2</v>
      </c>
      <c r="O49" s="4">
        <v>3</v>
      </c>
      <c r="P49" s="4">
        <v>3</v>
      </c>
      <c r="Q49" s="4">
        <v>2</v>
      </c>
      <c r="R49" s="4">
        <v>3</v>
      </c>
      <c r="S49" s="4">
        <v>3</v>
      </c>
    </row>
    <row r="52" spans="1:19" ht="21" x14ac:dyDescent="0.25">
      <c r="A52" s="1" t="s">
        <v>59</v>
      </c>
    </row>
    <row r="53" spans="1:19" ht="45" x14ac:dyDescent="0.25">
      <c r="A53" s="12" t="s">
        <v>14</v>
      </c>
      <c r="B53" s="12" t="s">
        <v>0</v>
      </c>
      <c r="C53" s="12" t="s">
        <v>15</v>
      </c>
      <c r="D53" s="12" t="s">
        <v>16</v>
      </c>
      <c r="E53" s="12" t="s">
        <v>1</v>
      </c>
      <c r="F53" s="12" t="s">
        <v>2</v>
      </c>
      <c r="G53" s="12" t="s">
        <v>3</v>
      </c>
      <c r="H53" s="12" t="s">
        <v>4</v>
      </c>
      <c r="I53" s="12" t="s">
        <v>22</v>
      </c>
      <c r="J53" s="12" t="s">
        <v>18</v>
      </c>
      <c r="K53" s="12" t="s">
        <v>5</v>
      </c>
    </row>
    <row r="54" spans="1:19" x14ac:dyDescent="0.25">
      <c r="A54" s="13">
        <v>4</v>
      </c>
      <c r="B54" s="13">
        <v>4</v>
      </c>
      <c r="C54" s="13">
        <v>4</v>
      </c>
      <c r="D54" s="13">
        <v>4</v>
      </c>
      <c r="E54" s="13">
        <v>4</v>
      </c>
      <c r="F54" s="13">
        <v>4</v>
      </c>
      <c r="G54" s="13">
        <v>4</v>
      </c>
      <c r="H54" s="13">
        <v>4</v>
      </c>
      <c r="I54" s="13">
        <v>4</v>
      </c>
      <c r="J54" s="13">
        <v>4</v>
      </c>
      <c r="K54" s="13">
        <v>4</v>
      </c>
    </row>
    <row r="55" spans="1:19" x14ac:dyDescent="0.25">
      <c r="A55" s="14">
        <v>2</v>
      </c>
      <c r="B55" s="14">
        <v>2</v>
      </c>
      <c r="C55" s="14">
        <v>3</v>
      </c>
      <c r="D55" s="14">
        <v>2</v>
      </c>
      <c r="E55" s="14">
        <v>3</v>
      </c>
      <c r="F55" s="14">
        <v>3</v>
      </c>
      <c r="G55" s="14">
        <v>2</v>
      </c>
      <c r="H55" s="14">
        <v>2</v>
      </c>
      <c r="I55" s="14">
        <v>3</v>
      </c>
      <c r="J55" s="14">
        <v>2</v>
      </c>
      <c r="K55" s="14">
        <v>2</v>
      </c>
    </row>
    <row r="58" spans="1:19" ht="45" x14ac:dyDescent="0.25">
      <c r="A58" s="12" t="s">
        <v>23</v>
      </c>
      <c r="B58" s="12" t="s">
        <v>24</v>
      </c>
      <c r="C58" s="12" t="s">
        <v>25</v>
      </c>
      <c r="D58" s="12" t="s">
        <v>26</v>
      </c>
      <c r="E58" s="12" t="s">
        <v>27</v>
      </c>
      <c r="F58" s="12" t="s">
        <v>28</v>
      </c>
      <c r="G58" s="12" t="s">
        <v>29</v>
      </c>
      <c r="H58" s="12" t="s">
        <v>4</v>
      </c>
      <c r="I58" s="12" t="s">
        <v>30</v>
      </c>
      <c r="J58" s="12" t="s">
        <v>31</v>
      </c>
      <c r="K58" s="12" t="s">
        <v>32</v>
      </c>
      <c r="L58" s="12" t="s">
        <v>33</v>
      </c>
      <c r="M58" s="12" t="s">
        <v>34</v>
      </c>
      <c r="N58" s="12" t="s">
        <v>35</v>
      </c>
      <c r="O58" s="12" t="s">
        <v>36</v>
      </c>
      <c r="P58" s="12" t="s">
        <v>37</v>
      </c>
    </row>
    <row r="59" spans="1:19" x14ac:dyDescent="0.25">
      <c r="A59" s="13">
        <v>4</v>
      </c>
      <c r="B59" s="13">
        <v>4</v>
      </c>
      <c r="C59" s="13">
        <v>4</v>
      </c>
      <c r="D59" s="13">
        <v>4</v>
      </c>
      <c r="E59" s="13">
        <v>4</v>
      </c>
      <c r="F59" s="13">
        <v>4</v>
      </c>
      <c r="G59" s="13">
        <v>4</v>
      </c>
      <c r="H59" s="13">
        <v>2</v>
      </c>
      <c r="I59" s="13">
        <v>4</v>
      </c>
      <c r="J59" s="13">
        <v>1</v>
      </c>
      <c r="K59" s="13">
        <v>1</v>
      </c>
      <c r="L59" s="13">
        <v>1</v>
      </c>
      <c r="M59" s="13">
        <v>1</v>
      </c>
      <c r="N59" s="13">
        <v>4</v>
      </c>
      <c r="O59" s="13">
        <v>1</v>
      </c>
      <c r="P59" s="13">
        <v>1</v>
      </c>
    </row>
    <row r="60" spans="1:19" x14ac:dyDescent="0.25">
      <c r="A60" s="14">
        <v>2</v>
      </c>
      <c r="B60" s="14">
        <v>3</v>
      </c>
      <c r="C60" s="14">
        <v>2</v>
      </c>
      <c r="D60" s="14">
        <v>2</v>
      </c>
      <c r="E60" s="14">
        <v>3</v>
      </c>
      <c r="F60" s="14">
        <v>2</v>
      </c>
      <c r="G60" s="14">
        <v>2</v>
      </c>
      <c r="H60" s="14">
        <v>2</v>
      </c>
      <c r="I60" s="14">
        <v>2</v>
      </c>
      <c r="J60" s="14">
        <v>2</v>
      </c>
      <c r="K60" s="14">
        <v>2</v>
      </c>
      <c r="L60" s="14">
        <v>2</v>
      </c>
      <c r="M60" s="14">
        <v>2</v>
      </c>
      <c r="N60" s="14">
        <v>2</v>
      </c>
      <c r="O60" s="14">
        <v>2</v>
      </c>
      <c r="P60" s="14">
        <v>2</v>
      </c>
    </row>
    <row r="63" spans="1:19" ht="60" x14ac:dyDescent="0.25">
      <c r="A63" s="12" t="s">
        <v>38</v>
      </c>
      <c r="B63" s="12" t="s">
        <v>39</v>
      </c>
      <c r="C63" s="12" t="s">
        <v>40</v>
      </c>
      <c r="D63" s="12" t="s">
        <v>41</v>
      </c>
      <c r="E63" s="12" t="s">
        <v>42</v>
      </c>
      <c r="F63" s="12" t="s">
        <v>43</v>
      </c>
      <c r="G63" s="12" t="s">
        <v>44</v>
      </c>
      <c r="H63" s="12" t="s">
        <v>45</v>
      </c>
      <c r="I63" s="12" t="s">
        <v>4</v>
      </c>
      <c r="J63" s="12" t="s">
        <v>47</v>
      </c>
      <c r="K63" s="12" t="s">
        <v>48</v>
      </c>
      <c r="L63" s="12" t="s">
        <v>49</v>
      </c>
      <c r="M63" s="12" t="s">
        <v>50</v>
      </c>
      <c r="N63" s="12" t="s">
        <v>51</v>
      </c>
      <c r="O63" s="12" t="s">
        <v>52</v>
      </c>
      <c r="P63" s="12" t="s">
        <v>53</v>
      </c>
      <c r="Q63" s="12" t="s">
        <v>54</v>
      </c>
      <c r="R63" s="12" t="s">
        <v>55</v>
      </c>
      <c r="S63" s="12" t="s">
        <v>56</v>
      </c>
    </row>
    <row r="64" spans="1:19" x14ac:dyDescent="0.25">
      <c r="A64" s="13">
        <v>4</v>
      </c>
      <c r="B64" s="13">
        <v>4</v>
      </c>
      <c r="C64" s="13">
        <v>4</v>
      </c>
      <c r="D64" s="13">
        <v>3</v>
      </c>
      <c r="E64" s="13">
        <v>3</v>
      </c>
      <c r="F64" s="13">
        <v>3</v>
      </c>
      <c r="G64" s="13">
        <v>3</v>
      </c>
      <c r="H64" s="13">
        <v>3</v>
      </c>
      <c r="I64" s="13">
        <v>3</v>
      </c>
      <c r="J64" s="13">
        <v>3</v>
      </c>
      <c r="K64" s="13">
        <v>4</v>
      </c>
      <c r="L64" s="13">
        <v>4</v>
      </c>
      <c r="M64" s="13">
        <v>4</v>
      </c>
      <c r="N64" s="13">
        <v>4</v>
      </c>
      <c r="O64" s="13">
        <v>4</v>
      </c>
      <c r="P64" s="13">
        <v>4</v>
      </c>
      <c r="Q64" s="13">
        <v>3</v>
      </c>
      <c r="R64" s="13">
        <v>3</v>
      </c>
      <c r="S64" s="13">
        <v>3</v>
      </c>
    </row>
    <row r="65" spans="1:19" x14ac:dyDescent="0.25">
      <c r="A65" s="14">
        <v>3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2</v>
      </c>
      <c r="I65" s="14">
        <v>2</v>
      </c>
      <c r="J65" s="14">
        <v>0</v>
      </c>
      <c r="K65" s="14">
        <v>3</v>
      </c>
      <c r="L65" s="14">
        <v>2</v>
      </c>
      <c r="M65" s="14">
        <v>0</v>
      </c>
      <c r="N65" s="14">
        <v>0</v>
      </c>
      <c r="O65" s="14">
        <v>0</v>
      </c>
      <c r="P65" s="14">
        <v>0</v>
      </c>
      <c r="Q65" s="15">
        <v>0</v>
      </c>
      <c r="R65" s="15">
        <v>0</v>
      </c>
      <c r="S65" s="15">
        <v>0</v>
      </c>
    </row>
    <row r="69" spans="1:19" ht="21" x14ac:dyDescent="0.25">
      <c r="A69" s="1" t="s">
        <v>60</v>
      </c>
    </row>
    <row r="70" spans="1:19" ht="45" x14ac:dyDescent="0.25">
      <c r="A70" s="16" t="s">
        <v>14</v>
      </c>
      <c r="B70" s="16" t="s">
        <v>0</v>
      </c>
      <c r="C70" s="16" t="s">
        <v>15</v>
      </c>
      <c r="D70" s="16" t="s">
        <v>16</v>
      </c>
      <c r="E70" s="16" t="s">
        <v>1</v>
      </c>
      <c r="F70" s="16" t="s">
        <v>2</v>
      </c>
      <c r="G70" s="16" t="s">
        <v>3</v>
      </c>
      <c r="H70" s="16" t="s">
        <v>4</v>
      </c>
      <c r="I70" s="16" t="s">
        <v>22</v>
      </c>
      <c r="J70" s="16" t="s">
        <v>18</v>
      </c>
      <c r="K70" s="16" t="s">
        <v>5</v>
      </c>
    </row>
    <row r="71" spans="1:19" x14ac:dyDescent="0.25">
      <c r="A71" s="4">
        <v>4</v>
      </c>
      <c r="B71" s="4">
        <v>4</v>
      </c>
      <c r="C71" s="4">
        <v>3</v>
      </c>
      <c r="D71" s="4">
        <v>4</v>
      </c>
      <c r="E71" s="4">
        <v>4</v>
      </c>
      <c r="F71" s="4">
        <v>4</v>
      </c>
      <c r="G71" s="4">
        <v>2</v>
      </c>
      <c r="H71" s="4">
        <v>4</v>
      </c>
      <c r="I71" s="4">
        <v>4</v>
      </c>
      <c r="J71" s="4">
        <v>4</v>
      </c>
      <c r="K71" s="4">
        <v>4</v>
      </c>
    </row>
    <row r="72" spans="1:19" x14ac:dyDescent="0.25">
      <c r="A72" s="17">
        <v>4</v>
      </c>
      <c r="B72" s="17">
        <v>4</v>
      </c>
      <c r="C72" s="17">
        <v>4</v>
      </c>
      <c r="D72" s="17">
        <v>4</v>
      </c>
      <c r="E72" s="17">
        <v>4</v>
      </c>
      <c r="F72" s="17">
        <v>3</v>
      </c>
      <c r="G72" s="17">
        <v>4</v>
      </c>
      <c r="H72" s="17">
        <v>4</v>
      </c>
      <c r="I72" s="17">
        <v>4</v>
      </c>
      <c r="J72" s="17">
        <v>4</v>
      </c>
      <c r="K72" s="17">
        <v>4</v>
      </c>
    </row>
    <row r="73" spans="1:19" x14ac:dyDescent="0.25">
      <c r="A73" s="4">
        <v>3</v>
      </c>
      <c r="B73" s="4">
        <v>3</v>
      </c>
      <c r="C73" s="4">
        <v>3</v>
      </c>
      <c r="D73" s="4">
        <v>3</v>
      </c>
      <c r="E73" s="4">
        <v>3</v>
      </c>
      <c r="F73" s="4">
        <v>3</v>
      </c>
      <c r="G73" s="4">
        <v>3</v>
      </c>
      <c r="H73" s="4">
        <v>3</v>
      </c>
      <c r="I73" s="4">
        <v>3</v>
      </c>
      <c r="J73" s="4">
        <v>3</v>
      </c>
      <c r="K73" s="4">
        <v>3</v>
      </c>
    </row>
    <row r="74" spans="1:19" x14ac:dyDescent="0.25">
      <c r="A74" s="18">
        <v>2</v>
      </c>
      <c r="B74" s="18">
        <v>3</v>
      </c>
      <c r="C74" s="18">
        <v>2</v>
      </c>
      <c r="D74" s="18">
        <v>3</v>
      </c>
      <c r="E74" s="18">
        <v>2</v>
      </c>
      <c r="F74" s="18">
        <v>2</v>
      </c>
      <c r="G74" s="18">
        <v>3</v>
      </c>
      <c r="H74" s="18">
        <v>4</v>
      </c>
      <c r="I74" s="18">
        <v>2</v>
      </c>
      <c r="J74" s="18">
        <v>3</v>
      </c>
      <c r="K74" s="18">
        <v>3</v>
      </c>
    </row>
    <row r="75" spans="1:19" x14ac:dyDescent="0.25">
      <c r="A75" s="4">
        <v>4</v>
      </c>
      <c r="B75" s="4">
        <v>4</v>
      </c>
      <c r="C75" s="4">
        <v>4</v>
      </c>
      <c r="D75" s="4">
        <v>4</v>
      </c>
      <c r="E75" s="4">
        <v>4</v>
      </c>
      <c r="F75" s="4">
        <v>4</v>
      </c>
      <c r="G75" s="4">
        <v>4</v>
      </c>
      <c r="H75" s="4">
        <v>4</v>
      </c>
      <c r="I75" s="4">
        <v>4</v>
      </c>
      <c r="J75" s="4">
        <v>4</v>
      </c>
      <c r="K75" s="4">
        <v>3</v>
      </c>
    </row>
    <row r="76" spans="1:19" x14ac:dyDescent="0.25">
      <c r="A76" s="17">
        <v>3</v>
      </c>
      <c r="B76" s="17">
        <v>3</v>
      </c>
      <c r="C76" s="17">
        <v>2</v>
      </c>
      <c r="D76" s="17">
        <v>4</v>
      </c>
      <c r="E76" s="17">
        <v>2</v>
      </c>
      <c r="F76" s="17">
        <v>3</v>
      </c>
      <c r="G76" s="17">
        <v>3</v>
      </c>
      <c r="H76" s="17">
        <v>2</v>
      </c>
      <c r="I76" s="17">
        <v>3</v>
      </c>
      <c r="J76" s="17">
        <v>1</v>
      </c>
      <c r="K76" s="17">
        <v>3</v>
      </c>
    </row>
    <row r="77" spans="1:19" x14ac:dyDescent="0.25">
      <c r="A77" s="4">
        <v>2</v>
      </c>
      <c r="B77" s="4">
        <v>3</v>
      </c>
      <c r="C77" s="4">
        <v>2</v>
      </c>
      <c r="D77" s="4">
        <v>4</v>
      </c>
      <c r="E77" s="4">
        <v>2</v>
      </c>
      <c r="F77" s="4">
        <v>3</v>
      </c>
      <c r="G77" s="4">
        <v>2</v>
      </c>
      <c r="H77" s="4">
        <v>4</v>
      </c>
      <c r="I77" s="4">
        <v>4</v>
      </c>
      <c r="J77" s="4">
        <v>3</v>
      </c>
      <c r="K77" s="4">
        <v>3</v>
      </c>
    </row>
    <row r="81" spans="1:19" ht="45" x14ac:dyDescent="0.25">
      <c r="A81" s="16" t="s">
        <v>23</v>
      </c>
      <c r="B81" s="16" t="s">
        <v>24</v>
      </c>
      <c r="C81" s="16" t="s">
        <v>25</v>
      </c>
      <c r="D81" s="16" t="s">
        <v>26</v>
      </c>
      <c r="E81" s="16" t="s">
        <v>27</v>
      </c>
      <c r="F81" s="16" t="s">
        <v>28</v>
      </c>
      <c r="G81" s="16" t="s">
        <v>29</v>
      </c>
      <c r="H81" s="16" t="s">
        <v>4</v>
      </c>
      <c r="I81" s="16" t="s">
        <v>30</v>
      </c>
      <c r="J81" s="16" t="s">
        <v>31</v>
      </c>
      <c r="K81" s="16" t="s">
        <v>32</v>
      </c>
      <c r="L81" s="16" t="s">
        <v>33</v>
      </c>
      <c r="M81" s="16" t="s">
        <v>34</v>
      </c>
      <c r="N81" s="16" t="s">
        <v>35</v>
      </c>
      <c r="O81" s="16" t="s">
        <v>36</v>
      </c>
      <c r="P81" s="16" t="s">
        <v>37</v>
      </c>
    </row>
    <row r="82" spans="1:19" x14ac:dyDescent="0.25">
      <c r="A82" s="4">
        <v>4</v>
      </c>
      <c r="B82" s="4">
        <v>4</v>
      </c>
      <c r="C82" s="4">
        <v>4</v>
      </c>
      <c r="D82" s="4">
        <v>4</v>
      </c>
      <c r="E82" s="4">
        <v>4</v>
      </c>
      <c r="F82" s="4">
        <v>4</v>
      </c>
      <c r="G82" s="4">
        <v>4</v>
      </c>
      <c r="H82" s="4">
        <v>3</v>
      </c>
      <c r="I82" s="4">
        <v>3</v>
      </c>
      <c r="J82" s="4">
        <v>4</v>
      </c>
      <c r="K82" s="4">
        <v>3</v>
      </c>
      <c r="L82" s="4">
        <v>3</v>
      </c>
      <c r="M82" s="4">
        <v>2</v>
      </c>
      <c r="N82" s="4">
        <v>3</v>
      </c>
      <c r="O82" s="4">
        <v>4</v>
      </c>
      <c r="P82" s="4">
        <v>4</v>
      </c>
    </row>
    <row r="83" spans="1:19" x14ac:dyDescent="0.25">
      <c r="A83" s="17">
        <v>4</v>
      </c>
      <c r="B83" s="17">
        <v>4</v>
      </c>
      <c r="C83" s="17">
        <v>4</v>
      </c>
      <c r="D83" s="17">
        <v>4</v>
      </c>
      <c r="E83" s="17">
        <v>4</v>
      </c>
      <c r="F83" s="17">
        <v>4</v>
      </c>
      <c r="G83" s="17">
        <v>4</v>
      </c>
      <c r="H83" s="17">
        <v>4</v>
      </c>
      <c r="I83" s="17">
        <v>3</v>
      </c>
      <c r="J83" s="17">
        <v>3</v>
      </c>
      <c r="K83" s="17">
        <v>3</v>
      </c>
      <c r="L83" s="17">
        <v>3</v>
      </c>
      <c r="M83" s="17">
        <v>4</v>
      </c>
      <c r="N83" s="17">
        <v>4</v>
      </c>
      <c r="O83" s="17">
        <v>3</v>
      </c>
      <c r="P83" s="17">
        <v>4</v>
      </c>
    </row>
    <row r="84" spans="1:19" x14ac:dyDescent="0.25">
      <c r="A84" s="4">
        <v>2</v>
      </c>
      <c r="B84" s="4">
        <v>2</v>
      </c>
      <c r="C84" s="4">
        <v>2</v>
      </c>
      <c r="D84" s="4">
        <v>3</v>
      </c>
      <c r="E84" s="4">
        <v>1</v>
      </c>
      <c r="F84" s="4">
        <v>3</v>
      </c>
      <c r="G84" s="4">
        <v>4</v>
      </c>
      <c r="H84" s="4">
        <v>4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3</v>
      </c>
      <c r="O84" s="4">
        <v>1</v>
      </c>
      <c r="P84" s="4">
        <v>1</v>
      </c>
    </row>
    <row r="85" spans="1:19" x14ac:dyDescent="0.25">
      <c r="A85" s="17">
        <v>3</v>
      </c>
      <c r="B85" s="17">
        <v>2</v>
      </c>
      <c r="C85" s="17">
        <v>2</v>
      </c>
      <c r="D85" s="17">
        <v>2</v>
      </c>
      <c r="E85" s="17">
        <v>2</v>
      </c>
      <c r="F85" s="17">
        <v>1</v>
      </c>
      <c r="G85" s="17">
        <v>2</v>
      </c>
      <c r="H85" s="17">
        <v>2</v>
      </c>
      <c r="I85" s="17">
        <v>1</v>
      </c>
      <c r="J85" s="17">
        <v>1</v>
      </c>
      <c r="K85" s="17">
        <v>1</v>
      </c>
      <c r="L85" s="17">
        <v>1</v>
      </c>
      <c r="M85" s="17">
        <v>1</v>
      </c>
      <c r="N85" s="17">
        <v>2</v>
      </c>
      <c r="O85" s="17">
        <v>1</v>
      </c>
      <c r="P85" s="17">
        <v>1</v>
      </c>
    </row>
    <row r="86" spans="1:19" x14ac:dyDescent="0.25">
      <c r="A86" s="4">
        <v>3</v>
      </c>
      <c r="B86" s="4">
        <v>3</v>
      </c>
      <c r="C86" s="4">
        <v>2</v>
      </c>
      <c r="D86" s="4">
        <v>1</v>
      </c>
      <c r="E86" s="4">
        <v>2</v>
      </c>
      <c r="F86" s="4">
        <v>3</v>
      </c>
      <c r="G86" s="4">
        <v>1</v>
      </c>
      <c r="H86" s="4">
        <v>3</v>
      </c>
      <c r="I86" s="4">
        <v>1</v>
      </c>
      <c r="J86" s="4">
        <v>2</v>
      </c>
      <c r="K86" s="4">
        <v>1</v>
      </c>
      <c r="L86" s="4">
        <v>1</v>
      </c>
      <c r="M86" s="4">
        <v>1</v>
      </c>
      <c r="N86" s="4">
        <v>2</v>
      </c>
      <c r="O86" s="4">
        <v>3</v>
      </c>
      <c r="P86" s="4">
        <v>1</v>
      </c>
    </row>
    <row r="87" spans="1:19" x14ac:dyDescent="0.25">
      <c r="A87" s="17">
        <v>3</v>
      </c>
      <c r="B87" s="17">
        <v>2</v>
      </c>
      <c r="C87" s="17">
        <v>2</v>
      </c>
      <c r="D87" s="17">
        <v>1</v>
      </c>
      <c r="E87" s="17">
        <v>3</v>
      </c>
      <c r="F87" s="17">
        <v>1</v>
      </c>
      <c r="G87" s="17">
        <v>1</v>
      </c>
      <c r="H87" s="17">
        <v>1</v>
      </c>
      <c r="I87" s="17">
        <v>1</v>
      </c>
      <c r="J87" s="17">
        <v>1</v>
      </c>
      <c r="K87" s="17">
        <v>1</v>
      </c>
      <c r="L87" s="17">
        <v>1</v>
      </c>
      <c r="M87" s="17">
        <v>1</v>
      </c>
      <c r="N87" s="17">
        <v>1</v>
      </c>
      <c r="O87" s="17">
        <v>1</v>
      </c>
      <c r="P87" s="17">
        <v>1</v>
      </c>
    </row>
    <row r="88" spans="1:19" x14ac:dyDescent="0.25">
      <c r="A88" s="4">
        <v>3</v>
      </c>
      <c r="B88" s="4">
        <v>2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3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3</v>
      </c>
      <c r="O88" s="4">
        <v>1</v>
      </c>
      <c r="P88" s="4">
        <v>1</v>
      </c>
    </row>
    <row r="91" spans="1:19" ht="60" x14ac:dyDescent="0.25">
      <c r="A91" s="16" t="s">
        <v>38</v>
      </c>
      <c r="B91" s="16" t="s">
        <v>39</v>
      </c>
      <c r="C91" s="16" t="s">
        <v>40</v>
      </c>
      <c r="D91" s="16" t="s">
        <v>41</v>
      </c>
      <c r="E91" s="16" t="s">
        <v>42</v>
      </c>
      <c r="F91" s="16" t="s">
        <v>43</v>
      </c>
      <c r="G91" s="16" t="s">
        <v>44</v>
      </c>
      <c r="H91" s="16" t="s">
        <v>45</v>
      </c>
      <c r="I91" s="16" t="s">
        <v>46</v>
      </c>
      <c r="J91" s="16" t="s">
        <v>47</v>
      </c>
      <c r="K91" s="16" t="s">
        <v>48</v>
      </c>
      <c r="L91" s="16" t="s">
        <v>49</v>
      </c>
      <c r="M91" s="16" t="s">
        <v>50</v>
      </c>
      <c r="N91" s="16" t="s">
        <v>51</v>
      </c>
      <c r="O91" s="16" t="s">
        <v>52</v>
      </c>
      <c r="P91" s="16" t="s">
        <v>53</v>
      </c>
      <c r="Q91" s="16" t="s">
        <v>54</v>
      </c>
      <c r="R91" s="16" t="s">
        <v>55</v>
      </c>
      <c r="S91" s="16" t="s">
        <v>56</v>
      </c>
    </row>
    <row r="92" spans="1:19" x14ac:dyDescent="0.25">
      <c r="A92" s="4">
        <v>3</v>
      </c>
      <c r="B92" s="4">
        <v>3</v>
      </c>
      <c r="C92" s="4">
        <v>2</v>
      </c>
      <c r="D92" s="4">
        <v>2</v>
      </c>
      <c r="E92" s="4">
        <v>4</v>
      </c>
      <c r="F92" s="4">
        <v>4</v>
      </c>
      <c r="G92" s="4">
        <v>4</v>
      </c>
      <c r="H92" s="4">
        <v>3</v>
      </c>
      <c r="I92" s="4">
        <v>2</v>
      </c>
      <c r="J92" s="4">
        <v>4</v>
      </c>
      <c r="K92" s="4">
        <v>4</v>
      </c>
      <c r="L92" s="4">
        <v>3</v>
      </c>
      <c r="M92" s="4">
        <v>2</v>
      </c>
      <c r="N92" s="4">
        <v>3</v>
      </c>
      <c r="O92" s="4">
        <v>4</v>
      </c>
      <c r="P92" s="4">
        <v>3</v>
      </c>
      <c r="Q92" s="4">
        <v>1</v>
      </c>
      <c r="R92" s="4">
        <v>1</v>
      </c>
      <c r="S92" s="4">
        <v>1</v>
      </c>
    </row>
    <row r="93" spans="1:19" x14ac:dyDescent="0.25">
      <c r="A93" s="17">
        <v>4</v>
      </c>
      <c r="B93" s="17">
        <v>4</v>
      </c>
      <c r="C93" s="17">
        <v>4</v>
      </c>
      <c r="D93" s="17">
        <v>3</v>
      </c>
      <c r="E93" s="17">
        <v>3</v>
      </c>
      <c r="F93" s="17">
        <v>4</v>
      </c>
      <c r="G93" s="17">
        <v>3</v>
      </c>
      <c r="H93" s="17">
        <v>4</v>
      </c>
      <c r="I93" s="17">
        <v>4</v>
      </c>
      <c r="J93" s="17">
        <v>4</v>
      </c>
      <c r="K93" s="17">
        <v>4</v>
      </c>
      <c r="L93" s="17">
        <v>3</v>
      </c>
      <c r="M93" s="17">
        <v>2</v>
      </c>
      <c r="N93" s="17">
        <v>2</v>
      </c>
      <c r="O93" s="17">
        <v>3</v>
      </c>
      <c r="P93" s="17">
        <v>4</v>
      </c>
      <c r="Q93" s="19">
        <v>0</v>
      </c>
      <c r="R93" s="17">
        <v>2</v>
      </c>
      <c r="S93" s="17">
        <v>2</v>
      </c>
    </row>
    <row r="94" spans="1:19" x14ac:dyDescent="0.25">
      <c r="A94" s="4">
        <v>4</v>
      </c>
      <c r="B94" s="4">
        <v>3</v>
      </c>
      <c r="C94" s="4">
        <v>4</v>
      </c>
      <c r="D94" s="4">
        <v>2</v>
      </c>
      <c r="E94" s="4">
        <v>2</v>
      </c>
      <c r="F94" s="4">
        <v>2</v>
      </c>
      <c r="G94" s="4">
        <v>2</v>
      </c>
      <c r="H94" s="4">
        <v>3</v>
      </c>
      <c r="I94" s="4">
        <v>3</v>
      </c>
      <c r="J94" s="4">
        <v>2</v>
      </c>
      <c r="K94" s="4">
        <v>2</v>
      </c>
      <c r="L94" s="4">
        <v>2</v>
      </c>
      <c r="M94" s="4">
        <v>2</v>
      </c>
      <c r="N94" s="4">
        <v>2</v>
      </c>
      <c r="O94" s="4">
        <v>3</v>
      </c>
      <c r="P94" s="4">
        <v>3</v>
      </c>
      <c r="Q94" s="4">
        <v>3</v>
      </c>
      <c r="R94" s="4">
        <v>3</v>
      </c>
      <c r="S94" s="4">
        <v>3</v>
      </c>
    </row>
    <row r="95" spans="1:19" x14ac:dyDescent="0.25">
      <c r="A95" s="17">
        <v>3</v>
      </c>
      <c r="B95" s="17">
        <v>4</v>
      </c>
      <c r="C95" s="17">
        <v>3</v>
      </c>
      <c r="D95" s="17">
        <v>3</v>
      </c>
      <c r="E95" s="17">
        <v>3</v>
      </c>
      <c r="F95" s="17">
        <v>2</v>
      </c>
      <c r="G95" s="17">
        <v>2</v>
      </c>
      <c r="H95" s="17">
        <v>4</v>
      </c>
      <c r="I95" s="17">
        <v>3</v>
      </c>
      <c r="J95" s="17">
        <v>4</v>
      </c>
      <c r="K95" s="17">
        <v>3</v>
      </c>
      <c r="L95" s="17">
        <v>4</v>
      </c>
      <c r="M95" s="17">
        <v>3</v>
      </c>
      <c r="N95" s="17">
        <v>2</v>
      </c>
      <c r="O95" s="17">
        <v>3</v>
      </c>
      <c r="P95" s="17">
        <v>2</v>
      </c>
      <c r="Q95" s="19">
        <v>2</v>
      </c>
      <c r="R95" s="17">
        <v>4</v>
      </c>
      <c r="S95" s="17">
        <v>2</v>
      </c>
    </row>
    <row r="96" spans="1:19" x14ac:dyDescent="0.25">
      <c r="A96" s="4">
        <v>4</v>
      </c>
      <c r="B96" s="4">
        <v>3</v>
      </c>
      <c r="C96" s="4">
        <v>3</v>
      </c>
      <c r="D96" s="4">
        <v>3</v>
      </c>
      <c r="E96" s="4">
        <v>4</v>
      </c>
      <c r="F96" s="4">
        <v>4</v>
      </c>
      <c r="G96" s="4">
        <v>3</v>
      </c>
      <c r="H96" s="4">
        <v>4</v>
      </c>
      <c r="I96" s="4">
        <v>3</v>
      </c>
      <c r="J96" s="4">
        <v>4</v>
      </c>
      <c r="K96" s="4">
        <v>4</v>
      </c>
      <c r="L96" s="4">
        <v>4</v>
      </c>
      <c r="M96" s="4">
        <v>4</v>
      </c>
      <c r="N96" s="4">
        <v>3</v>
      </c>
      <c r="O96" s="4">
        <v>3</v>
      </c>
      <c r="P96" s="4">
        <v>3</v>
      </c>
      <c r="Q96" s="4">
        <v>3</v>
      </c>
      <c r="R96" s="4">
        <v>3</v>
      </c>
      <c r="S96" s="4">
        <v>2</v>
      </c>
    </row>
    <row r="97" spans="1:19" x14ac:dyDescent="0.25">
      <c r="A97" s="17">
        <v>4</v>
      </c>
      <c r="B97" s="17">
        <v>4</v>
      </c>
      <c r="C97" s="17">
        <v>4</v>
      </c>
      <c r="D97" s="17">
        <v>3</v>
      </c>
      <c r="E97" s="17">
        <v>4</v>
      </c>
      <c r="F97" s="17">
        <v>4</v>
      </c>
      <c r="G97" s="17">
        <v>4</v>
      </c>
      <c r="H97" s="17">
        <v>4</v>
      </c>
      <c r="I97" s="17">
        <v>4</v>
      </c>
      <c r="J97" s="17">
        <v>4</v>
      </c>
      <c r="K97" s="17">
        <v>4</v>
      </c>
      <c r="L97" s="17">
        <v>4</v>
      </c>
      <c r="M97" s="17">
        <v>3</v>
      </c>
      <c r="N97" s="17">
        <v>3</v>
      </c>
      <c r="O97" s="17">
        <v>3</v>
      </c>
      <c r="P97" s="17">
        <v>3</v>
      </c>
      <c r="Q97" s="19">
        <v>3</v>
      </c>
      <c r="R97" s="17">
        <v>3</v>
      </c>
      <c r="S97" s="17">
        <v>2</v>
      </c>
    </row>
    <row r="98" spans="1:19" x14ac:dyDescent="0.25">
      <c r="A98" s="4">
        <v>4</v>
      </c>
      <c r="B98" s="4">
        <v>3</v>
      </c>
      <c r="C98" s="4">
        <v>3</v>
      </c>
      <c r="D98" s="4">
        <v>4</v>
      </c>
      <c r="E98" s="4">
        <v>3</v>
      </c>
      <c r="F98" s="4">
        <v>3</v>
      </c>
      <c r="G98" s="4">
        <v>4</v>
      </c>
      <c r="H98" s="4">
        <v>4</v>
      </c>
      <c r="I98" s="4">
        <v>3</v>
      </c>
      <c r="J98" s="4">
        <v>4</v>
      </c>
      <c r="K98" s="4">
        <v>4</v>
      </c>
      <c r="L98" s="4">
        <v>2</v>
      </c>
      <c r="M98" s="4">
        <v>3</v>
      </c>
      <c r="N98" s="4">
        <v>4</v>
      </c>
      <c r="O98" s="4">
        <v>3</v>
      </c>
      <c r="P98" s="4">
        <v>3</v>
      </c>
      <c r="Q98" s="4">
        <v>0</v>
      </c>
      <c r="R98" s="4">
        <v>2</v>
      </c>
      <c r="S98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46CD-3F36-4E14-BDBB-EA1D64ED893E}">
  <dimension ref="A1:Q30"/>
  <sheetViews>
    <sheetView zoomScale="80" zoomScaleNormal="80" workbookViewId="0">
      <selection activeCell="K12" sqref="K12"/>
    </sheetView>
  </sheetViews>
  <sheetFormatPr baseColWidth="10" defaultRowHeight="15" x14ac:dyDescent="0.25"/>
  <cols>
    <col min="2" max="2" width="30.7109375" customWidth="1"/>
    <col min="3" max="3" width="12.85546875" bestFit="1" customWidth="1"/>
    <col min="4" max="4" width="12.7109375" bestFit="1" customWidth="1"/>
    <col min="5" max="5" width="9.28515625" customWidth="1"/>
    <col min="6" max="7" width="6.7109375" customWidth="1"/>
    <col min="8" max="8" width="9" customWidth="1"/>
    <col min="9" max="9" width="6.85546875" customWidth="1"/>
    <col min="10" max="10" width="6.7109375" customWidth="1"/>
    <col min="11" max="11" width="9.28515625" customWidth="1"/>
    <col min="12" max="13" width="6.7109375" customWidth="1"/>
    <col min="14" max="14" width="9" customWidth="1"/>
    <col min="15" max="15" width="6.28515625" bestFit="1" customWidth="1"/>
  </cols>
  <sheetData>
    <row r="1" spans="1:17" ht="15.75" thickBot="1" x14ac:dyDescent="0.3"/>
    <row r="2" spans="1:17" ht="19.5" thickBot="1" x14ac:dyDescent="0.35">
      <c r="A2" s="135" t="s">
        <v>21</v>
      </c>
      <c r="B2" s="133" t="s">
        <v>20</v>
      </c>
      <c r="C2" s="128" t="s">
        <v>7</v>
      </c>
      <c r="D2" s="126"/>
      <c r="E2" s="127"/>
      <c r="F2" s="128" t="s">
        <v>13</v>
      </c>
      <c r="G2" s="126"/>
      <c r="H2" s="129"/>
      <c r="I2" s="128" t="s">
        <v>8</v>
      </c>
      <c r="J2" s="126"/>
      <c r="K2" s="127"/>
      <c r="L2" s="125" t="s">
        <v>9</v>
      </c>
      <c r="M2" s="126"/>
      <c r="N2" s="127"/>
      <c r="Q2" s="78"/>
    </row>
    <row r="3" spans="1:17" ht="15.75" thickBot="1" x14ac:dyDescent="0.3">
      <c r="A3" s="136"/>
      <c r="B3" s="134"/>
      <c r="C3" s="43" t="s">
        <v>10</v>
      </c>
      <c r="D3" s="41" t="s">
        <v>11</v>
      </c>
      <c r="E3" s="44" t="s">
        <v>12</v>
      </c>
      <c r="F3" s="43" t="s">
        <v>10</v>
      </c>
      <c r="G3" s="41" t="s">
        <v>11</v>
      </c>
      <c r="H3" s="42" t="s">
        <v>12</v>
      </c>
      <c r="I3" s="43" t="s">
        <v>10</v>
      </c>
      <c r="J3" s="41" t="s">
        <v>11</v>
      </c>
      <c r="K3" s="44" t="s">
        <v>12</v>
      </c>
      <c r="L3" s="40" t="s">
        <v>10</v>
      </c>
      <c r="M3" s="41" t="s">
        <v>11</v>
      </c>
      <c r="N3" s="44" t="s">
        <v>12</v>
      </c>
    </row>
    <row r="4" spans="1:17" ht="30" x14ac:dyDescent="0.25">
      <c r="A4" s="137" t="s">
        <v>6</v>
      </c>
      <c r="B4" s="63" t="s">
        <v>0</v>
      </c>
      <c r="C4" s="110">
        <f>+AVERAGE(DATA!$B$3:$B$5)</f>
        <v>3.6666666666666665</v>
      </c>
      <c r="D4" s="111">
        <f>+MEDIAN(DATA!$B$3:$B$5)</f>
        <v>4</v>
      </c>
      <c r="E4" s="112">
        <f>+STDEVA(DATA!$B$3:$B$5)</f>
        <v>0.57735026918962473</v>
      </c>
      <c r="F4" s="110">
        <f>+AVERAGE(DATA!$B$26:$B$31)</f>
        <v>3</v>
      </c>
      <c r="G4" s="111">
        <f>+MEDIAN(DATA!$B$26:$B$31)</f>
        <v>3</v>
      </c>
      <c r="H4" s="112">
        <f>+STDEVA(DATA!$B$26:$B$31)</f>
        <v>0.89442719099991586</v>
      </c>
      <c r="I4" s="110">
        <f>+AVERAGE(DATA!$B$54:$B$55)</f>
        <v>3</v>
      </c>
      <c r="J4" s="111">
        <f>+MEDIAN(DATA!$B$54:$B$55)</f>
        <v>3</v>
      </c>
      <c r="K4" s="112">
        <f>+STDEVA(DATA!$B$54:$B$55)</f>
        <v>1.4142135623730951</v>
      </c>
      <c r="L4" s="110">
        <f>+AVERAGE(DATA!$B$71:$B$77)</f>
        <v>3.4285714285714284</v>
      </c>
      <c r="M4" s="111">
        <f>+MEDIAN(DATA!$B$71:$B$77)</f>
        <v>3</v>
      </c>
      <c r="N4" s="22">
        <f>+STDEVA(DATA!$B$71:$B$77)</f>
        <v>0.53452248382484779</v>
      </c>
    </row>
    <row r="5" spans="1:17" x14ac:dyDescent="0.25">
      <c r="A5" s="131"/>
      <c r="B5" s="64" t="s">
        <v>1</v>
      </c>
      <c r="C5" s="113">
        <f>+AVERAGE(DATA!$E$3:$E$5)</f>
        <v>3.3333333333333335</v>
      </c>
      <c r="D5" s="114">
        <f>+MEDIAN(DATA!$E$3:$E$5)</f>
        <v>3</v>
      </c>
      <c r="E5" s="115">
        <f>+STDEVA(DATA!$E$3:$E$5)</f>
        <v>0.57735026918962473</v>
      </c>
      <c r="F5" s="113">
        <f>+AVERAGE(DATA!$E$26:$E$31)</f>
        <v>1.6666666666666667</v>
      </c>
      <c r="G5" s="114">
        <f>+MEDIAN(DATA!$E$26:$E$31)</f>
        <v>1.5</v>
      </c>
      <c r="H5" s="115">
        <f>+STDEVA(DATA!$E$26:$E$31)</f>
        <v>0.81649658092772592</v>
      </c>
      <c r="I5" s="113">
        <f>+AVERAGE(DATA!$E$54:$E$55)</f>
        <v>3.5</v>
      </c>
      <c r="J5" s="114">
        <f>+MEDIAN(DATA!$E$54:$E$55)</f>
        <v>3.5</v>
      </c>
      <c r="K5" s="115">
        <f>+STDEVA(DATA!$E$54:$E$55)</f>
        <v>0.70710678118654757</v>
      </c>
      <c r="L5" s="113">
        <f>+AVERAGE(DATA!$E$71:$E$77)</f>
        <v>3</v>
      </c>
      <c r="M5" s="114">
        <f>+MEDIAN(DATA!$E$71:$E$77)</f>
        <v>3</v>
      </c>
      <c r="N5" s="25">
        <f>+STDEVA(DATA!$E$71:$E$77)</f>
        <v>1</v>
      </c>
    </row>
    <row r="6" spans="1:17" x14ac:dyDescent="0.25">
      <c r="A6" s="131"/>
      <c r="B6" s="64" t="s">
        <v>2</v>
      </c>
      <c r="C6" s="113">
        <f>+AVERAGE(DATA!$F$3:$F$5)</f>
        <v>3.6666666666666665</v>
      </c>
      <c r="D6" s="114">
        <f>+MEDIAN(DATA!$F$3:$F$5)</f>
        <v>4</v>
      </c>
      <c r="E6" s="115">
        <f>+STDEVA(DATA!$F$3:$F$5)</f>
        <v>0.57735026918962473</v>
      </c>
      <c r="F6" s="113">
        <f>+AVERAGE(DATA!$F$26:$F$31)</f>
        <v>3.1666666666666665</v>
      </c>
      <c r="G6" s="114">
        <f>+MEDIAN(DATA!$F$26:$F$31)</f>
        <v>3</v>
      </c>
      <c r="H6" s="115">
        <f>+STDEVA(DATA!$F$26:$F$31)</f>
        <v>0.75277265270908122</v>
      </c>
      <c r="I6" s="113">
        <f>+AVERAGE(DATA!$F$54:$F$55)</f>
        <v>3.5</v>
      </c>
      <c r="J6" s="114">
        <f>+MEDIAN(DATA!$F$54:$F$55)</f>
        <v>3.5</v>
      </c>
      <c r="K6" s="115">
        <f>+STDEVA(DATA!$F$54:$F$55)</f>
        <v>0.70710678118654757</v>
      </c>
      <c r="L6" s="113">
        <f>+AVERAGE(DATA!$F$71:$F$77)</f>
        <v>3.1428571428571428</v>
      </c>
      <c r="M6" s="114">
        <f>+MEDIAN(DATA!$F$71:$F$77)</f>
        <v>3</v>
      </c>
      <c r="N6" s="25">
        <f>+STDEVA(DATA!$F$71:$F$77)</f>
        <v>0.6900655593423547</v>
      </c>
    </row>
    <row r="7" spans="1:17" ht="30" x14ac:dyDescent="0.25">
      <c r="A7" s="131"/>
      <c r="B7" s="64" t="s">
        <v>3</v>
      </c>
      <c r="C7" s="113">
        <f>+AVERAGE(DATA!$G$3:$G$5)</f>
        <v>3.3333333333333335</v>
      </c>
      <c r="D7" s="114">
        <f>+MEDIAN(DATA!$G$3:$G$5)</f>
        <v>4</v>
      </c>
      <c r="E7" s="115">
        <f>+STDEVA(DATA!$G$3:$G$5)</f>
        <v>1.154700538379251</v>
      </c>
      <c r="F7" s="113">
        <f>+AVERAGE(DATA!$G$26:$G$31)</f>
        <v>2.6666666666666665</v>
      </c>
      <c r="G7" s="114">
        <f>+MEDIAN(DATA!$G$26:$G$31)</f>
        <v>2.5</v>
      </c>
      <c r="H7" s="115">
        <f>+STDEVA(DATA!$G$26:$G$31)</f>
        <v>1.211060141638997</v>
      </c>
      <c r="I7" s="113">
        <f>+AVERAGE(DATA!$G$54:$G$55)</f>
        <v>3</v>
      </c>
      <c r="J7" s="114">
        <f>+MEDIAN(DATA!$G$54:$G$55)</f>
        <v>3</v>
      </c>
      <c r="K7" s="115">
        <f>+STDEVA(DATA!$G$54:$G$55)</f>
        <v>1.4142135623730951</v>
      </c>
      <c r="L7" s="113">
        <f>+AVERAGE(DATA!$G$71:$G$77)</f>
        <v>3</v>
      </c>
      <c r="M7" s="114">
        <f>+MEDIAN(DATA!$G$71:$G$77)</f>
        <v>3</v>
      </c>
      <c r="N7" s="25">
        <f>+STDEVA(DATA!$G$71:$G$77)</f>
        <v>0.81649658092772603</v>
      </c>
    </row>
    <row r="8" spans="1:17" x14ac:dyDescent="0.25">
      <c r="A8" s="131"/>
      <c r="B8" s="64" t="s">
        <v>4</v>
      </c>
      <c r="C8" s="113">
        <f>+AVERAGE(DATA!$H$3:$H$5)</f>
        <v>4</v>
      </c>
      <c r="D8" s="114">
        <f>+MEDIAN(DATA!$H$3:$H$5)</f>
        <v>4</v>
      </c>
      <c r="E8" s="115">
        <f>+STDEVA(DATA!$H$3:$H$5)</f>
        <v>0</v>
      </c>
      <c r="F8" s="113">
        <f>+AVERAGE(DATA!$H$26:$H$31)</f>
        <v>3.1666666666666665</v>
      </c>
      <c r="G8" s="114">
        <f>+MEDIAN(DATA!$H$26:$H$31)</f>
        <v>3</v>
      </c>
      <c r="H8" s="115">
        <f>+STDEVA(DATA!$H$26:$H$31)</f>
        <v>0.75277265270908122</v>
      </c>
      <c r="I8" s="113">
        <f>+AVERAGE(DATA!$H$54:$H$55)</f>
        <v>3</v>
      </c>
      <c r="J8" s="114">
        <f>+MEDIAN(DATA!$H$54:$H$55)</f>
        <v>3</v>
      </c>
      <c r="K8" s="115">
        <f>+STDEVA(DATA!$H$54:$H$55)</f>
        <v>1.4142135623730951</v>
      </c>
      <c r="L8" s="113">
        <f>+AVERAGE(DATA!$H$71:$H$77)</f>
        <v>3.5714285714285716</v>
      </c>
      <c r="M8" s="114">
        <f>+MEDIAN(DATA!$H$71:$H$77)</f>
        <v>4</v>
      </c>
      <c r="N8" s="25">
        <f>+STDEVA(DATA!$H$71:$H$77)</f>
        <v>0.78679579246944253</v>
      </c>
    </row>
    <row r="9" spans="1:17" ht="30.75" thickBot="1" x14ac:dyDescent="0.3">
      <c r="A9" s="132"/>
      <c r="B9" s="65" t="s">
        <v>5</v>
      </c>
      <c r="C9" s="116">
        <f>+AVERAGE(DATA!$K$3:$K$5)</f>
        <v>3</v>
      </c>
      <c r="D9" s="117">
        <f>+MEDIAN(DATA!$K$3:$K$5)</f>
        <v>3</v>
      </c>
      <c r="E9" s="118">
        <f>+STDEVA(DATA!$K$3:$K$5)</f>
        <v>1</v>
      </c>
      <c r="F9" s="116">
        <f>+AVERAGE(DATA!$K$26:$K$31)</f>
        <v>3</v>
      </c>
      <c r="G9" s="117">
        <f>+MEDIAN(DATA!$K$26:$K$31)</f>
        <v>3.5</v>
      </c>
      <c r="H9" s="118">
        <f>+STDEVA(DATA!$K$26:$K$31)</f>
        <v>1.2649110640673518</v>
      </c>
      <c r="I9" s="116">
        <f>+AVERAGE(DATA!$K$54:$K$55)</f>
        <v>3</v>
      </c>
      <c r="J9" s="117">
        <f>+MEDIAN(DATA!$K$54:$K$55)</f>
        <v>3</v>
      </c>
      <c r="K9" s="118">
        <f>+STDEVA(DATA!$K$54:$K$55)</f>
        <v>1.4142135623730951</v>
      </c>
      <c r="L9" s="116">
        <f>+AVERAGE(DATA!$K$71:$K$77)</f>
        <v>3.2857142857142856</v>
      </c>
      <c r="M9" s="117">
        <f>+MEDIAN(DATA!$K$71:$K$77)</f>
        <v>3</v>
      </c>
      <c r="N9" s="28">
        <f>+STDEVA(DATA!$K$71:$K$77)</f>
        <v>0.48795003647426693</v>
      </c>
    </row>
    <row r="10" spans="1:17" x14ac:dyDescent="0.25">
      <c r="A10" s="130" t="s">
        <v>19</v>
      </c>
      <c r="B10" s="66" t="s">
        <v>14</v>
      </c>
      <c r="C10" s="119">
        <f>+AVERAGE(DATA!$A$3:$A$5)</f>
        <v>3.6666666666666665</v>
      </c>
      <c r="D10" s="120">
        <f>+MEDIAN(DATA!$A$3:$A$5)</f>
        <v>4</v>
      </c>
      <c r="E10" s="121">
        <f>+STDEVA(DATA!$A$3:$A$5)</f>
        <v>0.57735026918962473</v>
      </c>
      <c r="F10" s="119">
        <f>+AVERAGE(DATA!$A$26:$A$31)</f>
        <v>3.6666666666666665</v>
      </c>
      <c r="G10" s="120">
        <f>+MEDIAN(DATA!$A$26:$A$31)</f>
        <v>4</v>
      </c>
      <c r="H10" s="121">
        <f>+STDEVA(DATA!$A$26:$A$31)</f>
        <v>0.51639777949432131</v>
      </c>
      <c r="I10" s="119">
        <f>+AVERAGE(DATA!$A$54:$A$55)</f>
        <v>3</v>
      </c>
      <c r="J10" s="120">
        <f>+MEDIAN(DATA!$A$54:$A$55)</f>
        <v>3</v>
      </c>
      <c r="K10" s="121">
        <f>+STDEVA(DATA!$A$54:$A$55)</f>
        <v>1.4142135623730951</v>
      </c>
      <c r="L10" s="119">
        <f>+AVERAGE(DATA!$A$71:$A$77)</f>
        <v>3.1428571428571428</v>
      </c>
      <c r="M10" s="120">
        <f>+MEDIAN(DATA!$A$71:$A$77)</f>
        <v>3</v>
      </c>
      <c r="N10" s="31">
        <f>+STDEVA(DATA!$A$71:$A$77)</f>
        <v>0.89973541084243769</v>
      </c>
    </row>
    <row r="11" spans="1:17" ht="30" x14ac:dyDescent="0.25">
      <c r="A11" s="131"/>
      <c r="B11" s="64" t="s">
        <v>15</v>
      </c>
      <c r="C11" s="113">
        <f>+AVERAGE(DATA!$C$3:$C$5)</f>
        <v>3.3333333333333335</v>
      </c>
      <c r="D11" s="114">
        <f>+MEDIAN(DATA!$C$3:$C$5)</f>
        <v>3</v>
      </c>
      <c r="E11" s="115">
        <f>+STDEVA(DATA!$C$3:$C$5)</f>
        <v>0.57735026918962473</v>
      </c>
      <c r="F11" s="113">
        <f>+AVERAGE(DATA!$C$26:$C$31)</f>
        <v>3.5</v>
      </c>
      <c r="G11" s="114">
        <f>+MEDIAN(DATA!$C$26:$C$31)</f>
        <v>3.5</v>
      </c>
      <c r="H11" s="115">
        <f>+STDEVA(DATA!$C$26:$C$31)</f>
        <v>0.54772255750516607</v>
      </c>
      <c r="I11" s="113">
        <f>+AVERAGE(DATA!$C$54:$C$55)</f>
        <v>3.5</v>
      </c>
      <c r="J11" s="114">
        <f>+MEDIAN(DATA!$C$54:$C$55)</f>
        <v>3.5</v>
      </c>
      <c r="K11" s="115">
        <f>+STDEVA(DATA!$C$54:$C$55)</f>
        <v>0.70710678118654757</v>
      </c>
      <c r="L11" s="113">
        <f>+AVERAGE(DATA!$C$71:$C$77)</f>
        <v>2.8571428571428572</v>
      </c>
      <c r="M11" s="114">
        <f>+MEDIAN(DATA!$C$71:$C$77)</f>
        <v>3</v>
      </c>
      <c r="N11" s="25">
        <f>+STDEVA(DATA!$C$71:$C$77)</f>
        <v>0.89973541084243702</v>
      </c>
    </row>
    <row r="12" spans="1:17" ht="30" x14ac:dyDescent="0.25">
      <c r="A12" s="131"/>
      <c r="B12" s="64" t="s">
        <v>16</v>
      </c>
      <c r="C12" s="113">
        <f>+AVERAGE(DATA!$D$3:$D$5)</f>
        <v>4</v>
      </c>
      <c r="D12" s="114">
        <f>+MEDIAN(DATA!$D$3:$D$5)</f>
        <v>4</v>
      </c>
      <c r="E12" s="115">
        <f>+STDEVA(DATA!$D$3:$D$5)</f>
        <v>0</v>
      </c>
      <c r="F12" s="113">
        <f>+AVERAGE(DATA!$D$26:$D$31)</f>
        <v>4</v>
      </c>
      <c r="G12" s="114">
        <f>+MEDIAN(DATA!$D$26:$D$31)</f>
        <v>4</v>
      </c>
      <c r="H12" s="115">
        <f>+STDEVA(DATA!$D$26:$D$31)</f>
        <v>0</v>
      </c>
      <c r="I12" s="113">
        <f>+AVERAGE(DATA!$D$54:$D$55)</f>
        <v>3</v>
      </c>
      <c r="J12" s="114">
        <f>+MEDIAN(DATA!$D$54:$D$55)</f>
        <v>3</v>
      </c>
      <c r="K12" s="115">
        <f>+STDEVA(DATA!$D$54:$D$55)</f>
        <v>1.4142135623730951</v>
      </c>
      <c r="L12" s="113">
        <f>+AVERAGE(DATA!$D$71:$D$77)</f>
        <v>3.7142857142857144</v>
      </c>
      <c r="M12" s="114">
        <f>+MEDIAN(DATA!$D$71:$D$77)</f>
        <v>4</v>
      </c>
      <c r="N12" s="25">
        <f>+STDEVA(DATA!$D$71:$D$77)</f>
        <v>0.48795003647426693</v>
      </c>
    </row>
    <row r="13" spans="1:17" ht="30" x14ac:dyDescent="0.25">
      <c r="A13" s="131"/>
      <c r="B13" s="64" t="s">
        <v>17</v>
      </c>
      <c r="C13" s="113">
        <f>+AVERAGE(DATA!$I$3:$I$5)</f>
        <v>3</v>
      </c>
      <c r="D13" s="114">
        <f>+MEDIAN(DATA!$I$3:$I$5)</f>
        <v>3</v>
      </c>
      <c r="E13" s="115">
        <f>+STDEVA(DATA!$I$3:$I$5)</f>
        <v>0</v>
      </c>
      <c r="F13" s="113">
        <f>+AVERAGE(DATA!$I$26:$I$31)</f>
        <v>3.3333333333333335</v>
      </c>
      <c r="G13" s="114">
        <f>+MEDIAN(DATA!$I$26:$I$31)</f>
        <v>3.5</v>
      </c>
      <c r="H13" s="115">
        <f>+STDEVA(DATA!$I$26:$I$31)</f>
        <v>0.81649658092772548</v>
      </c>
      <c r="I13" s="113">
        <f>+AVERAGE(DATA!$I$54:$I$55)</f>
        <v>3.5</v>
      </c>
      <c r="J13" s="114">
        <f>+MEDIAN(DATA!$I$54:$I$55)</f>
        <v>3.5</v>
      </c>
      <c r="K13" s="115">
        <f>+STDEVA(DATA!$I$54:$I$55)</f>
        <v>0.70710678118654757</v>
      </c>
      <c r="L13" s="113">
        <f>+AVERAGE(DATA!$I$71:$I$77)</f>
        <v>3.4285714285714284</v>
      </c>
      <c r="M13" s="114">
        <f>+MEDIAN(DATA!$I$71:$I$77)</f>
        <v>4</v>
      </c>
      <c r="N13" s="25">
        <f>+STDEVA(DATA!$I$71:$I$77)</f>
        <v>0.78679579246944253</v>
      </c>
    </row>
    <row r="14" spans="1:17" ht="15.75" thickBot="1" x14ac:dyDescent="0.3">
      <c r="A14" s="132"/>
      <c r="B14" s="65" t="s">
        <v>18</v>
      </c>
      <c r="C14" s="116">
        <f>+AVERAGE(DATA!$J$3:$J$5)</f>
        <v>3.3333333333333335</v>
      </c>
      <c r="D14" s="117">
        <f>+MEDIAN(DATA!$J$3:$J$5)</f>
        <v>3</v>
      </c>
      <c r="E14" s="118">
        <f>+STDEVA(DATA!$J$3:$J$5)</f>
        <v>0.57735026918962473</v>
      </c>
      <c r="F14" s="116">
        <f>+AVERAGE(DATA!$J$26:$J$31)</f>
        <v>3.5</v>
      </c>
      <c r="G14" s="117">
        <f>+MEDIAN(DATA!$J$26:$J$31)</f>
        <v>3.5</v>
      </c>
      <c r="H14" s="118">
        <f>+STDEVA(DATA!$J$26:$J$31)</f>
        <v>0.54772255750516607</v>
      </c>
      <c r="I14" s="116">
        <f>+AVERAGE(DATA!$J$54:$J$55)</f>
        <v>3</v>
      </c>
      <c r="J14" s="117">
        <f>+MEDIAN(DATA!$J$54:$J$55)</f>
        <v>3</v>
      </c>
      <c r="K14" s="118">
        <f>+STDEVA(DATA!$J$54:$J$55)</f>
        <v>1.4142135623730951</v>
      </c>
      <c r="L14" s="116">
        <f>+AVERAGE(DATA!$J$71:$J$77)</f>
        <v>3.1428571428571428</v>
      </c>
      <c r="M14" s="117">
        <f>+MEDIAN(DATA!$J$71:$J$77)</f>
        <v>3</v>
      </c>
      <c r="N14" s="28">
        <f>+STDEVA(DATA!$J$71:$J$77)</f>
        <v>1.0690449676496978</v>
      </c>
    </row>
    <row r="17" spans="2:8" ht="15.75" thickBot="1" x14ac:dyDescent="0.3">
      <c r="B17" s="79" t="s">
        <v>69</v>
      </c>
    </row>
    <row r="18" spans="2:8" ht="15.75" thickBot="1" x14ac:dyDescent="0.3">
      <c r="B18" s="73" t="s">
        <v>67</v>
      </c>
      <c r="C18" s="72" t="s">
        <v>68</v>
      </c>
      <c r="D18" s="77" t="s">
        <v>6</v>
      </c>
      <c r="E18" s="69" t="s">
        <v>19</v>
      </c>
    </row>
    <row r="19" spans="2:8" x14ac:dyDescent="0.25">
      <c r="B19" s="122" t="s">
        <v>7</v>
      </c>
      <c r="C19" s="75" t="s">
        <v>10</v>
      </c>
      <c r="D19" s="76">
        <f>+AVERAGE(DATA!$B$3:$B$5,DATA!$E$3:$E$5,DATA!$F$3:$F$5,DATA!$G$3:$G$5,DATA!$H$3:$H$5,DATA!$K$3:$K$5)</f>
        <v>3.5</v>
      </c>
      <c r="E19" s="107">
        <f>+AVERAGE(DATA!$A$3:$A$5,DATA!$C$3:$C$5,DATA!$D$3:$D$5,DATA!$I$3:$I$5,DATA!$J$3:$J$5)</f>
        <v>3.4666666666666668</v>
      </c>
    </row>
    <row r="20" spans="2:8" x14ac:dyDescent="0.25">
      <c r="B20" s="123"/>
      <c r="C20" s="70" t="s">
        <v>11</v>
      </c>
      <c r="D20" s="74">
        <f>+MEDIAN(DATA!$B$3:$B$5,DATA!$E$3:$E$5,DATA!$F$3:$F$5,DATA!$G$3:$G$5,DATA!$H$3:$H$5,DATA!$K$3:$K$5)</f>
        <v>4</v>
      </c>
      <c r="E20" s="108">
        <f>+MEDIAN(DATA!$A$3:$A$5,DATA!$C$3:$C$5,DATA!$D$3:$D$5,DATA!$I$3:$I$5,DATA!$J$3:$J$5)</f>
        <v>3</v>
      </c>
      <c r="H20" s="67"/>
    </row>
    <row r="21" spans="2:8" ht="15.75" thickBot="1" x14ac:dyDescent="0.3">
      <c r="B21" s="123"/>
      <c r="C21" s="70" t="s">
        <v>12</v>
      </c>
      <c r="D21" s="74">
        <f>+STDEVA(DATA!$B$3:$B$5,DATA!$E$3:$E$5,DATA!$F$3:$F$5,DATA!$G$3:$G$5,DATA!$H$3:$H$5,DATA!$K$3:$K$5)</f>
        <v>0.70710678118654757</v>
      </c>
      <c r="E21" s="108">
        <f>+STDEVA(DATA!$A$3:$A$5,DATA!$C$3:$C$5,DATA!$D$3:$D$5,DATA!$I$3:$I$5,DATA!$J$3:$J$5)</f>
        <v>0.51639777949432131</v>
      </c>
      <c r="H21" s="68"/>
    </row>
    <row r="22" spans="2:8" x14ac:dyDescent="0.25">
      <c r="B22" s="122" t="s">
        <v>13</v>
      </c>
      <c r="C22" s="75" t="s">
        <v>10</v>
      </c>
      <c r="D22" s="76">
        <f>+AVERAGE(DATA!$B$26:$B$31,DATA!$E$26:$E$31,DATA!$F$26:$F$31,DATA!$G$26:$G$31,DATA!$H$26:$H$31,DATA!$K$26:$K$31)</f>
        <v>2.7777777777777777</v>
      </c>
      <c r="E22" s="107">
        <f>+AVERAGE(DATA!$A$26:$A$31,DATA!$C$26:$C$31,DATA!$D$26:$D$31,DATA!$I$26:$I$31,DATA!$J$26:$J$31)</f>
        <v>3.6</v>
      </c>
    </row>
    <row r="23" spans="2:8" x14ac:dyDescent="0.25">
      <c r="B23" s="123"/>
      <c r="C23" s="70" t="s">
        <v>11</v>
      </c>
      <c r="D23" s="74">
        <f>+MEDIAN(DATA!$B$26:$B$31,DATA!$E$26:$E$31,DATA!$F$26:$F$31,DATA!$G$26:$G$31,DATA!$H$26:$H$31,DATA!$K$26:$K$31)</f>
        <v>3</v>
      </c>
      <c r="E23" s="108">
        <f>+MEDIAN(DATA!$A$26:$A$31,DATA!$C$26:$C$31,DATA!$D$26:$D$31,DATA!$I$26:$I$31,DATA!$J$26:$J$31)</f>
        <v>4</v>
      </c>
    </row>
    <row r="24" spans="2:8" ht="15.75" thickBot="1" x14ac:dyDescent="0.3">
      <c r="B24" s="124"/>
      <c r="C24" s="71" t="s">
        <v>12</v>
      </c>
      <c r="D24" s="80">
        <f>+STDEVA(DATA!$B$26:$B$31,DATA!$E$26:$E$31,DATA!$F$26:$F$31,DATA!$G$26:$G$31,DATA!$H$26:$H$31,DATA!$K$26:$K$31)</f>
        <v>1.0450184170929679</v>
      </c>
      <c r="E24" s="109">
        <f>+STDEVA(DATA!$A$26:$A$31,DATA!$C$26:$C$31,DATA!$D$26:$D$31,DATA!$I$26:$I$31,DATA!$J$26:$J$31)</f>
        <v>0.56324184797504573</v>
      </c>
    </row>
    <row r="25" spans="2:8" x14ac:dyDescent="0.25">
      <c r="B25" s="123" t="s">
        <v>8</v>
      </c>
      <c r="C25" s="70" t="s">
        <v>10</v>
      </c>
      <c r="D25" s="74">
        <f>+AVERAGE(DATA!$B$54:$B$55,DATA!$E$54:$E$55,DATA!$F$54:$F$55,DATA!$G$54:$G$55,DATA!$H$54:$H$55,DATA!$K$54:$K$55)</f>
        <v>3.1666666666666665</v>
      </c>
      <c r="E25" s="108">
        <f>+AVERAGE(DATA!$A$54:$A$55,DATA!$C$54:$C$55,DATA!$D$54:$D$55,DATA!$I$54:$I$55,DATA!$J$54:$J$55)</f>
        <v>3.2</v>
      </c>
    </row>
    <row r="26" spans="2:8" x14ac:dyDescent="0.25">
      <c r="B26" s="123"/>
      <c r="C26" s="70" t="s">
        <v>11</v>
      </c>
      <c r="D26" s="74">
        <f>+MEDIAN(DATA!$B$54:$B$55,DATA!$E$54:$E$55,DATA!$F$54:$F$55,DATA!$G$54:$G$55,DATA!$H$54:$H$55,DATA!$K$54:$K$55)</f>
        <v>3.5</v>
      </c>
      <c r="E26" s="108">
        <f>+MEDIAN(DATA!$A$54:$A$55,DATA!$C$54:$C$55,DATA!$D$54:$D$55,DATA!$I$54:$I$55,DATA!$J$54:$J$55)</f>
        <v>3.5</v>
      </c>
    </row>
    <row r="27" spans="2:8" ht="15.75" thickBot="1" x14ac:dyDescent="0.3">
      <c r="B27" s="123"/>
      <c r="C27" s="70" t="s">
        <v>12</v>
      </c>
      <c r="D27" s="74">
        <f>+STDEVA(DATA!$B$54:$B$55,DATA!$E$54:$E$55,DATA!$F$54:$F$55,DATA!$G$54:$G$55,DATA!$H$54:$H$55,DATA!$K$54:$K$55)</f>
        <v>0.93743686656109237</v>
      </c>
      <c r="E27" s="108">
        <f>+STDEVA(DATA!$A$54:$A$55,DATA!$C$54:$C$55,DATA!$D$54:$D$55,DATA!$I$54:$I$55,DATA!$J$54:$J$55)</f>
        <v>0.91893658347268103</v>
      </c>
    </row>
    <row r="28" spans="2:8" x14ac:dyDescent="0.25">
      <c r="B28" s="122" t="s">
        <v>9</v>
      </c>
      <c r="C28" s="75" t="s">
        <v>10</v>
      </c>
      <c r="D28" s="76">
        <f>+AVERAGE(DATA!$B$71:$B$77,DATA!$E$71:$E$77,DATA!$F$71:$F$77,DATA!$G$71:$G$77,DATA!$H$71:$H$77,DATA!$K$71:$K$77)</f>
        <v>3.2380952380952381</v>
      </c>
      <c r="E28" s="107">
        <f>+AVERAGE(DATA!$A$71:$A$77,DATA!$C$71:$C$77,DATA!$D$71:$D$77,DATA!$I$71:$I$77,DATA!$J$71:$J$77)</f>
        <v>3.2571428571428571</v>
      </c>
    </row>
    <row r="29" spans="2:8" x14ac:dyDescent="0.25">
      <c r="B29" s="123"/>
      <c r="C29" s="70" t="s">
        <v>11</v>
      </c>
      <c r="D29" s="74">
        <f>+MEDIAN(DATA!$B$71:$B$77,DATA!$E$71:$E$77,DATA!$F$71:$F$77,DATA!$G$71:$G$77,DATA!$H$71:$H$77,DATA!$K$71:$K$77)</f>
        <v>3</v>
      </c>
      <c r="E29" s="108">
        <f>+MEDIAN(DATA!$A$71:$A$77,DATA!$C$71:$C$77,DATA!$D$71:$D$77,DATA!$I$71:$I$77,DATA!$J$71:$J$77)</f>
        <v>3</v>
      </c>
    </row>
    <row r="30" spans="2:8" ht="15.75" thickBot="1" x14ac:dyDescent="0.3">
      <c r="B30" s="124"/>
      <c r="C30" s="71" t="s">
        <v>12</v>
      </c>
      <c r="D30" s="80">
        <f>+STDEVA(DATA!$B$71:$B$77,DATA!$E$71:$E$77,DATA!$F$71:$F$77,DATA!$G$71:$G$77,DATA!$H$71:$H$77,DATA!$K$71:$K$77)</f>
        <v>0.7261500150568162</v>
      </c>
      <c r="E30" s="109">
        <f>+STDEVA(DATA!$A$71:$A$77,DATA!$C$71:$C$77,DATA!$D$71:$D$77,DATA!$I$71:$I$77,DATA!$J$71:$J$77)</f>
        <v>0.852085922996072</v>
      </c>
    </row>
  </sheetData>
  <mergeCells count="12">
    <mergeCell ref="A10:A14"/>
    <mergeCell ref="B2:B3"/>
    <mergeCell ref="A2:A3"/>
    <mergeCell ref="A4:A9"/>
    <mergeCell ref="C2:E2"/>
    <mergeCell ref="B19:B21"/>
    <mergeCell ref="B22:B24"/>
    <mergeCell ref="B25:B27"/>
    <mergeCell ref="B28:B30"/>
    <mergeCell ref="L2:N2"/>
    <mergeCell ref="F2:H2"/>
    <mergeCell ref="I2:K2"/>
  </mergeCells>
  <pageMargins left="0.7" right="0.7" top="0.75" bottom="0.75" header="0.3" footer="0.3"/>
  <pageSetup paperSize="9" orientation="portrait" r:id="rId1"/>
  <ignoredErrors>
    <ignoredError sqref="D4:D14 G4:G14 J4:J14 M4:M1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8AC2-8352-41C6-BB36-2066317C8981}">
  <dimension ref="A1:N34"/>
  <sheetViews>
    <sheetView tabSelected="1" zoomScale="80" zoomScaleNormal="80" workbookViewId="0">
      <selection activeCell="L15" sqref="L15"/>
    </sheetView>
  </sheetViews>
  <sheetFormatPr baseColWidth="10" defaultRowHeight="15" x14ac:dyDescent="0.25"/>
  <cols>
    <col min="2" max="2" width="40.42578125" bestFit="1" customWidth="1"/>
    <col min="3" max="3" width="11.5703125" bestFit="1" customWidth="1"/>
    <col min="4" max="4" width="8.85546875" bestFit="1" customWidth="1"/>
    <col min="5" max="6" width="8.42578125" bestFit="1" customWidth="1"/>
    <col min="7" max="7" width="8.85546875" customWidth="1"/>
    <col min="8" max="8" width="8.42578125" bestFit="1" customWidth="1"/>
    <col min="9" max="9" width="7.140625" bestFit="1" customWidth="1"/>
    <col min="10" max="10" width="8.85546875" bestFit="1" customWidth="1"/>
    <col min="11" max="11" width="5.85546875" bestFit="1" customWidth="1"/>
    <col min="12" max="12" width="7.140625" bestFit="1" customWidth="1"/>
    <col min="13" max="13" width="8.85546875" bestFit="1" customWidth="1"/>
    <col min="14" max="14" width="5.85546875" bestFit="1" customWidth="1"/>
  </cols>
  <sheetData>
    <row r="1" spans="1:14" ht="15.75" thickBot="1" x14ac:dyDescent="0.3"/>
    <row r="2" spans="1:14" ht="15.75" thickBot="1" x14ac:dyDescent="0.3">
      <c r="A2" s="135" t="s">
        <v>21</v>
      </c>
      <c r="B2" s="133" t="s">
        <v>20</v>
      </c>
      <c r="C2" s="125" t="s">
        <v>7</v>
      </c>
      <c r="D2" s="126"/>
      <c r="E2" s="129"/>
      <c r="F2" s="128" t="s">
        <v>13</v>
      </c>
      <c r="G2" s="126"/>
      <c r="H2" s="127"/>
      <c r="I2" s="125" t="s">
        <v>8</v>
      </c>
      <c r="J2" s="126"/>
      <c r="K2" s="129"/>
      <c r="L2" s="128" t="s">
        <v>9</v>
      </c>
      <c r="M2" s="126"/>
      <c r="N2" s="127"/>
    </row>
    <row r="3" spans="1:14" ht="15.75" thickBot="1" x14ac:dyDescent="0.3">
      <c r="A3" s="138"/>
      <c r="B3" s="139"/>
      <c r="C3" s="40" t="s">
        <v>10</v>
      </c>
      <c r="D3" s="41" t="s">
        <v>11</v>
      </c>
      <c r="E3" s="42" t="s">
        <v>12</v>
      </c>
      <c r="F3" s="165" t="s">
        <v>10</v>
      </c>
      <c r="G3" s="166" t="s">
        <v>11</v>
      </c>
      <c r="H3" s="167" t="s">
        <v>12</v>
      </c>
      <c r="I3" s="40" t="s">
        <v>10</v>
      </c>
      <c r="J3" s="41" t="s">
        <v>11</v>
      </c>
      <c r="K3" s="42" t="s">
        <v>12</v>
      </c>
      <c r="L3" s="43" t="s">
        <v>10</v>
      </c>
      <c r="M3" s="41" t="s">
        <v>11</v>
      </c>
      <c r="N3" s="44" t="s">
        <v>12</v>
      </c>
    </row>
    <row r="4" spans="1:14" x14ac:dyDescent="0.25">
      <c r="A4" s="140" t="s">
        <v>6</v>
      </c>
      <c r="B4" s="33" t="s">
        <v>28</v>
      </c>
      <c r="C4" s="45">
        <f>+AVERAGE(DATA!$F$9:$F$11)</f>
        <v>2</v>
      </c>
      <c r="D4" s="45">
        <f>+MEDIAN(DATA!$F$9:$F$11)</f>
        <v>1</v>
      </c>
      <c r="E4" s="158">
        <f>+STDEVA(DATA!$F$9:$F$11)</f>
        <v>1.7320508075688772</v>
      </c>
      <c r="F4" s="48">
        <f>+AVERAGE(DATA!$F$35:$F$40)</f>
        <v>1.6666666666666667</v>
      </c>
      <c r="G4" s="164">
        <f>+MEDIAN(DATA!$F$35:$F$40)</f>
        <v>1</v>
      </c>
      <c r="H4" s="168">
        <f>+STDEVA(DATA!$F$35:$F$40)</f>
        <v>1.0327955589886444</v>
      </c>
      <c r="I4" s="45">
        <f>+AVERAGE(DATA!$F$59:$F$60)</f>
        <v>3</v>
      </c>
      <c r="J4" s="45">
        <f>+MEDIAN(DATA!$F$59:$F$60)</f>
        <v>3</v>
      </c>
      <c r="K4" s="45">
        <f>+STDEVA(DATA!$F$59:$F$60)</f>
        <v>1.4142135623730951</v>
      </c>
      <c r="L4" s="46">
        <f>+AVERAGE(DATA!$F$82:$F$88)</f>
        <v>2.4285714285714284</v>
      </c>
      <c r="M4" s="46">
        <f>+MEDIAN(DATA!$F$82:$F$88)</f>
        <v>3</v>
      </c>
      <c r="N4" s="46">
        <f>+STDEVA(DATA!$F$82:$F$88)</f>
        <v>1.3972762620115438</v>
      </c>
    </row>
    <row r="5" spans="1:14" x14ac:dyDescent="0.25">
      <c r="A5" s="141"/>
      <c r="B5" s="34" t="s">
        <v>30</v>
      </c>
      <c r="C5" s="47">
        <f>+AVERAGE(DATA!$I$9:$I$11)</f>
        <v>1</v>
      </c>
      <c r="D5" s="47">
        <f>+MEDIAN(DATA!$I$9:$I$11)</f>
        <v>1</v>
      </c>
      <c r="E5" s="159">
        <f>+STDEVA(DATA!$I$9:$I$11)</f>
        <v>0</v>
      </c>
      <c r="F5" s="48">
        <f>+AVERAGE(DATA!$I$35:$I$40)</f>
        <v>1.6666666666666667</v>
      </c>
      <c r="G5" s="164">
        <f>+MEDIAN(DATA!$I$35:$I$40)</f>
        <v>1</v>
      </c>
      <c r="H5" s="168">
        <f>+STDEVA(DATA!$I$35:$I$40)</f>
        <v>1.2110601416389966</v>
      </c>
      <c r="I5" s="47">
        <f>+AVERAGE(DATA!$I$59:$I$60)</f>
        <v>3</v>
      </c>
      <c r="J5" s="47">
        <f>+MEDIAN(DATA!$I$59:$I$60)</f>
        <v>3</v>
      </c>
      <c r="K5" s="47">
        <f>+STDEVA(DATA!$I$59:$I$60)</f>
        <v>1.4142135623730951</v>
      </c>
      <c r="L5" s="48">
        <f>+AVERAGE(DATA!$I$82:$I$88)</f>
        <v>1.5714285714285714</v>
      </c>
      <c r="M5" s="48">
        <f>+MEDIAN(DATA!$I$82:$I$88)</f>
        <v>1</v>
      </c>
      <c r="N5" s="48">
        <f>+STDEVA(DATA!$I$82:$I$88)</f>
        <v>0.97590007294853331</v>
      </c>
    </row>
    <row r="6" spans="1:14" x14ac:dyDescent="0.25">
      <c r="A6" s="141"/>
      <c r="B6" s="34" t="s">
        <v>31</v>
      </c>
      <c r="C6" s="47">
        <f>+AVERAGE(DATA!$J$9:$J$11)</f>
        <v>2</v>
      </c>
      <c r="D6" s="47">
        <f>+MEDIAN(DATA!$J$9:$J$11)</f>
        <v>1</v>
      </c>
      <c r="E6" s="159">
        <f>+STDEVA(DATA!$J$9:$J$11)</f>
        <v>1.7320508075688772</v>
      </c>
      <c r="F6" s="48">
        <f>+AVERAGE(DATA!$J$35:$J$40)</f>
        <v>1.6666666666666667</v>
      </c>
      <c r="G6" s="164">
        <f>+MEDIAN(DATA!$J$35:$J$40)</f>
        <v>1</v>
      </c>
      <c r="H6" s="168">
        <f>+STDEVA(DATA!$J$35:$J$40)</f>
        <v>1.2110601416389966</v>
      </c>
      <c r="I6" s="47">
        <f>+AVERAGE(DATA!$J$59:$J$60)</f>
        <v>1.5</v>
      </c>
      <c r="J6" s="47">
        <f>+MEDIAN(DATA!$J$59:$J$60)</f>
        <v>1.5</v>
      </c>
      <c r="K6" s="47">
        <f>+STDEVA(DATA!$J$59:$J$60)</f>
        <v>0.70710678118654757</v>
      </c>
      <c r="L6" s="48">
        <f>+AVERAGE(DATA!$J$82:$J$88)</f>
        <v>1.8571428571428572</v>
      </c>
      <c r="M6" s="48">
        <f>+MEDIAN(DATA!$J$82:$J$88)</f>
        <v>1</v>
      </c>
      <c r="N6" s="48">
        <f>+STDEVA(DATA!$J$82:$J$88)</f>
        <v>1.2149857925879117</v>
      </c>
    </row>
    <row r="7" spans="1:14" x14ac:dyDescent="0.25">
      <c r="A7" s="141"/>
      <c r="B7" s="34" t="s">
        <v>34</v>
      </c>
      <c r="C7" s="47">
        <f>+AVERAGE(DATA!$M$9:$M$11)</f>
        <v>2.3333333333333335</v>
      </c>
      <c r="D7" s="47">
        <f>+MEDIAN(DATA!$M$9:$M$11)</f>
        <v>2</v>
      </c>
      <c r="E7" s="159">
        <f>+STDEVA(DATA!$M$9:$M$11)</f>
        <v>1.5275252316519468</v>
      </c>
      <c r="F7" s="48">
        <f>+AVERAGE(DATA!$M$35:$M$40)</f>
        <v>1.8333333333333333</v>
      </c>
      <c r="G7" s="164">
        <f>+MEDIAN(DATA!$M$35:$M$40)</f>
        <v>1.5</v>
      </c>
      <c r="H7" s="168">
        <f>+STDEVA(DATA!$M$35:$M$40)</f>
        <v>0.9831920802501749</v>
      </c>
      <c r="I7" s="47">
        <f>+AVERAGE(DATA!$M$59:$M$60)</f>
        <v>1.5</v>
      </c>
      <c r="J7" s="47">
        <f>+MEDIAN(DATA!$M$59:$M$60)</f>
        <v>1.5</v>
      </c>
      <c r="K7" s="47">
        <f>+STDEVA(DATA!$M$59:$M$60)</f>
        <v>0.70710678118654757</v>
      </c>
      <c r="L7" s="48">
        <f>+AVERAGE(DATA!$M$82:$M$88)</f>
        <v>1.5714285714285714</v>
      </c>
      <c r="M7" s="48">
        <f>+MEDIAN(DATA!$M$82:$M$88)</f>
        <v>1</v>
      </c>
      <c r="N7" s="48">
        <f>+STDEVA(DATA!$M$82:$M$88)</f>
        <v>1.1338934190276817</v>
      </c>
    </row>
    <row r="8" spans="1:14" ht="15.75" thickBot="1" x14ac:dyDescent="0.3">
      <c r="A8" s="142"/>
      <c r="B8" s="35" t="s">
        <v>36</v>
      </c>
      <c r="C8" s="49">
        <f>+AVERAGE(DATA!$O$9:$O$11)</f>
        <v>2</v>
      </c>
      <c r="D8" s="49">
        <f>+MEDIAN(DATA!$O$9:$O$11)</f>
        <v>1</v>
      </c>
      <c r="E8" s="160">
        <f>+STDEVA(DATA!$O$9:$O$11)</f>
        <v>1.7320508075688772</v>
      </c>
      <c r="F8" s="54">
        <f>+AVERAGE(DATA!$O$35:$O$40)</f>
        <v>1.6666666666666667</v>
      </c>
      <c r="G8" s="171">
        <f>+MEDIAN(DATA!$O$35:$O$40)</f>
        <v>1</v>
      </c>
      <c r="H8" s="172">
        <f>+STDEVA(DATA!$O$35:$O$40)</f>
        <v>1.0327955589886444</v>
      </c>
      <c r="I8" s="49">
        <f>+AVERAGE(DATA!$O$59:$O$60)</f>
        <v>1.5</v>
      </c>
      <c r="J8" s="49">
        <f>+MEDIAN(DATA!$O$59:$O$60)</f>
        <v>1.5</v>
      </c>
      <c r="K8" s="49">
        <f>+STDEVA(DATA!$O$59:$O$60)</f>
        <v>0.70710678118654757</v>
      </c>
      <c r="L8" s="50">
        <f>+AVERAGE(DATA!$O$82:$O$88)</f>
        <v>2</v>
      </c>
      <c r="M8" s="50">
        <f>+MEDIAN(DATA!$O$82:$O$88)</f>
        <v>1</v>
      </c>
      <c r="N8" s="50">
        <f>+STDEVA(DATA!$O$82:$O$88)</f>
        <v>1.2909944487358056</v>
      </c>
    </row>
    <row r="9" spans="1:14" x14ac:dyDescent="0.25">
      <c r="A9" s="140" t="s">
        <v>19</v>
      </c>
      <c r="B9" s="33" t="s">
        <v>27</v>
      </c>
      <c r="C9" s="45">
        <f>+AVERAGE(DATA!$E$9:$E$11)</f>
        <v>1.3333333333333333</v>
      </c>
      <c r="D9" s="45">
        <f>+MEDIAN(DATA!$E$9:$E$11)</f>
        <v>1</v>
      </c>
      <c r="E9" s="158">
        <f>+STDEVA(DATA!$E$9:$E$11)</f>
        <v>0.57735026918962584</v>
      </c>
      <c r="F9" s="46">
        <f>+AVERAGE(DATA!$E$35:$E$40)</f>
        <v>2.6666666666666665</v>
      </c>
      <c r="G9" s="175">
        <f>+MEDIAN(DATA!$E$35:$E$40)</f>
        <v>3</v>
      </c>
      <c r="H9" s="176">
        <f>+STDEVA(DATA!$E$35:$E$40)</f>
        <v>1.0327955589886446</v>
      </c>
      <c r="I9" s="45">
        <f>+AVERAGE(DATA!$E$59:$E$60)</f>
        <v>3.5</v>
      </c>
      <c r="J9" s="45">
        <f>+MEDIAN(DATA!$E$59:$E$60)</f>
        <v>3.5</v>
      </c>
      <c r="K9" s="45">
        <f>+STDEVA(DATA!$E$59:$E$60)</f>
        <v>0.70710678118654757</v>
      </c>
      <c r="L9" s="46">
        <f>+AVERAGE(DATA!$E$82:$E$88)</f>
        <v>2.4285714285714284</v>
      </c>
      <c r="M9" s="46">
        <f>+MEDIAN(DATA!$E$82:$E$88)</f>
        <v>2</v>
      </c>
      <c r="N9" s="46">
        <f>+STDEVA(DATA!$E$82:$E$88)</f>
        <v>1.2724180205607036</v>
      </c>
    </row>
    <row r="10" spans="1:14" x14ac:dyDescent="0.25">
      <c r="A10" s="141"/>
      <c r="B10" s="34" t="s">
        <v>32</v>
      </c>
      <c r="C10" s="47">
        <f>+AVERAGE(DATA!$K$9:$K$11)</f>
        <v>1</v>
      </c>
      <c r="D10" s="47">
        <f>+MEDIAN(DATA!$K$9:$K$11)</f>
        <v>1</v>
      </c>
      <c r="E10" s="159">
        <f>+STDEVA(DATA!$K$9:$K$11)</f>
        <v>0</v>
      </c>
      <c r="F10" s="48">
        <f>+AVERAGE(DATA!$K$35:$K$40)</f>
        <v>1.8333333333333333</v>
      </c>
      <c r="G10" s="164">
        <f>+MEDIAN(DATA!$K$35:$K$40)</f>
        <v>1.5</v>
      </c>
      <c r="H10" s="168">
        <f>+STDEVA(DATA!$K$35:$K$40)</f>
        <v>0.9831920802501749</v>
      </c>
      <c r="I10" s="47">
        <f>+AVERAGE(DATA!$K$59:$K$60)</f>
        <v>1.5</v>
      </c>
      <c r="J10" s="47">
        <f>+MEDIAN(DATA!$K$59:$K$60)</f>
        <v>1.5</v>
      </c>
      <c r="K10" s="47">
        <f>+STDEVA(DATA!$K$59:$K$60)</f>
        <v>0.70710678118654757</v>
      </c>
      <c r="L10" s="48">
        <f>+AVERAGE(DATA!$K$82:$K$88)</f>
        <v>1.5714285714285714</v>
      </c>
      <c r="M10" s="48">
        <f>+MEDIAN(DATA!$K$82:$K$88)</f>
        <v>1</v>
      </c>
      <c r="N10" s="48">
        <f>+STDEVA(DATA!$K$82:$K$88)</f>
        <v>0.97590007294853331</v>
      </c>
    </row>
    <row r="11" spans="1:14" x14ac:dyDescent="0.25">
      <c r="A11" s="141"/>
      <c r="B11" s="34" t="s">
        <v>33</v>
      </c>
      <c r="C11" s="47">
        <f>+AVERAGE(DATA!$L$9:$L$11)</f>
        <v>1</v>
      </c>
      <c r="D11" s="47">
        <f>+MEDIAN(DATA!$L$9:$L$11)</f>
        <v>1</v>
      </c>
      <c r="E11" s="159">
        <f>+STDEVA(DATA!$L$9:$L$11)</f>
        <v>0</v>
      </c>
      <c r="F11" s="48">
        <f>+AVERAGE(DATA!$L$35:$L$40)</f>
        <v>1.6666666666666667</v>
      </c>
      <c r="G11" s="164">
        <f>+MEDIAN(DATA!$L$35:$L$40)</f>
        <v>1.5</v>
      </c>
      <c r="H11" s="168">
        <f>+STDEVA(DATA!$L$35:$L$40)</f>
        <v>0.81649658092772592</v>
      </c>
      <c r="I11" s="47">
        <f>+AVERAGE(DATA!$L$59:$L$60)</f>
        <v>1.5</v>
      </c>
      <c r="J11" s="47">
        <f>+MEDIAN(DATA!$L$59:$L$60)</f>
        <v>1.5</v>
      </c>
      <c r="K11" s="47">
        <f>+STDEVA(DATA!$L$59:$L$60)</f>
        <v>0.70710678118654757</v>
      </c>
      <c r="L11" s="48">
        <f>+AVERAGE(DATA!$L$82:$L$88)</f>
        <v>1.5714285714285714</v>
      </c>
      <c r="M11" s="48">
        <f>+MEDIAN(DATA!$L$82:$L$88)</f>
        <v>1</v>
      </c>
      <c r="N11" s="48">
        <f>+STDEVA(DATA!$L$82:$L$88)</f>
        <v>0.97590007294853331</v>
      </c>
    </row>
    <row r="12" spans="1:14" ht="15.75" thickBot="1" x14ac:dyDescent="0.3">
      <c r="A12" s="142"/>
      <c r="B12" s="35" t="s">
        <v>37</v>
      </c>
      <c r="C12" s="49">
        <f>+AVERAGE(DATA!$P$9:$P$11)</f>
        <v>1</v>
      </c>
      <c r="D12" s="49">
        <f>+MEDIAN(DATA!$P$9:$P$11)</f>
        <v>1</v>
      </c>
      <c r="E12" s="160">
        <f>+STDEVA(DATA!$P$9:$P$11)</f>
        <v>0</v>
      </c>
      <c r="F12" s="50">
        <f>+AVERAGE(DATA!$P$35:$P$40)</f>
        <v>2.1666666666666665</v>
      </c>
      <c r="G12" s="169">
        <f>+MEDIAN(DATA!$P$35:$P$40)</f>
        <v>2</v>
      </c>
      <c r="H12" s="170">
        <f>+STDEVA(DATA!$P$35:$P$40)</f>
        <v>1.169045194450012</v>
      </c>
      <c r="I12" s="49">
        <f>+AVERAGE(DATA!$P$59:$P$60)</f>
        <v>1.5</v>
      </c>
      <c r="J12" s="49">
        <f>+MEDIAN(DATA!$P$59:$P$60)</f>
        <v>1.5</v>
      </c>
      <c r="K12" s="49">
        <f>+STDEVA(DATA!$P$59:$P$60)</f>
        <v>0.70710678118654757</v>
      </c>
      <c r="L12" s="50">
        <f>+AVERAGE(DATA!$P$82:$P$88)</f>
        <v>1.8571428571428572</v>
      </c>
      <c r="M12" s="50">
        <f>+MEDIAN(DATA!$P$82:$P$88)</f>
        <v>1</v>
      </c>
      <c r="N12" s="50">
        <f>+STDEVA(DATA!$P$82:$P$88)</f>
        <v>1.4638501094227998</v>
      </c>
    </row>
    <row r="13" spans="1:14" x14ac:dyDescent="0.25">
      <c r="A13" s="143" t="s">
        <v>64</v>
      </c>
      <c r="B13" s="36" t="s">
        <v>26</v>
      </c>
      <c r="C13" s="51">
        <f>+AVERAGE(DATA!$D$9:$D$11)</f>
        <v>1</v>
      </c>
      <c r="D13" s="51">
        <f>+MEDIAN(DATA!$D$9:$D$11)</f>
        <v>1</v>
      </c>
      <c r="E13" s="161">
        <f>+STDEVA(DATA!$D$9:$D$11)</f>
        <v>0</v>
      </c>
      <c r="F13" s="52">
        <f>+AVERAGE(DATA!$D$35:$D$40)</f>
        <v>2.3333333333333335</v>
      </c>
      <c r="G13" s="173">
        <f>+MEDIAN(DATA!$D$35:$D$40)</f>
        <v>2</v>
      </c>
      <c r="H13" s="174">
        <f>+STDEVA(DATA!$D$35:$D$40)</f>
        <v>1.0327955589886446</v>
      </c>
      <c r="I13" s="51">
        <f>+AVERAGE(DATA!$D$59:$D$60)</f>
        <v>3</v>
      </c>
      <c r="J13" s="51">
        <f>+MEDIAN(DATA!$D$59:$D$60)</f>
        <v>3</v>
      </c>
      <c r="K13" s="51">
        <f>+STDEVA(DATA!$D$59:$D$60)</f>
        <v>1.4142135623730951</v>
      </c>
      <c r="L13" s="52">
        <f>+AVERAGE(DATA!$D$82:$D$88)</f>
        <v>2.2857142857142856</v>
      </c>
      <c r="M13" s="52">
        <f>+MEDIAN(DATA!$D$82:$D$88)</f>
        <v>2</v>
      </c>
      <c r="N13" s="52">
        <f>+STDEVA(DATA!$D$82:$D$88)</f>
        <v>1.3801311186847085</v>
      </c>
    </row>
    <row r="14" spans="1:14" ht="15.75" thickBot="1" x14ac:dyDescent="0.3">
      <c r="A14" s="144"/>
      <c r="B14" s="37" t="s">
        <v>29</v>
      </c>
      <c r="C14" s="53">
        <f>+AVERAGE(DATA!$G$9:$G$11)</f>
        <v>1.6666666666666667</v>
      </c>
      <c r="D14" s="53">
        <f>+MEDIAN(DATA!$G$9:$G$11)</f>
        <v>2</v>
      </c>
      <c r="E14" s="162">
        <f>+STDEVA(DATA!$G$9:$G$11)</f>
        <v>0.57735026918962551</v>
      </c>
      <c r="F14" s="54">
        <f>+AVERAGE(DATA!$G$35:$G$40)</f>
        <v>2</v>
      </c>
      <c r="G14" s="171">
        <f>+MEDIAN(DATA!$G$35:$G$40)</f>
        <v>1.5</v>
      </c>
      <c r="H14" s="172">
        <f>+STDEVA(DATA!$G$35:$G$40)</f>
        <v>1.2649110640673518</v>
      </c>
      <c r="I14" s="53">
        <f>+AVERAGE(DATA!$G$59:$G$60)</f>
        <v>3</v>
      </c>
      <c r="J14" s="53">
        <f>+MEDIAN(DATA!$G$59:$G$60)</f>
        <v>3</v>
      </c>
      <c r="K14" s="53">
        <f>+STDEVA(DATA!$G$59:$G$60)</f>
        <v>1.4142135623730951</v>
      </c>
      <c r="L14" s="54">
        <f>+AVERAGE(DATA!$G$82:$G$88)</f>
        <v>2.4285714285714284</v>
      </c>
      <c r="M14" s="54">
        <f>+MEDIAN(DATA!$G$82:$G$88)</f>
        <v>2</v>
      </c>
      <c r="N14" s="54">
        <f>+STDEVA(DATA!$G$82:$G$88)</f>
        <v>1.511857892036909</v>
      </c>
    </row>
    <row r="15" spans="1:14" x14ac:dyDescent="0.25">
      <c r="A15" s="140" t="s">
        <v>65</v>
      </c>
      <c r="B15" s="33" t="s">
        <v>23</v>
      </c>
      <c r="C15" s="45">
        <f>+AVERAGE(DATA!$A$9:$A$11)</f>
        <v>4</v>
      </c>
      <c r="D15" s="45">
        <f>+MEDIAN(DATA!$A$9:$A$11)</f>
        <v>4</v>
      </c>
      <c r="E15" s="158">
        <f>+STDEVA(DATA!$A$9:$A$11)</f>
        <v>0</v>
      </c>
      <c r="F15" s="46">
        <f>+AVERAGE(DATA!$A$35:$A$40)</f>
        <v>3.1666666666666665</v>
      </c>
      <c r="G15" s="175">
        <f>+MEDIAN(DATA!$A$35:$A$40)</f>
        <v>3</v>
      </c>
      <c r="H15" s="176">
        <f>+STDEVA(DATA!$A$35:$A$40)</f>
        <v>0.40824829046386357</v>
      </c>
      <c r="I15" s="45">
        <f>+AVERAGE(DATA!$A$59:$A$60)</f>
        <v>3</v>
      </c>
      <c r="J15" s="45">
        <f>+MEDIAN(DATA!$A$59:$A$60)</f>
        <v>3</v>
      </c>
      <c r="K15" s="45">
        <f>+STDEVA(DATA!$A$59:$A$60)</f>
        <v>1.4142135623730951</v>
      </c>
      <c r="L15" s="46">
        <f>+AVERAGE(DATA!$A$82:$A$88)</f>
        <v>3.1428571428571428</v>
      </c>
      <c r="M15" s="46">
        <f>+MEDIAN(DATA!$A$82:$A$88)</f>
        <v>3</v>
      </c>
      <c r="N15" s="46">
        <f>+STDEVA(DATA!$A$82:$A$88)</f>
        <v>0.6900655593423547</v>
      </c>
    </row>
    <row r="16" spans="1:14" x14ac:dyDescent="0.25">
      <c r="A16" s="141"/>
      <c r="B16" s="34" t="s">
        <v>24</v>
      </c>
      <c r="C16" s="47">
        <f>+AVERAGE(DATA!$B$9:$B$11)</f>
        <v>3.3333333333333335</v>
      </c>
      <c r="D16" s="47">
        <f>+MEDIAN(DATA!$B$9:$B$11)</f>
        <v>4</v>
      </c>
      <c r="E16" s="159">
        <f>+STDEVA(DATA!$B$9:$B$11)</f>
        <v>1.154700538379251</v>
      </c>
      <c r="F16" s="48">
        <f>+AVERAGE(DATA!$B$35:$B$40)</f>
        <v>2.8333333333333335</v>
      </c>
      <c r="G16" s="164">
        <f>+MEDIAN(DATA!$B$35:$B$40)</f>
        <v>3</v>
      </c>
      <c r="H16" s="168">
        <f>+STDEVA(DATA!$B$35:$B$40)</f>
        <v>0.75277265270908122</v>
      </c>
      <c r="I16" s="47">
        <f>+AVERAGE(DATA!$B$59:$B$60)</f>
        <v>3.5</v>
      </c>
      <c r="J16" s="47">
        <f>+MEDIAN(DATA!$B$59:$B$60)</f>
        <v>3.5</v>
      </c>
      <c r="K16" s="47">
        <f>+STDEVA(DATA!$B$59:$B$60)</f>
        <v>0.70710678118654757</v>
      </c>
      <c r="L16" s="48">
        <f>+AVERAGE(DATA!$B$82:$B$88)</f>
        <v>2.7142857142857144</v>
      </c>
      <c r="M16" s="48">
        <f>+MEDIAN(DATA!$B$82:$B$88)</f>
        <v>2</v>
      </c>
      <c r="N16" s="48">
        <f>+STDEVA(DATA!$B$82:$B$88)</f>
        <v>0.95118973121134198</v>
      </c>
    </row>
    <row r="17" spans="1:14" x14ac:dyDescent="0.25">
      <c r="A17" s="141"/>
      <c r="B17" s="34" t="s">
        <v>25</v>
      </c>
      <c r="C17" s="47">
        <f>+AVERAGE(DATA!$C$9:$C$11)</f>
        <v>2.3333333333333335</v>
      </c>
      <c r="D17" s="47">
        <f>+MEDIAN(DATA!$C$9:$C$11)</f>
        <v>3</v>
      </c>
      <c r="E17" s="159">
        <f>+STDEVA(DATA!$C$9:$C$11)</f>
        <v>1.1547005383792517</v>
      </c>
      <c r="F17" s="48">
        <f>+AVERAGE(DATA!$C$35:$C$40)</f>
        <v>2.1666666666666665</v>
      </c>
      <c r="G17" s="164">
        <f>+MEDIAN(DATA!$C$35:$C$40)</f>
        <v>2</v>
      </c>
      <c r="H17" s="168">
        <f>+STDEVA(DATA!$C$35:$C$40)</f>
        <v>1.169045194450012</v>
      </c>
      <c r="I17" s="47">
        <f>+AVERAGE(DATA!$C$59:$C$60)</f>
        <v>3</v>
      </c>
      <c r="J17" s="47">
        <f>+MEDIAN(DATA!$C$59:$C$60)</f>
        <v>3</v>
      </c>
      <c r="K17" s="47">
        <f>+STDEVA(DATA!$C$59:$C$60)</f>
        <v>1.4142135623730951</v>
      </c>
      <c r="L17" s="48">
        <f>+AVERAGE(DATA!$C$82:$C$88)</f>
        <v>2.4285714285714284</v>
      </c>
      <c r="M17" s="48">
        <f>+MEDIAN(DATA!$C$82:$C$88)</f>
        <v>2</v>
      </c>
      <c r="N17" s="48">
        <f>+STDEVA(DATA!$C$82:$C$88)</f>
        <v>1.1338934190276817</v>
      </c>
    </row>
    <row r="18" spans="1:14" ht="15.75" thickBot="1" x14ac:dyDescent="0.3">
      <c r="A18" s="142"/>
      <c r="B18" s="35" t="s">
        <v>35</v>
      </c>
      <c r="C18" s="49">
        <f>+AVERAGE(DATA!$N$9:$N$11)</f>
        <v>2</v>
      </c>
      <c r="D18" s="49">
        <f>+MEDIAN(DATA!$N$9:$N$11)</f>
        <v>2</v>
      </c>
      <c r="E18" s="160">
        <f>+STDEVA(DATA!$N$9:$N$11)</f>
        <v>1</v>
      </c>
      <c r="F18" s="50">
        <f>+AVERAGE(DATA!$N$35:$N$40)</f>
        <v>2.3333333333333335</v>
      </c>
      <c r="G18" s="169">
        <f>+MEDIAN(DATA!$N$35:$N$40)</f>
        <v>3</v>
      </c>
      <c r="H18" s="170">
        <f>+STDEVA(DATA!$N$35:$N$40)</f>
        <v>1.0327955589886446</v>
      </c>
      <c r="I18" s="49">
        <f>+AVERAGE(DATA!$N$59:$N$60)</f>
        <v>3</v>
      </c>
      <c r="J18" s="49">
        <f>+MEDIAN(DATA!$N$59:$N$60)</f>
        <v>3</v>
      </c>
      <c r="K18" s="49">
        <f>+STDEVA(DATA!$N$59:$N$60)</f>
        <v>1.4142135623730951</v>
      </c>
      <c r="L18" s="50">
        <f>+AVERAGE(DATA!$N$82:$N$88)</f>
        <v>2.5714285714285716</v>
      </c>
      <c r="M18" s="50">
        <f>+MEDIAN(DATA!$N$82:$N$88)</f>
        <v>3</v>
      </c>
      <c r="N18" s="50">
        <f>+STDEVA(DATA!$N$82:$N$88)</f>
        <v>0.97590007294853331</v>
      </c>
    </row>
    <row r="19" spans="1:14" ht="15.75" thickBot="1" x14ac:dyDescent="0.3">
      <c r="A19" s="38" t="s">
        <v>66</v>
      </c>
      <c r="B19" s="39" t="s">
        <v>4</v>
      </c>
      <c r="C19" s="55">
        <f>+AVERAGE(DATA!$H$9:$H$11)</f>
        <v>3</v>
      </c>
      <c r="D19" s="55">
        <f>+MEDIAN(DATA!$H$9:$H$11)</f>
        <v>3</v>
      </c>
      <c r="E19" s="163">
        <f>+STDEVA(DATA!$H$9:$H$11)</f>
        <v>0</v>
      </c>
      <c r="F19" s="56">
        <f>+AVERAGE(DATA!$H$35:$H$40)</f>
        <v>2.6666666666666665</v>
      </c>
      <c r="G19" s="177">
        <f>+MEDIAN(DATA!$H$35:$H$40)</f>
        <v>3</v>
      </c>
      <c r="H19" s="178">
        <f>+STDEVA(DATA!$H$35:$H$40)</f>
        <v>1.0327955589886446</v>
      </c>
      <c r="I19" s="55">
        <f>+AVERAGE(DATA!$H$59:$H$60)</f>
        <v>2</v>
      </c>
      <c r="J19" s="55">
        <f>+MEDIAN(DATA!$H$59:$H$60)</f>
        <v>2</v>
      </c>
      <c r="K19" s="55">
        <f>+STDEVA(DATA!$H$59:$H$60)</f>
        <v>0</v>
      </c>
      <c r="L19" s="56">
        <f>+AVERAGE(DATA!$H$82:$H$88)</f>
        <v>2.8571428571428572</v>
      </c>
      <c r="M19" s="56">
        <f>+MEDIAN(DATA!$H$82:$H$88)</f>
        <v>3</v>
      </c>
      <c r="N19" s="56">
        <f>+STDEVA(DATA!$H$82:$H$88)</f>
        <v>1.0690449676496974</v>
      </c>
    </row>
    <row r="21" spans="1:14" ht="15.75" thickBot="1" x14ac:dyDescent="0.3">
      <c r="B21" s="79" t="s">
        <v>69</v>
      </c>
    </row>
    <row r="22" spans="1:14" ht="15.75" thickBot="1" x14ac:dyDescent="0.3">
      <c r="B22" s="73" t="s">
        <v>67</v>
      </c>
      <c r="C22" s="72" t="s">
        <v>68</v>
      </c>
      <c r="D22" s="73" t="s">
        <v>6</v>
      </c>
      <c r="E22" s="81" t="s">
        <v>19</v>
      </c>
      <c r="F22" s="73" t="s">
        <v>64</v>
      </c>
      <c r="G22" s="72" t="s">
        <v>65</v>
      </c>
      <c r="H22" s="73" t="s">
        <v>66</v>
      </c>
    </row>
    <row r="23" spans="1:14" x14ac:dyDescent="0.25">
      <c r="B23" s="122" t="s">
        <v>7</v>
      </c>
      <c r="C23" s="75" t="s">
        <v>10</v>
      </c>
      <c r="D23" s="76">
        <f>+AVERAGE(DATA!$F$9:$F$11,DATA!$I$9:$I$11,DATA!$J$9:$J$11,DATA!$M$9:$M$11,DATA!$O$9:$O$11)</f>
        <v>1.8666666666666667</v>
      </c>
      <c r="E23" s="76">
        <f>+AVERAGE(DATA!$E$9:$E$11,DATA!$K$9:$K$11,DATA!$L$9:$L$11,DATA!$P$9:$P$11)</f>
        <v>1.0833333333333333</v>
      </c>
      <c r="F23" s="76">
        <f>+AVERAGE(DATA!$D$9:$D$11,DATA!$G$9:$G$11)</f>
        <v>1.3333333333333333</v>
      </c>
      <c r="G23" s="76">
        <f>+AVERAGE(DATA!$A$9:$A$11,DATA!$B$9:$B$11,DATA!$C$9:$C$11,DATA!$N$9:$N$11)</f>
        <v>2.9166666666666665</v>
      </c>
      <c r="H23" s="76">
        <f>+AVERAGE(DATA!$H$9:$H$11)</f>
        <v>3</v>
      </c>
    </row>
    <row r="24" spans="1:14" x14ac:dyDescent="0.25">
      <c r="B24" s="123"/>
      <c r="C24" s="70" t="s">
        <v>11</v>
      </c>
      <c r="D24" s="74">
        <f>+MEDIAN(DATA!$F$9:$F$11,DATA!$I$9:$I$11,DATA!$J$9:$J$11,DATA!$M$9:$M$11,DATA!$O$9:$O$11)</f>
        <v>1</v>
      </c>
      <c r="E24" s="74">
        <f>+MEDIAN(DATA!$E$9:$E$11,DATA!$K$9:$K$11,DATA!$L$9:$L$11,DATA!$P$9:$P$11)</f>
        <v>1</v>
      </c>
      <c r="F24" s="74">
        <f>+MEDIAN(DATA!$D$9:$D$11,DATA!$G$9:$G$11)</f>
        <v>1</v>
      </c>
      <c r="G24" s="74">
        <f>+MEDIAN(DATA!$A$9:$A$11,DATA!$B$9:$B$11,DATA!$C$9:$C$11,DATA!$N$9:$N$11)</f>
        <v>3</v>
      </c>
      <c r="H24" s="74">
        <f>+MEDIAN(DATA!$H$9:$H$11)</f>
        <v>3</v>
      </c>
    </row>
    <row r="25" spans="1:14" ht="15.75" thickBot="1" x14ac:dyDescent="0.3">
      <c r="B25" s="123"/>
      <c r="C25" s="70" t="s">
        <v>12</v>
      </c>
      <c r="D25" s="74">
        <f>+STDEVA(DATA!$F$9:$F$11,DATA!$I$9:$I$11,DATA!$J$9:$J$11,DATA!$M$9:$M$11,DATA!$O$9:$O$11)</f>
        <v>1.3557637102737476</v>
      </c>
      <c r="E25" s="74">
        <f>+STDEVA(DATA!$E$9:$E$11,DATA!$K$9:$K$11,DATA!$L$9:$L$11,DATA!$P$9:$P$11)</f>
        <v>0.28867513459481275</v>
      </c>
      <c r="F25" s="74">
        <f>+STDEVA(DATA!$D$9:$D$11,DATA!$G$9:$G$11)</f>
        <v>0.51639777949432231</v>
      </c>
      <c r="G25" s="74">
        <f>+STDEVA(DATA!$A$9:$A$11,DATA!$B$9:$B$11,DATA!$C$9:$C$11,DATA!$N$9:$N$11)</f>
        <v>1.1645001528813153</v>
      </c>
      <c r="H25" s="74">
        <f>+STDEVA(DATA!$H$9:$H$11)</f>
        <v>0</v>
      </c>
    </row>
    <row r="26" spans="1:14" x14ac:dyDescent="0.25">
      <c r="B26" s="122" t="s">
        <v>13</v>
      </c>
      <c r="C26" s="75" t="s">
        <v>10</v>
      </c>
      <c r="D26" s="76">
        <f>+AVERAGE(DATA!$F$35:$F$40,DATA!$I$35:$I$40,DATA!$J$35:$J$40,DATA!$M$35:$M$40,DATA!$O$35:$O$40)</f>
        <v>1.7</v>
      </c>
      <c r="E26" s="76">
        <f>+AVERAGE(DATA!$E$35:$E$40,DATA!$K$35:$K$40,DATA!$L$35:$L$40,DATA!$P$35:$P$40)</f>
        <v>2.0833333333333335</v>
      </c>
      <c r="F26" s="76">
        <f>+AVERAGE(DATA!$D$35:$D$40,DATA!$G$35:$G$40)</f>
        <v>2.1666666666666665</v>
      </c>
      <c r="G26" s="76">
        <f>+AVERAGE(DATA!$A$35:$A$40,DATA!$B$35:$B$40,DATA!$C$35:$C$40,DATA!$N$35:$N$40)</f>
        <v>2.625</v>
      </c>
      <c r="H26" s="76">
        <f>+AVERAGE(DATA!$H$35:$H$40)</f>
        <v>2.6666666666666665</v>
      </c>
    </row>
    <row r="27" spans="1:14" x14ac:dyDescent="0.25">
      <c r="B27" s="123"/>
      <c r="C27" s="70" t="s">
        <v>11</v>
      </c>
      <c r="D27" s="74">
        <f>+MEDIAN(DATA!$F$35:$F$40,DATA!$I$35:$I$40,DATA!$J$35:$J$40,DATA!$M$35:$M$40,DATA!$O$35:$O$40)</f>
        <v>1</v>
      </c>
      <c r="E27" s="74">
        <f>+MEDIAN(DATA!$E$35:$E$40,DATA!$K$35:$K$40,DATA!$L$35:$L$40,DATA!$P$35:$P$40)</f>
        <v>2</v>
      </c>
      <c r="F27" s="74">
        <f>+MEDIAN(DATA!$D$35:$D$40,DATA!$G$35:$G$40)</f>
        <v>2</v>
      </c>
      <c r="G27" s="74">
        <f>+MEDIAN(DATA!$A$35:$A$40,DATA!$B$35:$B$40,DATA!$C$35:$C$40,DATA!$N$35:$N$40)</f>
        <v>3</v>
      </c>
      <c r="H27" s="74">
        <f>+MEDIAN(DATA!$H$35:$H$40)</f>
        <v>3</v>
      </c>
    </row>
    <row r="28" spans="1:14" ht="15.75" thickBot="1" x14ac:dyDescent="0.3">
      <c r="B28" s="124"/>
      <c r="C28" s="71" t="s">
        <v>12</v>
      </c>
      <c r="D28" s="74">
        <f>+STDEVA(DATA!$F$35:$F$40,DATA!$I$35:$I$40,DATA!$J$35:$J$40,DATA!$M$35:$M$40,DATA!$O$35:$O$40)</f>
        <v>1.0221680811915899</v>
      </c>
      <c r="E28" s="74">
        <f>+STDEVA(DATA!$E$35:$E$40,DATA!$K$35:$K$40,DATA!$L$35:$L$40,DATA!$P$35:$P$40)</f>
        <v>1.017954755408103</v>
      </c>
      <c r="F28" s="74">
        <f>+STDEVA(DATA!$D$35:$D$40,DATA!$G$35:$G$40)</f>
        <v>1.1146408580454255</v>
      </c>
      <c r="G28" s="74">
        <f>+STDEVA(DATA!$A$35:$A$40,DATA!$B$35:$B$40,DATA!$C$35:$C$40,DATA!$N$35:$N$40)</f>
        <v>0.92372120770566779</v>
      </c>
      <c r="H28" s="74">
        <f>+STDEVA(DATA!$H$35:$H$40)</f>
        <v>1.0327955589886446</v>
      </c>
    </row>
    <row r="29" spans="1:14" x14ac:dyDescent="0.25">
      <c r="B29" s="122" t="s">
        <v>8</v>
      </c>
      <c r="C29" s="75" t="s">
        <v>10</v>
      </c>
      <c r="D29" s="76">
        <f>+AVERAGE(DATA!$F$59:$F$60,DATA!$I$59:$I$60,DATA!$J$59:$J$60,DATA!$M$59:$M$60,DATA!$O$59:$O$60)</f>
        <v>2.1</v>
      </c>
      <c r="E29" s="76">
        <f>+AVERAGE(DATA!$E$59:$E$60,DATA!$K$59:$K$60,DATA!$L$59:$L$60,DATA!$P$59:$P$60)</f>
        <v>2</v>
      </c>
      <c r="F29" s="76">
        <f>+AVERAGE(DATA!$D$59:$D$60,DATA!$G$59:$G$60)</f>
        <v>3</v>
      </c>
      <c r="G29" s="76">
        <f>+AVERAGE(DATA!$A$59:$A$60,DATA!$B$59:$B$60,DATA!$C$59:$C$60,DATA!$N$59:$N$60)</f>
        <v>3.125</v>
      </c>
      <c r="H29" s="76">
        <f>+AVERAGE(DATA!$H$59:$H$60)</f>
        <v>2</v>
      </c>
    </row>
    <row r="30" spans="1:14" x14ac:dyDescent="0.25">
      <c r="B30" s="123"/>
      <c r="C30" s="70" t="s">
        <v>11</v>
      </c>
      <c r="D30" s="74">
        <f>+MEDIAN(DATA!$F$59:$F$60,DATA!$I$59:$I$60,DATA!$J$59:$J$60,DATA!$M$59:$M$60,DATA!$O$59:$O$60)</f>
        <v>2</v>
      </c>
      <c r="E30" s="74">
        <f>+MEDIAN(DATA!$E$59:$E$60,DATA!$K$59:$K$60,DATA!$L$59:$L$60,DATA!$P$59:$P$60)</f>
        <v>2</v>
      </c>
      <c r="F30" s="74">
        <f>+MEDIAN(DATA!$D$59:$D$60,DATA!$G$59:$G$60)</f>
        <v>3</v>
      </c>
      <c r="G30" s="74">
        <f>+MEDIAN(DATA!$A$59:$A$60,DATA!$B$59:$B$60,DATA!$C$59:$C$60,DATA!$N$59:$N$60)</f>
        <v>3.5</v>
      </c>
      <c r="H30" s="74">
        <f>+MEDIAN(DATA!$H$59:$H$60)</f>
        <v>2</v>
      </c>
    </row>
    <row r="31" spans="1:14" ht="15.75" thickBot="1" x14ac:dyDescent="0.3">
      <c r="B31" s="124"/>
      <c r="C31" s="71" t="s">
        <v>12</v>
      </c>
      <c r="D31" s="74">
        <f>+STDEVA(DATA!$F$59:$F$60,DATA!$I$59:$I$60,DATA!$J$59:$J$60,DATA!$M$59:$M$60,DATA!$O$59:$O$60)</f>
        <v>1.1005049346146119</v>
      </c>
      <c r="E31" s="74">
        <f>+STDEVA(DATA!$E$59:$E$60,DATA!$K$59:$K$60,DATA!$L$59:$L$60,DATA!$P$59:$P$60)</f>
        <v>1.0690449676496976</v>
      </c>
      <c r="F31" s="74">
        <f>+STDEVA(DATA!$D$59:$D$60,DATA!$G$59:$G$60)</f>
        <v>1.1547005383792515</v>
      </c>
      <c r="G31" s="74">
        <f>+STDEVA(DATA!$A$59:$A$60,DATA!$B$59:$B$60,DATA!$C$59:$C$60,DATA!$N$59:$N$60)</f>
        <v>0.99103120896511487</v>
      </c>
      <c r="H31" s="74">
        <f>+STDEVA(DATA!$H$59:$H$60)</f>
        <v>0</v>
      </c>
    </row>
    <row r="32" spans="1:14" x14ac:dyDescent="0.25">
      <c r="B32" s="123" t="s">
        <v>9</v>
      </c>
      <c r="C32" s="70" t="s">
        <v>10</v>
      </c>
      <c r="D32" s="76">
        <f>+AVERAGE(DATA!$F$82:$F$88,DATA!$I$82:$I$88,DATA!$J$82:$J$88,DATA!$M$82:$M$88,DATA!$O$82:$O$88)</f>
        <v>1.8857142857142857</v>
      </c>
      <c r="E32" s="76">
        <f>+AVERAGE(DATA!$E$82:$E$88,DATA!$K$82:$K$88,DATA!$L$82:$L$88,DATA!$P$82:$P$88)</f>
        <v>1.8571428571428572</v>
      </c>
      <c r="F32" s="76">
        <f>+AVERAGE(DATA!$D$82:$D$88,DATA!$G$82:$G$88)</f>
        <v>2.3571428571428572</v>
      </c>
      <c r="G32" s="76">
        <f>+AVERAGE(DATA!$A$82:$A$88,DATA!$B$82:$B$88,DATA!$C$82:$C$88,DATA!$N$82:$N$88)</f>
        <v>2.7142857142857144</v>
      </c>
      <c r="H32" s="76">
        <f>+AVERAGE(DATA!$H$82:$H$88)</f>
        <v>2.8571428571428572</v>
      </c>
    </row>
    <row r="33" spans="2:8" x14ac:dyDescent="0.25">
      <c r="B33" s="123"/>
      <c r="C33" s="70" t="s">
        <v>11</v>
      </c>
      <c r="D33" s="74">
        <f>+MEDIAN(DATA!$F$82:$F$88,DATA!$I$82:$I$88,DATA!$J$82:$J$88,DATA!$M$82:$M$88,DATA!$O$82:$O$88)</f>
        <v>1</v>
      </c>
      <c r="E33" s="74">
        <f>+MEDIAN(DATA!$E$82:$E$88,DATA!$K$82:$K$88,DATA!$L$82:$L$88,DATA!$P$82:$P$88)</f>
        <v>1</v>
      </c>
      <c r="F33" s="74">
        <f>+MEDIAN(DATA!$D$82:$D$88,DATA!$G$82:$G$88)</f>
        <v>2</v>
      </c>
      <c r="G33" s="74">
        <f>+MEDIAN(DATA!$A$82:$A$88,DATA!$B$82:$B$88,DATA!$C$82:$C$88,DATA!$N$82:$N$88)</f>
        <v>3</v>
      </c>
      <c r="H33" s="74">
        <f>+MEDIAN(DATA!$H$82:$H$88)</f>
        <v>3</v>
      </c>
    </row>
    <row r="34" spans="2:8" ht="15.75" thickBot="1" x14ac:dyDescent="0.3">
      <c r="B34" s="124"/>
      <c r="C34" s="71" t="s">
        <v>12</v>
      </c>
      <c r="D34" s="80">
        <f>+STDEVA(DATA!$F$82:$F$88,DATA!$I$82:$I$88,DATA!$J$82:$J$88,DATA!$M$82:$M$88,DATA!$O$82:$O$88)</f>
        <v>1.1825055296830931</v>
      </c>
      <c r="E34" s="80">
        <f>+STDEVA(DATA!$E$82:$E$88,DATA!$K$82:$K$88,DATA!$L$82:$L$88,DATA!$P$82:$P$88)</f>
        <v>1.1773883752795364</v>
      </c>
      <c r="F34" s="80">
        <f>+STDEVA(DATA!$D$82:$D$88,DATA!$G$82:$G$88)</f>
        <v>1.3926810257774171</v>
      </c>
      <c r="G34" s="80">
        <f>+STDEVA(DATA!$A$82:$A$88,DATA!$B$82:$B$88,DATA!$C$82:$C$88,DATA!$N$82:$N$88)</f>
        <v>0.93718028057939773</v>
      </c>
      <c r="H34" s="80">
        <f>+STDEVA(DATA!$H$82:$H$88)</f>
        <v>1.0690449676496974</v>
      </c>
    </row>
  </sheetData>
  <mergeCells count="14">
    <mergeCell ref="A2:A3"/>
    <mergeCell ref="B2:B3"/>
    <mergeCell ref="A4:A8"/>
    <mergeCell ref="B23:B25"/>
    <mergeCell ref="A9:A12"/>
    <mergeCell ref="A13:A14"/>
    <mergeCell ref="A15:A18"/>
    <mergeCell ref="B26:B28"/>
    <mergeCell ref="B29:B31"/>
    <mergeCell ref="B32:B34"/>
    <mergeCell ref="F2:H2"/>
    <mergeCell ref="L2:N2"/>
    <mergeCell ref="C2:E2"/>
    <mergeCell ref="I2:K2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1FC2-7152-4BAB-AF4C-2BA18CF6D276}">
  <dimension ref="A1:N38"/>
  <sheetViews>
    <sheetView zoomScale="80" zoomScaleNormal="80" zoomScaleSheetLayoutView="95" workbookViewId="0">
      <selection activeCell="F38" sqref="B26:F38"/>
    </sheetView>
  </sheetViews>
  <sheetFormatPr baseColWidth="10" defaultRowHeight="15" x14ac:dyDescent="0.25"/>
  <cols>
    <col min="1" max="1" width="10.5703125" style="32" customWidth="1"/>
    <col min="2" max="2" width="51.28515625" style="62" bestFit="1" customWidth="1"/>
    <col min="3" max="3" width="11.5703125" style="32" bestFit="1" customWidth="1"/>
    <col min="4" max="4" width="8.85546875" style="32" customWidth="1"/>
    <col min="5" max="6" width="8.42578125" style="32" bestFit="1" customWidth="1"/>
    <col min="7" max="7" width="8.85546875" style="32" customWidth="1"/>
    <col min="8" max="8" width="6.28515625" style="32" bestFit="1" customWidth="1"/>
    <col min="9" max="9" width="7.28515625" style="32" bestFit="1" customWidth="1"/>
    <col min="10" max="10" width="8.85546875" style="32" customWidth="1"/>
    <col min="11" max="11" width="6.28515625" style="32" bestFit="1" customWidth="1"/>
    <col min="12" max="12" width="7.28515625" style="32" bestFit="1" customWidth="1"/>
    <col min="13" max="13" width="8.85546875" style="32" customWidth="1"/>
    <col min="14" max="14" width="6.28515625" style="32" bestFit="1" customWidth="1"/>
    <col min="15" max="16384" width="11.42578125" style="32"/>
  </cols>
  <sheetData>
    <row r="1" spans="1:14" ht="15.75" thickBot="1" x14ac:dyDescent="0.3"/>
    <row r="2" spans="1:14" ht="15.75" thickBot="1" x14ac:dyDescent="0.3">
      <c r="A2" s="145" t="s">
        <v>21</v>
      </c>
      <c r="B2" s="147" t="s">
        <v>20</v>
      </c>
      <c r="C2" s="152" t="s">
        <v>7</v>
      </c>
      <c r="D2" s="153"/>
      <c r="E2" s="156"/>
      <c r="F2" s="152" t="s">
        <v>13</v>
      </c>
      <c r="G2" s="153"/>
      <c r="H2" s="154"/>
      <c r="I2" s="155" t="s">
        <v>8</v>
      </c>
      <c r="J2" s="153"/>
      <c r="K2" s="156"/>
      <c r="L2" s="152" t="s">
        <v>9</v>
      </c>
      <c r="M2" s="153"/>
      <c r="N2" s="154"/>
    </row>
    <row r="3" spans="1:14" ht="15.75" thickBot="1" x14ac:dyDescent="0.3">
      <c r="A3" s="146"/>
      <c r="B3" s="148"/>
      <c r="C3" s="57" t="s">
        <v>10</v>
      </c>
      <c r="D3" s="58" t="s">
        <v>11</v>
      </c>
      <c r="E3" s="61" t="s">
        <v>12</v>
      </c>
      <c r="F3" s="57" t="s">
        <v>10</v>
      </c>
      <c r="G3" s="58" t="s">
        <v>11</v>
      </c>
      <c r="H3" s="59" t="s">
        <v>12</v>
      </c>
      <c r="I3" s="60" t="s">
        <v>10</v>
      </c>
      <c r="J3" s="58" t="s">
        <v>11</v>
      </c>
      <c r="K3" s="61" t="s">
        <v>12</v>
      </c>
      <c r="L3" s="57" t="s">
        <v>10</v>
      </c>
      <c r="M3" s="58" t="s">
        <v>11</v>
      </c>
      <c r="N3" s="59" t="s">
        <v>12</v>
      </c>
    </row>
    <row r="4" spans="1:14" x14ac:dyDescent="0.25">
      <c r="A4" s="157" t="s">
        <v>6</v>
      </c>
      <c r="B4" s="86" t="s">
        <v>39</v>
      </c>
      <c r="C4" s="82">
        <f>+AVERAGE(DATA!$B$16:$B$18)</f>
        <v>2.3333333333333335</v>
      </c>
      <c r="D4" s="21">
        <f>+MEDIAN(DATA!$B$16:$B$18)</f>
        <v>2</v>
      </c>
      <c r="E4" s="92">
        <f>+STDEVA(DATA!$B$16:$B$18)</f>
        <v>1.5275252316519468</v>
      </c>
      <c r="F4" s="20">
        <f>+AVERAGE(DATA!$B$44:$B$49)</f>
        <v>3.5</v>
      </c>
      <c r="G4" s="21">
        <f>+MEDIAN(DATA!$B$44:$B$49)</f>
        <v>3.5</v>
      </c>
      <c r="H4" s="22">
        <f>+STDEVA(DATA!$B$44:$B$49)</f>
        <v>0.54772255750516607</v>
      </c>
      <c r="I4" s="82">
        <f>+AVERAGE(DATA!$B$64:$B$65)</f>
        <v>2</v>
      </c>
      <c r="J4" s="21">
        <f>+MEDIAN(DATA!$B$64:$B$65)</f>
        <v>2</v>
      </c>
      <c r="K4" s="92">
        <f>+STDEVA(DATA!$B$64:$B$65)</f>
        <v>2.8284271247461903</v>
      </c>
      <c r="L4" s="20">
        <f>+AVERAGE(DATA!$B$92:$B$98)</f>
        <v>3.4285714285714284</v>
      </c>
      <c r="M4" s="21">
        <f>+MEDIAN(DATA!$B$92:$B$98)</f>
        <v>3</v>
      </c>
      <c r="N4" s="22">
        <f>+STDEVA(DATA!$B$92:$B$98)</f>
        <v>0.53452248382484779</v>
      </c>
    </row>
    <row r="5" spans="1:14" x14ac:dyDescent="0.25">
      <c r="A5" s="150"/>
      <c r="B5" s="87" t="s">
        <v>41</v>
      </c>
      <c r="C5" s="83">
        <f>+AVERAGE(DATA!$D$16:$D$18)</f>
        <v>2</v>
      </c>
      <c r="D5" s="24">
        <f>+MEDIAN(DATA!$D$16:$D$18)</f>
        <v>2</v>
      </c>
      <c r="E5" s="93">
        <f>+STDEVA(DATA!$D$16:$D$18)</f>
        <v>0</v>
      </c>
      <c r="F5" s="23">
        <f>+AVERAGE(DATA!$D$44:$D$49)</f>
        <v>3</v>
      </c>
      <c r="G5" s="24">
        <f>+MEDIAN(DATA!$D$44:$D$49)</f>
        <v>3</v>
      </c>
      <c r="H5" s="25">
        <f>+STDEVA(DATA!$D$44:$D$49)</f>
        <v>1.0954451150103321</v>
      </c>
      <c r="I5" s="83">
        <f>+AVERAGE(DATA!$D$64:$D$65)</f>
        <v>1.5</v>
      </c>
      <c r="J5" s="24">
        <f>+MEDIAN(DATA!$D$64:$D$65)</f>
        <v>1.5</v>
      </c>
      <c r="K5" s="93">
        <f>+STDEVA(DATA!$D$64:$D$65)</f>
        <v>2.1213203435596424</v>
      </c>
      <c r="L5" s="23">
        <f>+AVERAGE(DATA!$D$92:$D$98)</f>
        <v>2.8571428571428572</v>
      </c>
      <c r="M5" s="24">
        <f>+MEDIAN(DATA!$D$92:$D$98)</f>
        <v>3</v>
      </c>
      <c r="N5" s="25">
        <f>+STDEVA(DATA!$D$92:$D$98)</f>
        <v>0.69006555934235381</v>
      </c>
    </row>
    <row r="6" spans="1:14" x14ac:dyDescent="0.25">
      <c r="A6" s="150"/>
      <c r="B6" s="87" t="s">
        <v>42</v>
      </c>
      <c r="C6" s="83">
        <f>+AVERAGE(DATA!$E$16:$E$18)</f>
        <v>3</v>
      </c>
      <c r="D6" s="24">
        <f>+MEDIAN(DATA!$E$16:$E$18)</f>
        <v>4</v>
      </c>
      <c r="E6" s="93">
        <f>+STDEVA(DATA!$E$16:$E$18)</f>
        <v>1.7320508075688772</v>
      </c>
      <c r="F6" s="23">
        <f>+AVERAGE(DATA!$E$44:$E$49)</f>
        <v>3.6666666666666665</v>
      </c>
      <c r="G6" s="24">
        <f>+MEDIAN(DATA!$E$44:$E$49)</f>
        <v>4</v>
      </c>
      <c r="H6" s="25">
        <f>+STDEVA(DATA!$E$44:$E$49)</f>
        <v>0.51639777949432131</v>
      </c>
      <c r="I6" s="83">
        <f>+AVERAGE(DATA!$E$64:$E$65)</f>
        <v>1.5</v>
      </c>
      <c r="J6" s="24">
        <f>+MEDIAN(DATA!$E$64:$E$65)</f>
        <v>1.5</v>
      </c>
      <c r="K6" s="93">
        <f>+STDEVA(DATA!$E$64:$E$65)</f>
        <v>2.1213203435596424</v>
      </c>
      <c r="L6" s="23">
        <f>+AVERAGE(DATA!$E$92:$E$98)</f>
        <v>3.2857142857142856</v>
      </c>
      <c r="M6" s="24">
        <f>+MEDIAN(DATA!$E$92:$E$98)</f>
        <v>3</v>
      </c>
      <c r="N6" s="25">
        <f>+STDEVA(DATA!$E$92:$E$98)</f>
        <v>0.75592894601845462</v>
      </c>
    </row>
    <row r="7" spans="1:14" x14ac:dyDescent="0.25">
      <c r="A7" s="150"/>
      <c r="B7" s="87" t="s">
        <v>43</v>
      </c>
      <c r="C7" s="83">
        <f>+AVERAGE(DATA!$F$16:$F$18)</f>
        <v>3.3333333333333335</v>
      </c>
      <c r="D7" s="24">
        <f>+MEDIAN(DATA!$F$16:$F$18)</f>
        <v>3</v>
      </c>
      <c r="E7" s="93">
        <f>+STDEVA(DATA!$F$16:$F$18)</f>
        <v>0.57735026918962473</v>
      </c>
      <c r="F7" s="23">
        <f>+AVERAGE(DATA!$F$44:$F$49)</f>
        <v>3.5</v>
      </c>
      <c r="G7" s="24">
        <f>+MEDIAN(DATA!$F$44:$F$49)</f>
        <v>4</v>
      </c>
      <c r="H7" s="25">
        <f>+STDEVA(DATA!$F$44:$F$49)</f>
        <v>0.83666002653407556</v>
      </c>
      <c r="I7" s="83">
        <f>+AVERAGE(DATA!$F$64:$F$65)</f>
        <v>1.5</v>
      </c>
      <c r="J7" s="24">
        <f>+MEDIAN(DATA!$F$64:$F$65)</f>
        <v>1.5</v>
      </c>
      <c r="K7" s="93">
        <f>+STDEVA(DATA!$F$64:$F$65)</f>
        <v>2.1213203435596424</v>
      </c>
      <c r="L7" s="23">
        <f>+AVERAGE(DATA!$F$92:$F$98)</f>
        <v>3.2857142857142856</v>
      </c>
      <c r="M7" s="24">
        <f>+MEDIAN(DATA!$F$92:$F$98)</f>
        <v>4</v>
      </c>
      <c r="N7" s="25">
        <f>+STDEVA(DATA!$F$92:$F$98)</f>
        <v>0.95118973121134198</v>
      </c>
    </row>
    <row r="8" spans="1:14" x14ac:dyDescent="0.25">
      <c r="A8" s="150"/>
      <c r="B8" s="87" t="s">
        <v>44</v>
      </c>
      <c r="C8" s="83">
        <f>+AVERAGE(DATA!$G$16:$G$18)</f>
        <v>3</v>
      </c>
      <c r="D8" s="24">
        <f>+MEDIAN(DATA!$G$16:$G$18)</f>
        <v>3</v>
      </c>
      <c r="E8" s="93">
        <f>+STDEVA(DATA!$G$16:$G$18)</f>
        <v>1</v>
      </c>
      <c r="F8" s="23">
        <f>+AVERAGE(DATA!$G$44:$G$49)</f>
        <v>3.3333333333333335</v>
      </c>
      <c r="G8" s="24">
        <f>+MEDIAN(DATA!$G$44:$G$49)</f>
        <v>3.5</v>
      </c>
      <c r="H8" s="25">
        <f>+STDEVA(DATA!$G$44:$G$49)</f>
        <v>0.81649658092772548</v>
      </c>
      <c r="I8" s="83">
        <f>+AVERAGE(DATA!$G$64:$G$65)</f>
        <v>1.5</v>
      </c>
      <c r="J8" s="24">
        <f>+MEDIAN(DATA!$G$64:$G$65)</f>
        <v>1.5</v>
      </c>
      <c r="K8" s="93">
        <f>+STDEVA(DATA!$G$64:$G$65)</f>
        <v>2.1213203435596424</v>
      </c>
      <c r="L8" s="23">
        <f>+AVERAGE(DATA!$G$92:$G$98)</f>
        <v>3.1428571428571428</v>
      </c>
      <c r="M8" s="24">
        <f>+MEDIAN(DATA!$G$92:$G$98)</f>
        <v>3</v>
      </c>
      <c r="N8" s="25">
        <f>+STDEVA(DATA!$G$92:$G$98)</f>
        <v>0.89973541084243769</v>
      </c>
    </row>
    <row r="9" spans="1:14" x14ac:dyDescent="0.25">
      <c r="A9" s="150"/>
      <c r="B9" s="87" t="s">
        <v>50</v>
      </c>
      <c r="C9" s="83">
        <f>+AVERAGE(DATA!$M$16:$M$18)</f>
        <v>2.3333333333333335</v>
      </c>
      <c r="D9" s="24">
        <f>+MEDIAN(DATA!$M$16:$M$18)</f>
        <v>3</v>
      </c>
      <c r="E9" s="93">
        <f>+STDEVA(DATA!$M$16:$M$18)</f>
        <v>2.0816659994661331</v>
      </c>
      <c r="F9" s="23">
        <f>+AVERAGE(DATA!$M$44:$M$49)</f>
        <v>2.3333333333333335</v>
      </c>
      <c r="G9" s="24">
        <f>+MEDIAN(DATA!$M$44:$M$49)</f>
        <v>2.5</v>
      </c>
      <c r="H9" s="25">
        <f>+STDEVA(DATA!$M$44:$M$49)</f>
        <v>1.3662601021279466</v>
      </c>
      <c r="I9" s="83">
        <f>+AVERAGE(DATA!$M$64:$M$65)</f>
        <v>2</v>
      </c>
      <c r="J9" s="24">
        <f>+MEDIAN(DATA!$M$64:$M$65)</f>
        <v>2</v>
      </c>
      <c r="K9" s="93">
        <f>+STDEVA(DATA!$M$64:$M$65)</f>
        <v>2.8284271247461903</v>
      </c>
      <c r="L9" s="23">
        <f>+AVERAGE(DATA!$M$92:$M$98)</f>
        <v>2.7142857142857144</v>
      </c>
      <c r="M9" s="24">
        <f>+MEDIAN(DATA!$M$92:$M$98)</f>
        <v>3</v>
      </c>
      <c r="N9" s="25">
        <f>+STDEVA(DATA!$M$92:$M$98)</f>
        <v>0.75592894601845462</v>
      </c>
    </row>
    <row r="10" spans="1:14" ht="30" x14ac:dyDescent="0.25">
      <c r="A10" s="150"/>
      <c r="B10" s="87" t="s">
        <v>51</v>
      </c>
      <c r="C10" s="83">
        <f>+AVERAGE(DATA!$N$16:$N$18)</f>
        <v>1.6666666666666667</v>
      </c>
      <c r="D10" s="24">
        <f>+MEDIAN(DATA!$N$16:$N$18)</f>
        <v>1</v>
      </c>
      <c r="E10" s="93">
        <f>+STDEVA(DATA!$N$16:$N$18)</f>
        <v>2.0816659994661326</v>
      </c>
      <c r="F10" s="23">
        <f>+AVERAGE(DATA!$N$44:$N$49)</f>
        <v>3.3333333333333335</v>
      </c>
      <c r="G10" s="24">
        <f>+MEDIAN(DATA!$N$44:$N$49)</f>
        <v>3.5</v>
      </c>
      <c r="H10" s="25">
        <f>+STDEVA(DATA!$N$44:$N$49)</f>
        <v>0.81649658092772548</v>
      </c>
      <c r="I10" s="83">
        <f>+AVERAGE(DATA!$N$64:$N$65)</f>
        <v>2</v>
      </c>
      <c r="J10" s="24">
        <f>+MEDIAN(DATA!$N$64:$N$65)</f>
        <v>2</v>
      </c>
      <c r="K10" s="93">
        <f>+STDEVA(DATA!$N$64:$N$65)</f>
        <v>2.8284271247461903</v>
      </c>
      <c r="L10" s="23">
        <f>+AVERAGE(DATA!$N$92:$N$98)</f>
        <v>2.7142857142857144</v>
      </c>
      <c r="M10" s="24">
        <f>+MEDIAN(DATA!$N$92:$N$98)</f>
        <v>3</v>
      </c>
      <c r="N10" s="25">
        <f>+STDEVA(DATA!$N$92:$N$98)</f>
        <v>0.75592894601845462</v>
      </c>
    </row>
    <row r="11" spans="1:14" ht="30" x14ac:dyDescent="0.25">
      <c r="A11" s="150"/>
      <c r="B11" s="87" t="s">
        <v>52</v>
      </c>
      <c r="C11" s="83">
        <f>+AVERAGE(DATA!$O$16:$O$18)</f>
        <v>2.3333333333333335</v>
      </c>
      <c r="D11" s="24">
        <f>+MEDIAN(DATA!$O$16:$O$18)</f>
        <v>3</v>
      </c>
      <c r="E11" s="93">
        <f>+STDEVA(DATA!$O$16:$O$18)</f>
        <v>2.0816659994661331</v>
      </c>
      <c r="F11" s="23">
        <f>+AVERAGE(DATA!$O$44:$O$49)</f>
        <v>3.5</v>
      </c>
      <c r="G11" s="24">
        <f>+MEDIAN(DATA!$O$44:$O$49)</f>
        <v>4</v>
      </c>
      <c r="H11" s="25">
        <f>+STDEVA(DATA!$O$44:$O$49)</f>
        <v>0.83666002653407556</v>
      </c>
      <c r="I11" s="83">
        <f>+AVERAGE(DATA!$O$64:$O$65)</f>
        <v>2</v>
      </c>
      <c r="J11" s="24">
        <f>+MEDIAN(DATA!$O$64:$O$65)</f>
        <v>2</v>
      </c>
      <c r="K11" s="93">
        <f>+STDEVA(DATA!$O$64:$O$65)</f>
        <v>2.8284271247461903</v>
      </c>
      <c r="L11" s="23">
        <f>+AVERAGE(DATA!$O$92:$O$98)</f>
        <v>3.1428571428571428</v>
      </c>
      <c r="M11" s="24">
        <f>+MEDIAN(DATA!$O$92:$O$98)</f>
        <v>3</v>
      </c>
      <c r="N11" s="25">
        <f>+STDEVA(DATA!$O$92:$O$98)</f>
        <v>0.37796447300922814</v>
      </c>
    </row>
    <row r="12" spans="1:14" ht="30" x14ac:dyDescent="0.25">
      <c r="A12" s="150"/>
      <c r="B12" s="87" t="s">
        <v>61</v>
      </c>
      <c r="C12" s="83">
        <f>+AVERAGE(DATA!$P$16:$P$18)</f>
        <v>3</v>
      </c>
      <c r="D12" s="24">
        <f>+MEDIAN(DATA!$P$16:$P$18)</f>
        <v>3</v>
      </c>
      <c r="E12" s="93">
        <f>+STDEVA(DATA!$P$16:$P$18)</f>
        <v>1</v>
      </c>
      <c r="F12" s="23">
        <f>+AVERAGE(DATA!$P$44:$P$49)</f>
        <v>3.1666666666666665</v>
      </c>
      <c r="G12" s="24">
        <f>+MEDIAN(DATA!$P$44:$P$49)</f>
        <v>3.5</v>
      </c>
      <c r="H12" s="25">
        <f>+STDEVA(DATA!$P$44:$P$49)</f>
        <v>0.98319208025017524</v>
      </c>
      <c r="I12" s="83">
        <f>+AVERAGE(DATA!$P$64:$P$65)</f>
        <v>2</v>
      </c>
      <c r="J12" s="24">
        <f>+MEDIAN(DATA!$P$64:$P$65)</f>
        <v>2</v>
      </c>
      <c r="K12" s="93">
        <f>+STDEVA(DATA!$P$64:$P$65)</f>
        <v>2.8284271247461903</v>
      </c>
      <c r="L12" s="23">
        <f>+AVERAGE(DATA!$P$92:$P$98)</f>
        <v>3</v>
      </c>
      <c r="M12" s="24">
        <f>+MEDIAN(DATA!$P$92:$P$98)</f>
        <v>3</v>
      </c>
      <c r="N12" s="25">
        <f>+STDEVA(DATA!$P$92:$P$98)</f>
        <v>0.57735026918962573</v>
      </c>
    </row>
    <row r="13" spans="1:14" ht="15.75" thickBot="1" x14ac:dyDescent="0.3">
      <c r="A13" s="151"/>
      <c r="B13" s="88" t="s">
        <v>56</v>
      </c>
      <c r="C13" s="84">
        <f>+AVERAGE(DATA!$S$16:$S$18)</f>
        <v>1.3333333333333333</v>
      </c>
      <c r="D13" s="27">
        <f>+MEDIAN(DATA!$S$16:$S$18)</f>
        <v>1</v>
      </c>
      <c r="E13" s="94">
        <f>+STDEVA(DATA!$S$16:$S$18)</f>
        <v>1.5275252316519468</v>
      </c>
      <c r="F13" s="26">
        <f>+AVERAGE(DATA!$S$44:$S$49)</f>
        <v>2.6666666666666665</v>
      </c>
      <c r="G13" s="27">
        <f>+MEDIAN(DATA!$S$44:$S$49)</f>
        <v>2.5</v>
      </c>
      <c r="H13" s="28">
        <f>+STDEVA(DATA!$S$44:$S$49)</f>
        <v>0.81649658092772637</v>
      </c>
      <c r="I13" s="84">
        <f>+AVERAGE(DATA!$S$64:$S$65)</f>
        <v>1.5</v>
      </c>
      <c r="J13" s="27">
        <f>+MEDIAN(DATA!$S$64:$S$65)</f>
        <v>1.5</v>
      </c>
      <c r="K13" s="94">
        <f>+STDEVA(DATA!$S$64:$S$65)</f>
        <v>2.1213203435596424</v>
      </c>
      <c r="L13" s="26">
        <f>+AVERAGE(DATA!$S$92:$S$98)</f>
        <v>2.1428571428571428</v>
      </c>
      <c r="M13" s="27">
        <f>+MEDIAN(DATA!$S$92:$S$98)</f>
        <v>2</v>
      </c>
      <c r="N13" s="28">
        <f>+STDEVA(DATA!$S$92:$S$98)</f>
        <v>0.69006555934235381</v>
      </c>
    </row>
    <row r="14" spans="1:14" x14ac:dyDescent="0.25">
      <c r="A14" s="157" t="s">
        <v>19</v>
      </c>
      <c r="B14" s="86" t="s">
        <v>62</v>
      </c>
      <c r="C14" s="82">
        <f>+AVERAGE(DATA!$A$16:$A$18)</f>
        <v>4</v>
      </c>
      <c r="D14" s="21">
        <f>+MEDIAN(DATA!$A$16:$A$18)</f>
        <v>4</v>
      </c>
      <c r="E14" s="92">
        <f>+STDEVA(DATA!$A$16:$A$18)</f>
        <v>0</v>
      </c>
      <c r="F14" s="20">
        <f>+AVERAGE(DATA!$A$44:$A$49)</f>
        <v>3.5</v>
      </c>
      <c r="G14" s="21">
        <f>+MEDIAN(DATA!$A$44:$A$49)</f>
        <v>4</v>
      </c>
      <c r="H14" s="22">
        <f>+STDEVA(DATA!$A$44:$A$49)</f>
        <v>1.2247448713915889</v>
      </c>
      <c r="I14" s="82">
        <f>+AVERAGE(DATA!$A$64:$A$65)</f>
        <v>3.5</v>
      </c>
      <c r="J14" s="21">
        <f>+MEDIAN(DATA!$A$64:$A$65)</f>
        <v>3.5</v>
      </c>
      <c r="K14" s="92">
        <f>+STDEVA(DATA!$A$64:$A$65)</f>
        <v>0.70710678118654757</v>
      </c>
      <c r="L14" s="20">
        <f>+AVERAGE(DATA!$A$92:$A$98)</f>
        <v>3.7142857142857144</v>
      </c>
      <c r="M14" s="21">
        <f>+MEDIAN(DATA!$A$92:$A$98)</f>
        <v>4</v>
      </c>
      <c r="N14" s="22">
        <f>+STDEVA(DATA!$A$92:$A$98)</f>
        <v>0.48795003647426693</v>
      </c>
    </row>
    <row r="15" spans="1:14" x14ac:dyDescent="0.25">
      <c r="A15" s="150"/>
      <c r="B15" s="87" t="s">
        <v>45</v>
      </c>
      <c r="C15" s="83">
        <f>+AVERAGE(DATA!$H$16:$H$18)</f>
        <v>3.6666666666666665</v>
      </c>
      <c r="D15" s="24">
        <f>+MEDIAN(DATA!$H$16:$H$18)</f>
        <v>4</v>
      </c>
      <c r="E15" s="93">
        <f>+STDEVA(DATA!$H$16:$H$18)</f>
        <v>0.57735026918962473</v>
      </c>
      <c r="F15" s="23">
        <f>+AVERAGE(DATA!$H$44:$H$49)</f>
        <v>3.5</v>
      </c>
      <c r="G15" s="24">
        <f>+MEDIAN(DATA!$H$44:$H$49)</f>
        <v>4</v>
      </c>
      <c r="H15" s="25">
        <f>+STDEVA(DATA!$H$44:$H$49)</f>
        <v>0.83666002653407556</v>
      </c>
      <c r="I15" s="83">
        <f>+AVERAGE(DATA!$H$64:$H$65)</f>
        <v>2.5</v>
      </c>
      <c r="J15" s="24">
        <f>+MEDIAN(DATA!$H$64:$H$65)</f>
        <v>2.5</v>
      </c>
      <c r="K15" s="93">
        <f>+STDEVA(DATA!$H$64:$H$65)</f>
        <v>0.70710678118654757</v>
      </c>
      <c r="L15" s="23">
        <f>+AVERAGE(DATA!$H$92:$H$98)</f>
        <v>3.7142857142857144</v>
      </c>
      <c r="M15" s="24">
        <f>+MEDIAN(DATA!$H$92:$H$98)</f>
        <v>4</v>
      </c>
      <c r="N15" s="25">
        <f>+STDEVA(DATA!$H$92:$H$98)</f>
        <v>0.48795003647426693</v>
      </c>
    </row>
    <row r="16" spans="1:14" x14ac:dyDescent="0.25">
      <c r="A16" s="150"/>
      <c r="B16" s="87" t="s">
        <v>46</v>
      </c>
      <c r="C16" s="83">
        <f>+AVERAGE(DATA!$I$16:$I$18)</f>
        <v>2.6666666666666665</v>
      </c>
      <c r="D16" s="24">
        <f>+MEDIAN(DATA!$I$16:$I$18)</f>
        <v>4</v>
      </c>
      <c r="E16" s="93">
        <f>+STDEVA(DATA!$I$16:$I$18)</f>
        <v>2.3094010767585034</v>
      </c>
      <c r="F16" s="23">
        <f>+AVERAGE(DATA!$I$44:$I$49)</f>
        <v>3.3333333333333335</v>
      </c>
      <c r="G16" s="24">
        <f>+MEDIAN(DATA!$I$44:$I$49)</f>
        <v>4</v>
      </c>
      <c r="H16" s="25">
        <f>+STDEVA(DATA!$I$44:$I$49)</f>
        <v>1.0327955589886442</v>
      </c>
      <c r="I16" s="83">
        <f>+AVERAGE(DATA!$I$64:$I$65)</f>
        <v>2.5</v>
      </c>
      <c r="J16" s="24">
        <f>+MEDIAN(DATA!$I$64:$I$65)</f>
        <v>2.5</v>
      </c>
      <c r="K16" s="93">
        <f>+STDEVA(DATA!$I$64:$I$65)</f>
        <v>0.70710678118654757</v>
      </c>
      <c r="L16" s="23">
        <f>+AVERAGE(DATA!$I$92:$I$98)</f>
        <v>3.1428571428571428</v>
      </c>
      <c r="M16" s="24">
        <f>+MEDIAN(DATA!$I$92:$I$98)</f>
        <v>3</v>
      </c>
      <c r="N16" s="25">
        <f>+STDEVA(DATA!$I$92:$I$98)</f>
        <v>0.6900655593423547</v>
      </c>
    </row>
    <row r="17" spans="1:14" x14ac:dyDescent="0.25">
      <c r="A17" s="150"/>
      <c r="B17" s="87" t="s">
        <v>47</v>
      </c>
      <c r="C17" s="83">
        <f>+AVERAGE(DATA!$J$16:$J$18)</f>
        <v>3.6666666666666665</v>
      </c>
      <c r="D17" s="24">
        <f>+MEDIAN(DATA!$J$16:$J$18)</f>
        <v>4</v>
      </c>
      <c r="E17" s="93">
        <f>+STDEVA(DATA!$J$16:$J$18)</f>
        <v>0.57735026918962473</v>
      </c>
      <c r="F17" s="23">
        <f>+AVERAGE(DATA!$J$44:$J$49)</f>
        <v>3</v>
      </c>
      <c r="G17" s="24">
        <f>+MEDIAN(DATA!$J$44:$J$49)</f>
        <v>4</v>
      </c>
      <c r="H17" s="25">
        <f>+STDEVA(DATA!$J$44:$J$49)</f>
        <v>1.6733200530681511</v>
      </c>
      <c r="I17" s="83">
        <f>+AVERAGE(DATA!$J$64:$J$65)</f>
        <v>1.5</v>
      </c>
      <c r="J17" s="24">
        <f>+MEDIAN(DATA!$J$64:$J$65)</f>
        <v>1.5</v>
      </c>
      <c r="K17" s="93">
        <f>+STDEVA(DATA!$J$64:$J$65)</f>
        <v>2.1213203435596424</v>
      </c>
      <c r="L17" s="23">
        <f>+AVERAGE(DATA!$J$92:$J$98)</f>
        <v>3.7142857142857144</v>
      </c>
      <c r="M17" s="24">
        <f>+MEDIAN(DATA!$J$92:$J$98)</f>
        <v>4</v>
      </c>
      <c r="N17" s="25">
        <f>+STDEVA(DATA!$J$92:$J$98)</f>
        <v>0.75592894601845462</v>
      </c>
    </row>
    <row r="18" spans="1:14" ht="15.75" thickBot="1" x14ac:dyDescent="0.3">
      <c r="A18" s="151"/>
      <c r="B18" s="88" t="s">
        <v>63</v>
      </c>
      <c r="C18" s="84">
        <f>+AVERAGE(DATA!$K$16:$K$18)</f>
        <v>3</v>
      </c>
      <c r="D18" s="27">
        <f>+MEDIAN(DATA!$K$16:$K$18)</f>
        <v>3</v>
      </c>
      <c r="E18" s="94">
        <f>+STDEVA(DATA!$K$16:$K$18)</f>
        <v>1</v>
      </c>
      <c r="F18" s="26">
        <f>+AVERAGE(DATA!$K$44:$K$49)</f>
        <v>2.6666666666666665</v>
      </c>
      <c r="G18" s="27">
        <f>+MEDIAN(DATA!$K$44:$K$49)</f>
        <v>4</v>
      </c>
      <c r="H18" s="28">
        <f>+STDEVA(DATA!$K$44:$K$49)</f>
        <v>2.0655911179772892</v>
      </c>
      <c r="I18" s="84">
        <f>+AVERAGE(DATA!$K$64:$K$65)</f>
        <v>3.5</v>
      </c>
      <c r="J18" s="27">
        <f>+MEDIAN(DATA!$K$64:$K$65)</f>
        <v>3.5</v>
      </c>
      <c r="K18" s="94">
        <f>+STDEVA(DATA!$K$64:$K$65)</f>
        <v>0.70710678118654757</v>
      </c>
      <c r="L18" s="26">
        <f>+AVERAGE(DATA!$K$92:$K$98)</f>
        <v>3.5714285714285716</v>
      </c>
      <c r="M18" s="27">
        <f>+MEDIAN(DATA!$K$92:$K$98)</f>
        <v>4</v>
      </c>
      <c r="N18" s="28">
        <f>+STDEVA(DATA!$K$92:$K$98)</f>
        <v>0.78679579246944253</v>
      </c>
    </row>
    <row r="19" spans="1:14" x14ac:dyDescent="0.25">
      <c r="A19" s="149" t="s">
        <v>64</v>
      </c>
      <c r="B19" s="89" t="s">
        <v>40</v>
      </c>
      <c r="C19" s="85">
        <f>+AVERAGE(DATA!$C$16:$C$18)</f>
        <v>2</v>
      </c>
      <c r="D19" s="30">
        <f>+MEDIAN(DATA!$C$16:$C$18)</f>
        <v>2</v>
      </c>
      <c r="E19" s="95">
        <f>+STDEVA(DATA!$C$16:$C$18)</f>
        <v>1</v>
      </c>
      <c r="F19" s="29">
        <f>+AVERAGE(DATA!$C$44:$C$49)</f>
        <v>3.1666666666666665</v>
      </c>
      <c r="G19" s="30">
        <f>+MEDIAN(DATA!$C$44:$C$49)</f>
        <v>3</v>
      </c>
      <c r="H19" s="31">
        <f>+STDEVA(DATA!$C$44:$C$49)</f>
        <v>0.75277265270908122</v>
      </c>
      <c r="I19" s="85">
        <f>+AVERAGE(DATA!$C$64:$C$65)</f>
        <v>2</v>
      </c>
      <c r="J19" s="30">
        <f>+MEDIAN(DATA!$C$64:$C$65)</f>
        <v>2</v>
      </c>
      <c r="K19" s="95">
        <f>+STDEVA(DATA!$C$64:$C$65)</f>
        <v>2.8284271247461903</v>
      </c>
      <c r="L19" s="29">
        <f>+AVERAGE(DATA!$C$92:$C$98)</f>
        <v>3.2857142857142856</v>
      </c>
      <c r="M19" s="30">
        <f>+MEDIAN(DATA!$C$92:$C$98)</f>
        <v>3</v>
      </c>
      <c r="N19" s="31">
        <f>+STDEVA(DATA!$C$92:$C$98)</f>
        <v>0.75592894601845462</v>
      </c>
    </row>
    <row r="20" spans="1:14" x14ac:dyDescent="0.25">
      <c r="A20" s="150"/>
      <c r="B20" s="87" t="s">
        <v>49</v>
      </c>
      <c r="C20" s="83">
        <f>+AVERAGE(DATA!$L$16:$L$18)</f>
        <v>1.6666666666666667</v>
      </c>
      <c r="D20" s="24">
        <f>+MEDIAN(DATA!$L$16:$L$18)</f>
        <v>2</v>
      </c>
      <c r="E20" s="93">
        <f>+STDEVA(DATA!$L$16:$L$18)</f>
        <v>1.5275252316519465</v>
      </c>
      <c r="F20" s="23">
        <f>+AVERAGE(DATA!$L$44:$L$49)</f>
        <v>2.8333333333333335</v>
      </c>
      <c r="G20" s="24">
        <f>+MEDIAN(DATA!$L$44:$L$49)</f>
        <v>3</v>
      </c>
      <c r="H20" s="25">
        <f>+STDEVA(DATA!$L$44:$L$49)</f>
        <v>0.75277265270908122</v>
      </c>
      <c r="I20" s="83">
        <f>+AVERAGE(DATA!$L$64:$L$65)</f>
        <v>3</v>
      </c>
      <c r="J20" s="24">
        <f>+MEDIAN(DATA!$L$64:$L$65)</f>
        <v>3</v>
      </c>
      <c r="K20" s="93">
        <f>+STDEVA(DATA!$L$64:$L$65)</f>
        <v>1.4142135623730951</v>
      </c>
      <c r="L20" s="23">
        <f>+AVERAGE(DATA!$L$92:$L$98)</f>
        <v>3.1428571428571428</v>
      </c>
      <c r="M20" s="24">
        <f>+MEDIAN(DATA!$L$92:$L$98)</f>
        <v>3</v>
      </c>
      <c r="N20" s="25">
        <f>+STDEVA(DATA!$L$92:$L$98)</f>
        <v>0.89973541084243769</v>
      </c>
    </row>
    <row r="21" spans="1:14" x14ac:dyDescent="0.25">
      <c r="A21" s="150"/>
      <c r="B21" s="87" t="s">
        <v>54</v>
      </c>
      <c r="C21" s="83">
        <f>+AVERAGE(DATA!$Q$16:$Q$18)</f>
        <v>0</v>
      </c>
      <c r="D21" s="24">
        <f>+MEDIAN(DATA!$Q$16:$Q$18)</f>
        <v>0</v>
      </c>
      <c r="E21" s="93">
        <f>+STDEVA(DATA!$Q$16:$Q$18)</f>
        <v>0</v>
      </c>
      <c r="F21" s="23">
        <f>+AVERAGE(DATA!$Q$44:$Q$49)</f>
        <v>2</v>
      </c>
      <c r="G21" s="24">
        <f>+MEDIAN(DATA!$Q$44:$Q$49)</f>
        <v>2</v>
      </c>
      <c r="H21" s="25">
        <f>+STDEVA(DATA!$Q$44:$Q$49)</f>
        <v>1.0954451150103321</v>
      </c>
      <c r="I21" s="83">
        <f>+AVERAGE(DATA!$Q$64:$Q$65)</f>
        <v>1.5</v>
      </c>
      <c r="J21" s="24">
        <f>+MEDIAN(DATA!$Q$64:$Q$65)</f>
        <v>1.5</v>
      </c>
      <c r="K21" s="93">
        <f>+STDEVA(DATA!$Q$64:$Q$65)</f>
        <v>2.1213203435596424</v>
      </c>
      <c r="L21" s="23">
        <f>+AVERAGE(DATA!$Q$92:$Q$98)</f>
        <v>1.7142857142857142</v>
      </c>
      <c r="M21" s="24">
        <f>+MEDIAN(DATA!$Q$92:$Q$98)</f>
        <v>2</v>
      </c>
      <c r="N21" s="25">
        <f>+STDEVA(DATA!$Q$92:$Q$98)</f>
        <v>1.3801311186847083</v>
      </c>
    </row>
    <row r="22" spans="1:14" ht="15.75" thickBot="1" x14ac:dyDescent="0.3">
      <c r="A22" s="151"/>
      <c r="B22" s="88" t="s">
        <v>55</v>
      </c>
      <c r="C22" s="90">
        <f>+AVERAGE(DATA!$R$16:$R$18)</f>
        <v>2</v>
      </c>
      <c r="D22" s="91">
        <f>+MEDIAN(DATA!$R$16:$R$18)</f>
        <v>2</v>
      </c>
      <c r="E22" s="96">
        <f>+STDEVA(DATA!$R$16:$R$18)</f>
        <v>0</v>
      </c>
      <c r="F22" s="26">
        <f>+AVERAGE(DATA!$R$44:$R$49)</f>
        <v>3.6666666666666665</v>
      </c>
      <c r="G22" s="27">
        <f>+MEDIAN(DATA!$R$44:$R$49)</f>
        <v>4</v>
      </c>
      <c r="H22" s="28">
        <f>+STDEVA(DATA!$R$44:$R$49)</f>
        <v>0.51639777949432131</v>
      </c>
      <c r="I22" s="84">
        <f>+AVERAGE(DATA!$R$64:$R$65)</f>
        <v>1.5</v>
      </c>
      <c r="J22" s="27">
        <f>+MEDIAN(DATA!$R$64:$R$65)</f>
        <v>1.5</v>
      </c>
      <c r="K22" s="94">
        <f>+STDEVA(DATA!$R$64:$R$65)</f>
        <v>2.1213203435596424</v>
      </c>
      <c r="L22" s="26">
        <f>+AVERAGE(DATA!$R$92:$R$98)</f>
        <v>2.5714285714285716</v>
      </c>
      <c r="M22" s="27">
        <f>+MEDIAN(DATA!$R$92:$R$98)</f>
        <v>3</v>
      </c>
      <c r="N22" s="28">
        <f>+STDEVA(DATA!$R$92:$R$98)</f>
        <v>0.97590007294853331</v>
      </c>
    </row>
    <row r="25" spans="1:14" ht="15.75" thickBot="1" x14ac:dyDescent="0.3">
      <c r="B25" s="79" t="s">
        <v>69</v>
      </c>
    </row>
    <row r="26" spans="1:14" ht="15.75" thickBot="1" x14ac:dyDescent="0.3">
      <c r="B26" s="73" t="s">
        <v>67</v>
      </c>
      <c r="C26" s="72" t="s">
        <v>68</v>
      </c>
      <c r="D26" s="73" t="s">
        <v>6</v>
      </c>
      <c r="E26" s="72" t="s">
        <v>19</v>
      </c>
      <c r="F26" s="73" t="s">
        <v>64</v>
      </c>
    </row>
    <row r="27" spans="1:14" x14ac:dyDescent="0.25">
      <c r="B27" s="122" t="s">
        <v>7</v>
      </c>
      <c r="C27" s="75" t="s">
        <v>10</v>
      </c>
      <c r="D27" s="98">
        <f>+AVERAGE(DATA!$B$16:$B$18,DATA!$D$16:$D$18,DATA!$E$16:$E$18,DATA!$F$16:$F$18,DATA!$G$16:$G$18,DATA!$M$16:$M$18,DATA!$N$16:$N$18,DATA!$O$16:$O$18,DATA!$P$16:$P$18,DATA!$S$16:$S$18)</f>
        <v>2.4333333333333331</v>
      </c>
      <c r="E27" s="97">
        <f>+AVERAGE(DATA!$A$16:$A$18,DATA!$H$16:$H$18,DATA!$I$16:$I$18,DATA!$J$16:$J$18,DATA!$K$16:$K$18)</f>
        <v>3.4</v>
      </c>
      <c r="F27" s="101">
        <f>+AVERAGE(DATA!$C$16:$C$18,DATA!$L$16:$L$18,DATA!$Q$16:$Q$18,DATA!$R$16:$R$18)</f>
        <v>1.4166666666666667</v>
      </c>
    </row>
    <row r="28" spans="1:14" x14ac:dyDescent="0.25">
      <c r="B28" s="123"/>
      <c r="C28" s="70" t="s">
        <v>11</v>
      </c>
      <c r="D28" s="98">
        <f>+MEDIAN(DATA!$B$16:$B$18,DATA!$D$16:$D$18,DATA!$E$16:$E$18,DATA!$F$16:$F$18,DATA!$G$16:$G$18,DATA!$M$16:$M$18,DATA!$N$16:$N$18,DATA!$O$16:$O$18,DATA!$P$16:$P$18,DATA!$S$16:$S$18)</f>
        <v>3</v>
      </c>
      <c r="E28" s="97">
        <f>+MEDIAN(DATA!$A$16:$A$18,DATA!$H$16:$H$18,DATA!$I$16:$I$18,DATA!$J$16:$J$18,DATA!$K$16:$K$18)</f>
        <v>4</v>
      </c>
      <c r="F28" s="98">
        <f>+MEDIAN(DATA!$C$16:$C$18,DATA!$L$16:$L$18,DATA!$Q$16:$Q$18,DATA!$R$16:$R$18)</f>
        <v>2</v>
      </c>
    </row>
    <row r="29" spans="1:14" ht="15.75" thickBot="1" x14ac:dyDescent="0.3">
      <c r="B29" s="123"/>
      <c r="C29" s="70" t="s">
        <v>12</v>
      </c>
      <c r="D29" s="98">
        <f>+STDEVA(DATA!$B$16:$B$18,DATA!$D$16:$D$18,DATA!$E$16:$E$18,DATA!$F$16:$F$18,DATA!$G$16:$G$18,DATA!$M$16:$M$18,DATA!$N$16:$N$18,DATA!$O$16:$O$18,DATA!$P$16:$P$18,DATA!$S$16:$S$18)</f>
        <v>1.4064710873459967</v>
      </c>
      <c r="E29" s="97">
        <f>+STDEVA(DATA!$A$16:$A$18,DATA!$H$16:$H$18,DATA!$I$16:$I$18,DATA!$J$16:$J$18,DATA!$K$16:$K$18)</f>
        <v>1.1212238211627761</v>
      </c>
      <c r="F29" s="98">
        <f>+STDEVA(DATA!$C$16:$C$18,DATA!$L$16:$L$18,DATA!$Q$16:$Q$18,DATA!$R$16:$R$18)</f>
        <v>1.164500152881315</v>
      </c>
    </row>
    <row r="30" spans="1:14" x14ac:dyDescent="0.25">
      <c r="B30" s="122" t="s">
        <v>13</v>
      </c>
      <c r="C30" s="100" t="s">
        <v>10</v>
      </c>
      <c r="D30" s="101">
        <f>+AVERAGE(DATA!$B$44:$B$49,DATA!$D$44:$D$49,DATA!$E$44:$E$49,DATA!$F$44:$F$49,DATA!$G$44:$G$49,DATA!$M$44:$M$49,DATA!$N$44:$N$49,DATA!$O$44:$O$49,DATA!$P$44:$P$49,DATA!$S$44:$S$49)</f>
        <v>3.2</v>
      </c>
      <c r="E30" s="104">
        <f>+AVERAGE(DATA!$A$44:$A$49,DATA!$H$44:$H$49,DATA!$I$44:$I$49,DATA!$J$44:$J$49,DATA!$K$44:$K$49)</f>
        <v>3.2</v>
      </c>
      <c r="F30" s="101">
        <f>+AVERAGE(DATA!$C$44:$C$49,DATA!$L$44:$L$49,DATA!$Q$44:$Q$49,DATA!$R$44:$R$49)</f>
        <v>2.9166666666666665</v>
      </c>
    </row>
    <row r="31" spans="1:14" x14ac:dyDescent="0.25">
      <c r="B31" s="123"/>
      <c r="C31" s="102" t="s">
        <v>11</v>
      </c>
      <c r="D31" s="98">
        <f>+MEDIAN(DATA!$B$44:$B$49,DATA!$D$44:$D$49,DATA!$E$44:$E$49,DATA!$F$44:$F$49,DATA!$G$44:$G$49,DATA!$M$44:$M$49,DATA!$N$44:$N$49,DATA!$O$44:$O$49,DATA!$P$44:$P$49,DATA!$S$44:$S$49)</f>
        <v>3</v>
      </c>
      <c r="E31" s="105">
        <f>+MEDIAN(DATA!$A$44:$A$49,DATA!$H$44:$H$49,DATA!$I$44:$I$49,DATA!$J$44:$J$49,DATA!$K$44:$K$49)</f>
        <v>4</v>
      </c>
      <c r="F31" s="98">
        <f>+MEDIAN(DATA!$C$44:$C$49,DATA!$L$44:$L$49,DATA!$Q$44:$Q$49,DATA!$R$44:$R$49)</f>
        <v>3</v>
      </c>
    </row>
    <row r="32" spans="1:14" ht="15.75" thickBot="1" x14ac:dyDescent="0.3">
      <c r="B32" s="124"/>
      <c r="C32" s="103" t="s">
        <v>12</v>
      </c>
      <c r="D32" s="99">
        <f>+STDEVA(DATA!$B$44:$B$49,DATA!$D$44:$D$49,DATA!$E$44:$E$49,DATA!$F$44:$F$49,DATA!$G$44:$G$49,DATA!$M$44:$M$49,DATA!$N$44:$N$49,DATA!$O$44:$O$49,DATA!$P$44:$P$49,DATA!$S$44:$S$49)</f>
        <v>0.91688492522327758</v>
      </c>
      <c r="E32" s="106">
        <f>+STDEVA(DATA!$A$44:$A$49,DATA!$H$44:$H$49,DATA!$I$44:$I$49,DATA!$J$44:$J$49,DATA!$K$44:$K$49)</f>
        <v>1.374647290185302</v>
      </c>
      <c r="F32" s="99">
        <f>+STDEVA(DATA!$C$44:$C$49,DATA!$L$44:$L$49,DATA!$Q$44:$Q$49,DATA!$R$44:$R$49)</f>
        <v>0.97430763227988781</v>
      </c>
    </row>
    <row r="33" spans="2:6" x14ac:dyDescent="0.25">
      <c r="B33" s="122" t="s">
        <v>8</v>
      </c>
      <c r="C33" s="70" t="s">
        <v>10</v>
      </c>
      <c r="D33" s="98">
        <f>+AVERAGE(DATA!$B$64:$B$65,DATA!$D$64:$D$65,DATA!$E$64:$E$65,DATA!$F$64:$F$65,DATA!$G$64:$G$65,DATA!$M$64:$M$65,DATA!$N$64:$N$65,DATA!$O$64:$O$65,DATA!$P$64:$P$65,DATA!$S$64:$S$65)</f>
        <v>1.75</v>
      </c>
      <c r="E33" s="97">
        <f>+AVERAGE(DATA!$A$64:$A$65,DATA!$H$64:$H$65,DATA!$I$64:$I$65,DATA!$J$64:$J$65,DATA!$K$64:$K$65)</f>
        <v>2.7</v>
      </c>
      <c r="F33" s="98">
        <f>+AVERAGE(DATA!$C$64:$C$65,DATA!$L$64:$L$65,DATA!$Q$64:$Q$65,DATA!$R$64:$R$65)</f>
        <v>2</v>
      </c>
    </row>
    <row r="34" spans="2:6" x14ac:dyDescent="0.25">
      <c r="B34" s="123"/>
      <c r="C34" s="70" t="s">
        <v>11</v>
      </c>
      <c r="D34" s="98">
        <f>+MEDIAN(DATA!$B$64:$B$65,DATA!$D$64:$D$65,DATA!$E$64:$E$65,DATA!$F$64:$F$65,DATA!$G$64:$G$65,DATA!$M$64:$M$65,DATA!$N$64:$N$65,DATA!$O$64:$O$65,DATA!$P$64:$P$65,DATA!$S$64:$S$65)</f>
        <v>1.5</v>
      </c>
      <c r="E34" s="97">
        <f>+MEDIAN(DATA!$A$64:$A$65,DATA!$H$64:$H$65,DATA!$I$64:$I$65,DATA!$J$64:$J$65,DATA!$K$64:$K$65)</f>
        <v>3</v>
      </c>
      <c r="F34" s="98">
        <f>+MEDIAN(DATA!$C$64:$C$65,DATA!$L$64:$L$65,DATA!$Q$64:$Q$65,DATA!$R$64:$R$65)</f>
        <v>2.5</v>
      </c>
    </row>
    <row r="35" spans="2:6" ht="15.75" thickBot="1" x14ac:dyDescent="0.3">
      <c r="B35" s="124"/>
      <c r="C35" s="70" t="s">
        <v>12</v>
      </c>
      <c r="D35" s="98">
        <f>+STDEVA(DATA!$B$64:$B$65,DATA!$D$64:$D$65,DATA!$E$64:$E$65,DATA!$F$64:$F$65,DATA!$G$64:$G$65,DATA!$M$64:$M$65,DATA!$N$64:$N$65,DATA!$O$64:$O$65,DATA!$P$64:$P$65,DATA!$S$64:$S$65)</f>
        <v>1.8317377426626162</v>
      </c>
      <c r="E35" s="97">
        <f>+STDEVA(DATA!$A$64:$A$65,DATA!$H$64:$H$65,DATA!$I$64:$I$65,DATA!$J$64:$J$65,DATA!$K$64:$K$65)</f>
        <v>1.1595018087284055</v>
      </c>
      <c r="F35" s="98">
        <f>+STDEVA(DATA!$C$64:$C$65,DATA!$L$64:$L$65,DATA!$Q$64:$Q$65,DATA!$R$64:$R$65)</f>
        <v>1.7728105208558367</v>
      </c>
    </row>
    <row r="36" spans="2:6" x14ac:dyDescent="0.25">
      <c r="B36" s="123" t="s">
        <v>9</v>
      </c>
      <c r="C36" s="100" t="s">
        <v>10</v>
      </c>
      <c r="D36" s="101">
        <f>+AVERAGE(DATA!$B$92:$B$98,DATA!$D$92:$D$98,DATA!$E$92:$E$98,DATA!$F$92:$F$98,DATA!$G$92:$G$98,DATA!$M$92:$M$98,DATA!$N$92:$N$98,DATA!$O$92:$O$98,DATA!$P$92:$P$98,DATA!$S$92:$S$98)</f>
        <v>2.9714285714285715</v>
      </c>
      <c r="E36" s="104">
        <f>+AVERAGE(DATA!$A$92:$A$98,DATA!$H$92:$H$98,DATA!$I$92:$I$98,DATA!$J$92:$J$98,DATA!$K$92:$K$98)</f>
        <v>3.5714285714285716</v>
      </c>
      <c r="F36" s="101">
        <f>+AVERAGE(DATA!$C$92:$C$98,DATA!$L$92:$L$98,DATA!$Q$92:$Q$98,DATA!$R$92:$R$98)</f>
        <v>2.6785714285714284</v>
      </c>
    </row>
    <row r="37" spans="2:6" x14ac:dyDescent="0.25">
      <c r="B37" s="123"/>
      <c r="C37" s="102" t="s">
        <v>11</v>
      </c>
      <c r="D37" s="98">
        <f>+MEDIAN(DATA!$B$92:$B$98,DATA!$D$92:$D$98,DATA!$E$92:$E$98,DATA!$F$92:$F$98,DATA!$G$92:$G$98,DATA!$M$92:$M$98,DATA!$N$92:$N$98,DATA!$O$92:$O$98,DATA!$P$92:$P$98,DATA!$S$92:$S$98)</f>
        <v>3</v>
      </c>
      <c r="E37" s="105">
        <f>+MEDIAN(DATA!$A$92:$A$98,DATA!$H$92:$H$98,DATA!$I$92:$I$98,DATA!$J$92:$J$98,DATA!$K$92:$K$98)</f>
        <v>4</v>
      </c>
      <c r="F37" s="98">
        <f>+MEDIAN(DATA!$C$92:$C$98,DATA!$L$92:$L$98,DATA!$Q$92:$Q$98,DATA!$R$92:$R$98)</f>
        <v>3</v>
      </c>
    </row>
    <row r="38" spans="2:6" ht="15.75" thickBot="1" x14ac:dyDescent="0.3">
      <c r="B38" s="124"/>
      <c r="C38" s="103" t="s">
        <v>12</v>
      </c>
      <c r="D38" s="99">
        <f>+STDEVA(DATA!$B$92:$B$98,DATA!$D$92:$D$98,DATA!$E$92:$E$98,DATA!$F$92:$F$98,DATA!$G$92:$G$98,DATA!$M$92:$M$98,DATA!$N$92:$N$98,DATA!$O$92:$O$98,DATA!$P$92:$P$98,DATA!$S$92:$S$98)</f>
        <v>0.76084294540834141</v>
      </c>
      <c r="E38" s="106">
        <f>+STDEVA(DATA!$A$92:$A$98,DATA!$H$92:$H$98,DATA!$I$92:$I$98,DATA!$J$92:$J$98,DATA!$K$92:$K$98)</f>
        <v>0.65465367070797675</v>
      </c>
      <c r="F38" s="99">
        <f>+STDEVA(DATA!$C$92:$C$98,DATA!$L$92:$L$98,DATA!$Q$92:$Q$98,DATA!$R$92:$R$98)</f>
        <v>1.1564175661505611</v>
      </c>
    </row>
  </sheetData>
  <mergeCells count="13">
    <mergeCell ref="I2:K2"/>
    <mergeCell ref="L2:N2"/>
    <mergeCell ref="C2:E2"/>
    <mergeCell ref="A4:A13"/>
    <mergeCell ref="A14:A18"/>
    <mergeCell ref="B36:B38"/>
    <mergeCell ref="A2:A3"/>
    <mergeCell ref="B2:B3"/>
    <mergeCell ref="A19:A22"/>
    <mergeCell ref="F2:H2"/>
    <mergeCell ref="B27:B29"/>
    <mergeCell ref="B30:B32"/>
    <mergeCell ref="B33:B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TD</vt:lpstr>
      <vt:lpstr>TEC</vt:lpstr>
      <vt:lpstr>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FLOREZ</dc:creator>
  <cp:lastModifiedBy>MARIA FLOREZ</cp:lastModifiedBy>
  <dcterms:created xsi:type="dcterms:W3CDTF">2022-05-21T16:23:15Z</dcterms:created>
  <dcterms:modified xsi:type="dcterms:W3CDTF">2022-06-02T15:18:35Z</dcterms:modified>
</cp:coreProperties>
</file>