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maria2162392_correo_uis_edu_co/Documents/AFE_empresas/AFE EMPRESAS/AFE ajustado/"/>
    </mc:Choice>
  </mc:AlternateContent>
  <xr:revisionPtr revIDLastSave="343" documentId="13_ncr:1_{2A0F7643-F79D-4450-B49F-E29195944C1E}" xr6:coauthVersionLast="47" xr6:coauthVersionMax="48" xr10:uidLastSave="{06AF14F3-195C-4675-AF01-F26A23A051C2}"/>
  <bookViews>
    <workbookView xWindow="-120" yWindow="-120" windowWidth="20730" windowHeight="11160" activeTab="2" xr2:uid="{A0B1DE71-072A-4F52-A1C7-3442CB9BBE8B}"/>
  </bookViews>
  <sheets>
    <sheet name="DATA" sheetId="1" r:id="rId1"/>
    <sheet name="TD" sheetId="2" r:id="rId2"/>
    <sheet name="TEC" sheetId="3" r:id="rId3"/>
    <sheet name="FACT" sheetId="4" r:id="rId4"/>
  </sheets>
  <definedNames>
    <definedName name="_xlnm._FilterDatabase" localSheetId="3" hidden="1">FACT!#REF!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4" l="1"/>
  <c r="D28" i="4"/>
  <c r="C28" i="4"/>
  <c r="E27" i="4"/>
  <c r="D27" i="4"/>
  <c r="C27" i="4"/>
  <c r="M5" i="3" l="1"/>
  <c r="M10" i="3"/>
  <c r="M15" i="3"/>
  <c r="M18" i="3"/>
  <c r="L18" i="3"/>
  <c r="L15" i="3"/>
  <c r="L10" i="3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J6" i="3"/>
  <c r="I6" i="3"/>
  <c r="H6" i="3"/>
  <c r="J5" i="3"/>
  <c r="I5" i="3"/>
  <c r="H5" i="3"/>
  <c r="J4" i="3"/>
  <c r="I4" i="3"/>
  <c r="H4" i="3"/>
  <c r="L5" i="3" s="1"/>
  <c r="D20" i="2"/>
  <c r="D19" i="2"/>
  <c r="C20" i="2"/>
  <c r="C19" i="2"/>
  <c r="D18" i="2"/>
  <c r="C18" i="2"/>
  <c r="E14" i="2"/>
  <c r="E13" i="2"/>
  <c r="E12" i="2"/>
  <c r="E11" i="2"/>
  <c r="E10" i="2"/>
  <c r="D14" i="2"/>
  <c r="D13" i="2"/>
  <c r="D12" i="2"/>
  <c r="D11" i="2"/>
  <c r="D10" i="2"/>
  <c r="C14" i="2"/>
  <c r="C13" i="2"/>
  <c r="C12" i="2"/>
  <c r="C11" i="2"/>
  <c r="C10" i="2"/>
  <c r="E9" i="2"/>
  <c r="E8" i="2"/>
  <c r="E7" i="2"/>
  <c r="E6" i="2"/>
  <c r="E5" i="2"/>
  <c r="E4" i="2"/>
  <c r="D9" i="2"/>
  <c r="D8" i="2"/>
  <c r="D7" i="2"/>
  <c r="D6" i="2"/>
  <c r="D5" i="2"/>
  <c r="D4" i="2"/>
  <c r="C9" i="2"/>
  <c r="C8" i="2"/>
  <c r="C7" i="2"/>
  <c r="C6" i="2"/>
  <c r="C5" i="2"/>
  <c r="C4" i="2"/>
  <c r="E22" i="4"/>
  <c r="D22" i="4"/>
  <c r="C22" i="4"/>
  <c r="E21" i="4"/>
  <c r="D21" i="4"/>
  <c r="C21" i="4"/>
  <c r="E20" i="4"/>
  <c r="D20" i="4"/>
  <c r="C20" i="4"/>
  <c r="E19" i="4"/>
  <c r="D19" i="4"/>
  <c r="C19" i="4"/>
  <c r="E18" i="4"/>
  <c r="D18" i="4"/>
  <c r="C18" i="4"/>
  <c r="E17" i="4"/>
  <c r="D17" i="4"/>
  <c r="C17" i="4"/>
  <c r="E16" i="4"/>
  <c r="D16" i="4"/>
  <c r="C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C15" i="3"/>
  <c r="E14" i="3"/>
  <c r="D14" i="3"/>
  <c r="C14" i="3"/>
  <c r="E13" i="3"/>
  <c r="D13" i="3"/>
  <c r="C13" i="3"/>
  <c r="E12" i="3"/>
  <c r="D12" i="3"/>
  <c r="C12" i="3"/>
  <c r="E11" i="3"/>
  <c r="D11" i="3"/>
  <c r="C11" i="3"/>
  <c r="E10" i="3"/>
  <c r="D10" i="3"/>
  <c r="C10" i="3"/>
  <c r="E9" i="3"/>
  <c r="D9" i="3"/>
  <c r="C9" i="3"/>
  <c r="E8" i="3"/>
  <c r="D8" i="3"/>
  <c r="C8" i="3"/>
  <c r="E7" i="3"/>
  <c r="D7" i="3"/>
  <c r="C7" i="3"/>
  <c r="E6" i="3"/>
  <c r="D6" i="3"/>
  <c r="C6" i="3"/>
  <c r="E5" i="3"/>
  <c r="D5" i="3"/>
  <c r="C5" i="3"/>
  <c r="E4" i="3"/>
  <c r="D4" i="3"/>
  <c r="C4" i="3"/>
</calcChain>
</file>

<file path=xl/sharedStrings.xml><?xml version="1.0" encoding="utf-8"?>
<sst xmlns="http://schemas.openxmlformats.org/spreadsheetml/2006/main" count="160" uniqueCount="75">
  <si>
    <t>Estímulo habilidades digitales</t>
  </si>
  <si>
    <t>Aprovechamiento recursos tecnológicos</t>
  </si>
  <si>
    <t>Orientación transformación digital</t>
  </si>
  <si>
    <t>Inversión en tecnologías</t>
  </si>
  <si>
    <t>Monitoreo transformación digital</t>
  </si>
  <si>
    <t xml:space="preserve">Herramienta para captura de datos en tiempo real
</t>
  </si>
  <si>
    <t>Aprovechamiento de datos para validar resultados investigativos</t>
  </si>
  <si>
    <t>Ciberseguridad</t>
  </si>
  <si>
    <t>Responsables de transformación digital</t>
  </si>
  <si>
    <t>Proyectos para orientar la TD</t>
  </si>
  <si>
    <t>Identificación de tecnologías para apropiación</t>
  </si>
  <si>
    <t>Computación en la nube</t>
  </si>
  <si>
    <t>Analítica de datos</t>
  </si>
  <si>
    <t>Big Data</t>
  </si>
  <si>
    <t>Robótica y automatización</t>
  </si>
  <si>
    <t>Internet de las cosas</t>
  </si>
  <si>
    <t>Manufactura aditiva/Impresión 3D</t>
  </si>
  <si>
    <t>Machine Learning o Aprendizaje automático</t>
  </si>
  <si>
    <t>Nanotecnología</t>
  </si>
  <si>
    <t>Biotecnología</t>
  </si>
  <si>
    <t>Realidad virtual</t>
  </si>
  <si>
    <t>Realidad aumentada</t>
  </si>
  <si>
    <t>Blockchain</t>
  </si>
  <si>
    <t>Business Intelligence</t>
  </si>
  <si>
    <t>Materiales avanzados</t>
  </si>
  <si>
    <t>Inteligencia Artificial</t>
  </si>
  <si>
    <t>Capacidad de almacenamiento y gestión de datos</t>
  </si>
  <si>
    <t>Inversión de capital inicial</t>
  </si>
  <si>
    <t>Costos de operación y mantenimiento</t>
  </si>
  <si>
    <t>Grado de complejidad</t>
  </si>
  <si>
    <t xml:space="preserve">Experiencia por apropiaciones previas </t>
  </si>
  <si>
    <t>Necesidades de las investigaciones</t>
  </si>
  <si>
    <t>Habilidades y experiencias previas de los miembros</t>
  </si>
  <si>
    <t>Infraestructura</t>
  </si>
  <si>
    <t>Interoperabilidad entre programas y equipos</t>
  </si>
  <si>
    <t>Apoyo de la universidad</t>
  </si>
  <si>
    <t>Estándares para la apropiación de T40</t>
  </si>
  <si>
    <t>Posibilidad de subcontratación</t>
  </si>
  <si>
    <t>Nivel de desarrollo tecnológico, económico y cultural de la región</t>
  </si>
  <si>
    <t>Líneas de investigación enfocadas en la innovación y las tecnologías</t>
  </si>
  <si>
    <t>Sencillez en la cuantificación de los beneficios esperados</t>
  </si>
  <si>
    <t>Condiciones de trabajo peligrosas/repetitivas</t>
  </si>
  <si>
    <t>Políticas y programas gubernamentales de apoyo</t>
  </si>
  <si>
    <t>Influencia de terceros</t>
  </si>
  <si>
    <t>Variables Latentes</t>
  </si>
  <si>
    <t>Variables observables</t>
  </si>
  <si>
    <t>Grupos de Investigación</t>
  </si>
  <si>
    <t>Media</t>
  </si>
  <si>
    <t xml:space="preserve">Mediana </t>
  </si>
  <si>
    <t>Desv</t>
  </si>
  <si>
    <t>Factor 1</t>
  </si>
  <si>
    <t>Factor 2</t>
  </si>
  <si>
    <t xml:space="preserve">Herramienta para captura de datos en tiempo real_x000D_
</t>
  </si>
  <si>
    <t>Tabla Resumen</t>
  </si>
  <si>
    <t>Estadísticos</t>
  </si>
  <si>
    <t xml:space="preserve">Media </t>
  </si>
  <si>
    <t>Mediana</t>
  </si>
  <si>
    <t>Factor 3</t>
  </si>
  <si>
    <t>Factor 4</t>
  </si>
  <si>
    <t>Media (X̅)</t>
  </si>
  <si>
    <t>Desv. (S)</t>
  </si>
  <si>
    <t xml:space="preserve">Inversión de capital inicial </t>
  </si>
  <si>
    <t xml:space="preserve">Costos de operación y mantenimiento </t>
  </si>
  <si>
    <t xml:space="preserve">Infraestructura </t>
  </si>
  <si>
    <t xml:space="preserve">Interoperabilidad entre programas y equipos </t>
  </si>
  <si>
    <t>Estándares para la apropiación de T4.0</t>
  </si>
  <si>
    <t xml:space="preserve">Grado de complejidad </t>
  </si>
  <si>
    <t xml:space="preserve">Nivel de desarrollo tecnológico, económico y cultural de la región </t>
  </si>
  <si>
    <t xml:space="preserve">Líneas de investigación enfocadas en la innovación y las tecnologías </t>
  </si>
  <si>
    <t xml:space="preserve">Sencillez en la cuantificación de los beneficios esperados </t>
  </si>
  <si>
    <t xml:space="preserve">Condiciones de trabajo peligrosas/repetitivas </t>
  </si>
  <si>
    <t xml:space="preserve">Políticas y programas gubernamentales de apoyo </t>
  </si>
  <si>
    <t xml:space="preserve">Capacidad de almacenamiento y gestión de datos </t>
  </si>
  <si>
    <t xml:space="preserve">Ciberseguridad </t>
  </si>
  <si>
    <t xml:space="preserve">Posibilidad de subcontratación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</si>
</sst>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1" applyBorder="1" applyAlignment="1">
      <alignment vertical="center"/>
    </xf>
    <xf numFmtId="0" fontId="3" fillId="0" borderId="15" xfId="1" applyBorder="1" applyAlignment="1">
      <alignment vertical="center"/>
    </xf>
    <xf numFmtId="0" fontId="3" fillId="0" borderId="3" xfId="1" applyBorder="1" applyAlignment="1">
      <alignment vertical="center"/>
    </xf>
    <xf numFmtId="0" fontId="3" fillId="0" borderId="16" xfId="1" applyBorder="1" applyAlignment="1">
      <alignment vertical="center"/>
    </xf>
    <xf numFmtId="0" fontId="3" fillId="0" borderId="13" xfId="1" applyBorder="1" applyAlignment="1">
      <alignment vertical="center"/>
    </xf>
    <xf numFmtId="0" fontId="2" fillId="5" borderId="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2" fontId="0" fillId="0" borderId="7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/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5" borderId="30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18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59615C5-0042-4EA0-95E2-752FA3C4B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9955-D2D9-4E54-801D-537403EB5FE0}">
  <dimension ref="A1:S101"/>
  <sheetViews>
    <sheetView topLeftCell="I71" zoomScale="60" zoomScaleNormal="60" workbookViewId="0">
      <selection activeCell="H17" sqref="H17"/>
    </sheetView>
  </sheetViews>
  <sheetFormatPr baseColWidth="10" defaultColWidth="11.42578125" defaultRowHeight="15" x14ac:dyDescent="0.25"/>
  <cols>
    <col min="1" max="1" width="26" customWidth="1"/>
    <col min="2" max="5" width="20.7109375" customWidth="1"/>
    <col min="6" max="6" width="27.42578125" customWidth="1"/>
    <col min="7" max="7" width="26.7109375" customWidth="1"/>
    <col min="8" max="8" width="20.7109375" customWidth="1"/>
    <col min="9" max="9" width="22.5703125" customWidth="1"/>
    <col min="10" max="10" width="25.7109375" customWidth="1"/>
    <col min="11" max="11" width="20.7109375" customWidth="1"/>
    <col min="12" max="12" width="32.140625" customWidth="1"/>
    <col min="13" max="13" width="25" customWidth="1"/>
    <col min="14" max="14" width="34" customWidth="1"/>
    <col min="15" max="15" width="39" customWidth="1"/>
    <col min="16" max="16" width="26.42578125" customWidth="1"/>
    <col min="17" max="17" width="32.85546875" customWidth="1"/>
    <col min="18" max="18" width="31.140625" customWidth="1"/>
    <col min="19" max="19" width="20.7109375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</v>
      </c>
      <c r="B2" s="2">
        <v>3</v>
      </c>
      <c r="C2" s="2">
        <v>4</v>
      </c>
      <c r="D2" s="2">
        <v>4</v>
      </c>
      <c r="E2" s="2">
        <v>3</v>
      </c>
      <c r="F2" s="2">
        <v>3</v>
      </c>
      <c r="G2" s="2">
        <v>4</v>
      </c>
      <c r="H2" s="2">
        <v>3</v>
      </c>
      <c r="I2" s="2">
        <v>2</v>
      </c>
      <c r="J2" s="2">
        <v>2</v>
      </c>
      <c r="K2" s="2">
        <v>2</v>
      </c>
    </row>
    <row r="3" spans="1:11" x14ac:dyDescent="0.25">
      <c r="A3" s="3">
        <v>4</v>
      </c>
      <c r="B3" s="3">
        <v>4</v>
      </c>
      <c r="C3" s="3">
        <v>4</v>
      </c>
      <c r="D3" s="3">
        <v>4</v>
      </c>
      <c r="E3" s="3">
        <v>3</v>
      </c>
      <c r="F3" s="3">
        <v>4</v>
      </c>
      <c r="G3" s="3">
        <v>4</v>
      </c>
      <c r="H3" s="3">
        <v>2</v>
      </c>
      <c r="I3" s="3">
        <v>2</v>
      </c>
      <c r="J3" s="3">
        <v>2</v>
      </c>
      <c r="K3" s="3">
        <v>3</v>
      </c>
    </row>
    <row r="4" spans="1:11" x14ac:dyDescent="0.25">
      <c r="A4" s="2">
        <v>2</v>
      </c>
      <c r="B4" s="2">
        <v>1</v>
      </c>
      <c r="C4" s="2">
        <v>2</v>
      </c>
      <c r="D4" s="2">
        <v>3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2</v>
      </c>
    </row>
    <row r="5" spans="1:11" x14ac:dyDescent="0.25">
      <c r="A5" s="3">
        <v>4</v>
      </c>
      <c r="B5" s="3">
        <v>4</v>
      </c>
      <c r="C5" s="3">
        <v>3</v>
      </c>
      <c r="D5" s="3">
        <v>2</v>
      </c>
      <c r="E5" s="3">
        <v>2</v>
      </c>
      <c r="F5" s="3">
        <v>4</v>
      </c>
      <c r="G5" s="3">
        <v>4</v>
      </c>
      <c r="H5" s="3">
        <v>3</v>
      </c>
      <c r="I5" s="3">
        <v>1</v>
      </c>
      <c r="J5" s="3">
        <v>3</v>
      </c>
      <c r="K5" s="3">
        <v>3</v>
      </c>
    </row>
    <row r="6" spans="1:11" x14ac:dyDescent="0.25">
      <c r="A6" s="2">
        <v>4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1</v>
      </c>
      <c r="J6" s="2">
        <v>1</v>
      </c>
      <c r="K6" s="2">
        <v>4</v>
      </c>
    </row>
    <row r="7" spans="1:11" x14ac:dyDescent="0.25">
      <c r="A7" s="3">
        <v>4</v>
      </c>
      <c r="B7" s="3">
        <v>4</v>
      </c>
      <c r="C7" s="3">
        <v>3</v>
      </c>
      <c r="D7" s="3">
        <v>3</v>
      </c>
      <c r="E7" s="3">
        <v>3</v>
      </c>
      <c r="F7" s="3">
        <v>2</v>
      </c>
      <c r="G7" s="3">
        <v>3</v>
      </c>
      <c r="H7" s="3">
        <v>3</v>
      </c>
      <c r="I7" s="3">
        <v>1</v>
      </c>
      <c r="J7" s="3">
        <v>2</v>
      </c>
      <c r="K7" s="3">
        <v>2</v>
      </c>
    </row>
    <row r="8" spans="1:11" x14ac:dyDescent="0.25">
      <c r="A8" s="2">
        <v>4</v>
      </c>
      <c r="B8" s="2">
        <v>4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</row>
    <row r="9" spans="1:11" x14ac:dyDescent="0.25">
      <c r="A9" s="3">
        <v>3</v>
      </c>
      <c r="B9" s="3">
        <v>2</v>
      </c>
      <c r="C9" s="3">
        <v>2</v>
      </c>
      <c r="D9" s="3">
        <v>2</v>
      </c>
      <c r="E9" s="3">
        <v>2</v>
      </c>
      <c r="F9" s="3">
        <v>3</v>
      </c>
      <c r="G9" s="3">
        <v>3</v>
      </c>
      <c r="H9" s="3">
        <v>1</v>
      </c>
      <c r="I9" s="3">
        <v>1</v>
      </c>
      <c r="J9" s="3">
        <v>1</v>
      </c>
      <c r="K9" s="3">
        <v>2</v>
      </c>
    </row>
    <row r="10" spans="1:11" x14ac:dyDescent="0.25">
      <c r="A10" s="2">
        <v>3</v>
      </c>
      <c r="B10" s="2">
        <v>3</v>
      </c>
      <c r="C10" s="2">
        <v>3</v>
      </c>
      <c r="D10" s="2">
        <v>3</v>
      </c>
      <c r="E10" s="2">
        <v>2</v>
      </c>
      <c r="F10" s="2">
        <v>2</v>
      </c>
      <c r="G10" s="2">
        <v>2</v>
      </c>
      <c r="H10" s="2">
        <v>3</v>
      </c>
      <c r="I10" s="2">
        <v>2</v>
      </c>
      <c r="J10" s="2">
        <v>3</v>
      </c>
      <c r="K10" s="2">
        <v>4</v>
      </c>
    </row>
    <row r="11" spans="1:11" x14ac:dyDescent="0.25">
      <c r="A11" s="3">
        <v>3</v>
      </c>
      <c r="B11" s="3">
        <v>4</v>
      </c>
      <c r="C11" s="3">
        <v>3</v>
      </c>
      <c r="D11" s="3">
        <v>3</v>
      </c>
      <c r="E11" s="3">
        <v>2</v>
      </c>
      <c r="F11" s="3">
        <v>2</v>
      </c>
      <c r="G11" s="3">
        <v>4</v>
      </c>
      <c r="H11" s="3">
        <v>3</v>
      </c>
      <c r="I11" s="3">
        <v>1</v>
      </c>
      <c r="J11" s="3">
        <v>3</v>
      </c>
      <c r="K11" s="3">
        <v>2</v>
      </c>
    </row>
    <row r="12" spans="1:11" x14ac:dyDescent="0.25">
      <c r="A12" s="2">
        <v>4</v>
      </c>
      <c r="B12" s="2">
        <v>3</v>
      </c>
      <c r="C12" s="2">
        <v>4</v>
      </c>
      <c r="D12" s="2">
        <v>1</v>
      </c>
      <c r="E12" s="2">
        <v>1</v>
      </c>
      <c r="F12" s="2">
        <v>1</v>
      </c>
      <c r="G12" s="2">
        <v>4</v>
      </c>
      <c r="H12" s="2">
        <v>1</v>
      </c>
      <c r="I12" s="2">
        <v>1</v>
      </c>
      <c r="J12" s="2">
        <v>2</v>
      </c>
      <c r="K12" s="2">
        <v>3</v>
      </c>
    </row>
    <row r="13" spans="1:11" x14ac:dyDescent="0.25">
      <c r="A13" s="3">
        <v>2</v>
      </c>
      <c r="B13" s="3">
        <v>3</v>
      </c>
      <c r="C13" s="3">
        <v>2</v>
      </c>
      <c r="D13" s="3">
        <v>4</v>
      </c>
      <c r="E13" s="3">
        <v>1</v>
      </c>
      <c r="F13" s="3">
        <v>2</v>
      </c>
      <c r="G13" s="3">
        <v>3</v>
      </c>
      <c r="H13" s="3">
        <v>1</v>
      </c>
      <c r="I13" s="3">
        <v>1</v>
      </c>
      <c r="J13" s="3">
        <v>1</v>
      </c>
      <c r="K13" s="3">
        <v>2</v>
      </c>
    </row>
    <row r="14" spans="1:11" x14ac:dyDescent="0.25">
      <c r="A14" s="2">
        <v>3</v>
      </c>
      <c r="B14" s="2">
        <v>2</v>
      </c>
      <c r="C14" s="2">
        <v>2</v>
      </c>
      <c r="D14" s="2">
        <v>1</v>
      </c>
      <c r="E14" s="2">
        <v>1</v>
      </c>
      <c r="F14" s="2">
        <v>1</v>
      </c>
      <c r="G14" s="2">
        <v>3</v>
      </c>
      <c r="H14" s="2">
        <v>1</v>
      </c>
      <c r="I14" s="2">
        <v>1</v>
      </c>
      <c r="J14" s="2">
        <v>1</v>
      </c>
      <c r="K14" s="2">
        <v>3</v>
      </c>
    </row>
    <row r="15" spans="1:11" x14ac:dyDescent="0.25">
      <c r="A15" s="3">
        <v>4</v>
      </c>
      <c r="B15" s="3">
        <v>4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</row>
    <row r="16" spans="1:11" x14ac:dyDescent="0.25">
      <c r="A16" s="2">
        <v>4</v>
      </c>
      <c r="B16" s="2">
        <v>4</v>
      </c>
      <c r="C16" s="2">
        <v>4</v>
      </c>
      <c r="D16" s="2">
        <v>3</v>
      </c>
      <c r="E16" s="2">
        <v>2</v>
      </c>
      <c r="F16" s="2">
        <v>2</v>
      </c>
      <c r="G16" s="2">
        <v>4</v>
      </c>
      <c r="H16" s="2">
        <v>2</v>
      </c>
      <c r="I16" s="2">
        <v>3</v>
      </c>
      <c r="J16" s="2">
        <v>3</v>
      </c>
      <c r="K16" s="2">
        <v>3</v>
      </c>
    </row>
    <row r="17" spans="1:11" x14ac:dyDescent="0.25">
      <c r="A17" s="3">
        <v>4</v>
      </c>
      <c r="B17" s="3">
        <v>3</v>
      </c>
      <c r="C17" s="3">
        <v>3</v>
      </c>
      <c r="D17" s="3">
        <v>4</v>
      </c>
      <c r="E17" s="3">
        <v>3</v>
      </c>
      <c r="F17" s="3">
        <v>2</v>
      </c>
      <c r="G17" s="3">
        <v>4</v>
      </c>
      <c r="H17" s="3">
        <v>3</v>
      </c>
      <c r="I17" s="3">
        <v>2</v>
      </c>
      <c r="J17" s="3">
        <v>3</v>
      </c>
      <c r="K17" s="3">
        <v>4</v>
      </c>
    </row>
    <row r="18" spans="1:11" x14ac:dyDescent="0.25">
      <c r="A18" s="2">
        <v>3</v>
      </c>
      <c r="B18" s="2">
        <v>4</v>
      </c>
      <c r="C18" s="2">
        <v>3</v>
      </c>
      <c r="D18" s="2">
        <v>4</v>
      </c>
      <c r="E18" s="2">
        <v>2</v>
      </c>
      <c r="F18" s="2">
        <v>4</v>
      </c>
      <c r="G18" s="2">
        <v>4</v>
      </c>
      <c r="H18" s="2">
        <v>3</v>
      </c>
      <c r="I18" s="2">
        <v>2</v>
      </c>
      <c r="J18" s="2">
        <v>1</v>
      </c>
      <c r="K18" s="2">
        <v>4</v>
      </c>
    </row>
    <row r="19" spans="1:11" x14ac:dyDescent="0.25">
      <c r="A19" s="3">
        <v>3</v>
      </c>
      <c r="B19" s="3">
        <v>3</v>
      </c>
      <c r="C19" s="3">
        <v>3</v>
      </c>
      <c r="D19" s="3">
        <v>3</v>
      </c>
      <c r="E19" s="3">
        <v>2</v>
      </c>
      <c r="F19" s="3">
        <v>2</v>
      </c>
      <c r="G19" s="3">
        <v>4</v>
      </c>
      <c r="H19" s="3">
        <v>3</v>
      </c>
      <c r="I19" s="3">
        <v>3</v>
      </c>
      <c r="J19" s="3">
        <v>3</v>
      </c>
      <c r="K19" s="3">
        <v>3</v>
      </c>
    </row>
    <row r="20" spans="1:11" x14ac:dyDescent="0.25">
      <c r="A20" s="2">
        <v>4</v>
      </c>
      <c r="B20" s="2">
        <v>4</v>
      </c>
      <c r="C20" s="2">
        <v>3</v>
      </c>
      <c r="D20" s="2">
        <v>4</v>
      </c>
      <c r="E20" s="2">
        <v>4</v>
      </c>
      <c r="F20" s="2">
        <v>3</v>
      </c>
      <c r="G20" s="2">
        <v>3</v>
      </c>
      <c r="H20" s="2">
        <v>3</v>
      </c>
      <c r="I20" s="2">
        <v>3</v>
      </c>
      <c r="J20" s="2">
        <v>4</v>
      </c>
      <c r="K20" s="2">
        <v>3</v>
      </c>
    </row>
    <row r="21" spans="1:11" x14ac:dyDescent="0.25">
      <c r="A21" s="3">
        <v>4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</row>
    <row r="22" spans="1:11" x14ac:dyDescent="0.25">
      <c r="A22" s="2">
        <v>3</v>
      </c>
      <c r="B22" s="2">
        <v>3</v>
      </c>
      <c r="C22" s="2">
        <v>2</v>
      </c>
      <c r="D22" s="2">
        <v>2</v>
      </c>
      <c r="E22" s="2">
        <v>2</v>
      </c>
      <c r="F22" s="2">
        <v>2</v>
      </c>
      <c r="G22" s="2">
        <v>3</v>
      </c>
      <c r="H22" s="2">
        <v>3</v>
      </c>
      <c r="I22" s="2">
        <v>2</v>
      </c>
      <c r="J22" s="2">
        <v>2</v>
      </c>
      <c r="K22" s="2">
        <v>3</v>
      </c>
    </row>
    <row r="23" spans="1:11" x14ac:dyDescent="0.25">
      <c r="A23" s="3">
        <v>2</v>
      </c>
      <c r="B23" s="3">
        <v>2</v>
      </c>
      <c r="C23" s="3">
        <v>2</v>
      </c>
      <c r="D23" s="3">
        <v>3</v>
      </c>
      <c r="E23" s="3">
        <v>2</v>
      </c>
      <c r="F23" s="3">
        <v>2</v>
      </c>
      <c r="G23" s="3">
        <v>3</v>
      </c>
      <c r="H23" s="3">
        <v>3</v>
      </c>
      <c r="I23" s="3">
        <v>1</v>
      </c>
      <c r="J23" s="3">
        <v>2</v>
      </c>
      <c r="K23" s="3">
        <v>2</v>
      </c>
    </row>
    <row r="24" spans="1:11" x14ac:dyDescent="0.25">
      <c r="A24" s="2">
        <v>4</v>
      </c>
      <c r="B24" s="2">
        <v>4</v>
      </c>
      <c r="C24" s="2">
        <v>4</v>
      </c>
      <c r="D24" s="2">
        <v>4</v>
      </c>
      <c r="E24" s="2">
        <v>4</v>
      </c>
      <c r="F24" s="2">
        <v>4</v>
      </c>
      <c r="G24" s="2">
        <v>4</v>
      </c>
      <c r="H24" s="2">
        <v>3</v>
      </c>
      <c r="I24" s="2">
        <v>4</v>
      </c>
      <c r="J24" s="2">
        <v>4</v>
      </c>
      <c r="K24" s="2">
        <v>4</v>
      </c>
    </row>
    <row r="25" spans="1:11" x14ac:dyDescent="0.25">
      <c r="A25" s="3">
        <v>3</v>
      </c>
      <c r="B25" s="3">
        <v>3</v>
      </c>
      <c r="C25" s="3">
        <v>3</v>
      </c>
      <c r="D25" s="3">
        <v>3</v>
      </c>
      <c r="E25" s="3">
        <v>2</v>
      </c>
      <c r="F25" s="3">
        <v>2</v>
      </c>
      <c r="G25" s="3">
        <v>3</v>
      </c>
      <c r="H25" s="3">
        <v>1</v>
      </c>
      <c r="I25" s="3">
        <v>1</v>
      </c>
      <c r="J25" s="3">
        <v>1</v>
      </c>
      <c r="K25" s="3">
        <v>2</v>
      </c>
    </row>
    <row r="26" spans="1:11" x14ac:dyDescent="0.25">
      <c r="A26" s="2">
        <v>4</v>
      </c>
      <c r="B26" s="2">
        <v>3</v>
      </c>
      <c r="C26" s="2">
        <v>3</v>
      </c>
      <c r="D26" s="2">
        <v>4</v>
      </c>
      <c r="E26" s="2">
        <v>3</v>
      </c>
      <c r="F26" s="2">
        <v>2</v>
      </c>
      <c r="G26" s="2">
        <v>4</v>
      </c>
      <c r="H26" s="2">
        <v>2</v>
      </c>
      <c r="I26" s="2">
        <v>1</v>
      </c>
      <c r="J26" s="2">
        <v>3</v>
      </c>
      <c r="K26" s="2">
        <v>3</v>
      </c>
    </row>
    <row r="27" spans="1:11" x14ac:dyDescent="0.25">
      <c r="A27" s="3">
        <v>2</v>
      </c>
      <c r="B27" s="3">
        <v>3</v>
      </c>
      <c r="C27" s="3">
        <v>1</v>
      </c>
      <c r="D27" s="3">
        <v>2</v>
      </c>
      <c r="E27" s="3">
        <v>1</v>
      </c>
      <c r="F27" s="3">
        <v>1</v>
      </c>
      <c r="G27" s="3">
        <v>4</v>
      </c>
      <c r="H27" s="3">
        <v>1</v>
      </c>
      <c r="I27" s="3">
        <v>1</v>
      </c>
      <c r="J27" s="3">
        <v>1</v>
      </c>
      <c r="K27" s="3">
        <v>3</v>
      </c>
    </row>
    <row r="28" spans="1:11" x14ac:dyDescent="0.25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</row>
    <row r="29" spans="1:11" x14ac:dyDescent="0.25">
      <c r="A29" s="3">
        <v>4</v>
      </c>
      <c r="B29" s="3">
        <v>4</v>
      </c>
      <c r="C29" s="3">
        <v>4</v>
      </c>
      <c r="D29" s="3">
        <v>4</v>
      </c>
      <c r="E29" s="3">
        <v>4</v>
      </c>
      <c r="F29" s="3">
        <v>4</v>
      </c>
      <c r="G29" s="3">
        <v>4</v>
      </c>
      <c r="H29" s="3">
        <v>3</v>
      </c>
      <c r="I29" s="3">
        <v>3</v>
      </c>
      <c r="J29" s="3">
        <v>4</v>
      </c>
      <c r="K29" s="3">
        <v>4</v>
      </c>
    </row>
    <row r="30" spans="1:11" x14ac:dyDescent="0.25">
      <c r="A30" s="2">
        <v>4</v>
      </c>
      <c r="B30" s="2">
        <v>4</v>
      </c>
      <c r="C30" s="2">
        <v>4</v>
      </c>
      <c r="D30" s="2">
        <v>4</v>
      </c>
      <c r="E30" s="2">
        <v>3</v>
      </c>
      <c r="F30" s="2">
        <v>3</v>
      </c>
      <c r="G30" s="2">
        <v>3</v>
      </c>
      <c r="H30" s="2">
        <v>3</v>
      </c>
      <c r="I30" s="2">
        <v>4</v>
      </c>
      <c r="J30" s="2">
        <v>4</v>
      </c>
      <c r="K30" s="2">
        <v>4</v>
      </c>
    </row>
    <row r="31" spans="1:11" x14ac:dyDescent="0.25">
      <c r="A31" s="3">
        <v>4</v>
      </c>
      <c r="B31" s="3">
        <v>4</v>
      </c>
      <c r="C31" s="3">
        <v>4</v>
      </c>
      <c r="D31" s="3">
        <v>3</v>
      </c>
      <c r="E31" s="3">
        <v>3</v>
      </c>
      <c r="F31" s="3">
        <v>3</v>
      </c>
      <c r="G31" s="3">
        <v>4</v>
      </c>
      <c r="H31" s="3">
        <v>1</v>
      </c>
      <c r="I31" s="3">
        <v>1</v>
      </c>
      <c r="J31" s="3">
        <v>2</v>
      </c>
      <c r="K31" s="3">
        <v>3</v>
      </c>
    </row>
    <row r="36" spans="1:16" ht="30" x14ac:dyDescent="0.25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7</v>
      </c>
      <c r="I36" s="1" t="s">
        <v>18</v>
      </c>
      <c r="J36" s="1" t="s">
        <v>19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</row>
    <row r="37" spans="1:16" x14ac:dyDescent="0.25">
      <c r="A37" s="2">
        <v>3</v>
      </c>
      <c r="B37" s="2">
        <v>2</v>
      </c>
      <c r="C37" s="2">
        <v>2</v>
      </c>
      <c r="D37" s="2">
        <v>4</v>
      </c>
      <c r="E37" s="2">
        <v>2</v>
      </c>
      <c r="F37" s="2">
        <v>3</v>
      </c>
      <c r="G37" s="2">
        <v>3</v>
      </c>
      <c r="H37" s="2">
        <v>2</v>
      </c>
      <c r="I37" s="2">
        <v>2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2</v>
      </c>
      <c r="P37" s="2">
        <v>2</v>
      </c>
    </row>
    <row r="38" spans="1:16" x14ac:dyDescent="0.25">
      <c r="A38" s="3">
        <v>4</v>
      </c>
      <c r="B38" s="3">
        <v>4</v>
      </c>
      <c r="C38" s="3">
        <v>3</v>
      </c>
      <c r="D38" s="3">
        <v>3</v>
      </c>
      <c r="E38" s="3">
        <v>4</v>
      </c>
      <c r="F38" s="3">
        <v>3</v>
      </c>
      <c r="G38" s="3">
        <v>3</v>
      </c>
      <c r="H38" s="3">
        <v>3</v>
      </c>
      <c r="I38" s="3">
        <v>4</v>
      </c>
      <c r="J38" s="3">
        <v>3</v>
      </c>
      <c r="K38" s="3">
        <v>2</v>
      </c>
      <c r="L38" s="3">
        <v>2</v>
      </c>
      <c r="M38" s="3">
        <v>2</v>
      </c>
      <c r="N38" s="3">
        <v>2</v>
      </c>
      <c r="O38" s="3">
        <v>4</v>
      </c>
      <c r="P38" s="3">
        <v>2</v>
      </c>
    </row>
    <row r="39" spans="1:16" x14ac:dyDescent="0.25">
      <c r="A39" s="2">
        <v>2</v>
      </c>
      <c r="B39" s="2">
        <v>2</v>
      </c>
      <c r="C39" s="2">
        <v>1</v>
      </c>
      <c r="D39" s="2">
        <v>1</v>
      </c>
      <c r="E39" s="2">
        <v>2</v>
      </c>
      <c r="F39" s="2">
        <v>1</v>
      </c>
      <c r="G39" s="2">
        <v>1</v>
      </c>
      <c r="H39" s="2">
        <v>1</v>
      </c>
      <c r="I39" s="2">
        <v>1</v>
      </c>
      <c r="J39" s="2">
        <v>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</row>
    <row r="40" spans="1:16" x14ac:dyDescent="0.25">
      <c r="A40" s="3">
        <v>3</v>
      </c>
      <c r="B40" s="3">
        <v>4</v>
      </c>
      <c r="C40" s="3">
        <v>3</v>
      </c>
      <c r="D40" s="3">
        <v>1</v>
      </c>
      <c r="E40" s="3">
        <v>2</v>
      </c>
      <c r="F40" s="3">
        <v>1</v>
      </c>
      <c r="G40" s="3">
        <v>1</v>
      </c>
      <c r="H40" s="3">
        <v>2</v>
      </c>
      <c r="I40" s="3">
        <v>1</v>
      </c>
      <c r="J40" s="3">
        <v>1</v>
      </c>
      <c r="K40" s="3">
        <v>1</v>
      </c>
      <c r="L40" s="3">
        <v>1</v>
      </c>
      <c r="M40" s="3">
        <v>2</v>
      </c>
      <c r="N40" s="3">
        <v>2</v>
      </c>
      <c r="O40" s="3">
        <v>1</v>
      </c>
      <c r="P40" s="3">
        <v>1</v>
      </c>
    </row>
    <row r="41" spans="1:16" x14ac:dyDescent="0.25">
      <c r="A41" s="2">
        <v>4</v>
      </c>
      <c r="B41" s="2">
        <v>4</v>
      </c>
      <c r="C41" s="2">
        <v>4</v>
      </c>
      <c r="D41" s="2">
        <v>1</v>
      </c>
      <c r="E41" s="2">
        <v>1</v>
      </c>
      <c r="F41" s="2">
        <v>1</v>
      </c>
      <c r="G41" s="2">
        <v>4</v>
      </c>
      <c r="H41" s="2">
        <v>1</v>
      </c>
      <c r="I41" s="2">
        <v>1</v>
      </c>
      <c r="J41" s="2">
        <v>1</v>
      </c>
      <c r="K41" s="2">
        <v>4</v>
      </c>
      <c r="L41" s="2">
        <v>4</v>
      </c>
      <c r="M41" s="2">
        <v>1</v>
      </c>
      <c r="N41" s="2">
        <v>1</v>
      </c>
      <c r="O41" s="2">
        <v>1</v>
      </c>
      <c r="P41" s="2">
        <v>4</v>
      </c>
    </row>
    <row r="42" spans="1:16" x14ac:dyDescent="0.25">
      <c r="A42" s="3">
        <v>4</v>
      </c>
      <c r="B42" s="3">
        <v>3</v>
      </c>
      <c r="C42" s="3">
        <v>2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</row>
    <row r="43" spans="1:16" x14ac:dyDescent="0.25">
      <c r="A43" s="2">
        <v>4</v>
      </c>
      <c r="B43" s="2">
        <v>4</v>
      </c>
      <c r="C43" s="2">
        <v>4</v>
      </c>
      <c r="D43" s="2">
        <v>4</v>
      </c>
      <c r="E43" s="2">
        <v>4</v>
      </c>
      <c r="F43" s="2">
        <v>1</v>
      </c>
      <c r="G43" s="2">
        <v>4</v>
      </c>
      <c r="H43" s="2">
        <v>4</v>
      </c>
      <c r="I43" s="2">
        <v>2</v>
      </c>
      <c r="J43" s="2">
        <v>2</v>
      </c>
      <c r="K43" s="2">
        <v>3</v>
      </c>
      <c r="L43" s="2">
        <v>2</v>
      </c>
      <c r="M43" s="2">
        <v>3</v>
      </c>
      <c r="N43" s="2">
        <v>2</v>
      </c>
      <c r="O43" s="2">
        <v>3</v>
      </c>
      <c r="P43" s="2">
        <v>4</v>
      </c>
    </row>
    <row r="44" spans="1:16" x14ac:dyDescent="0.25">
      <c r="A44" s="3">
        <v>3</v>
      </c>
      <c r="B44" s="3">
        <v>3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</row>
    <row r="45" spans="1:16" x14ac:dyDescent="0.25">
      <c r="A45" s="2">
        <v>3</v>
      </c>
      <c r="B45" s="2">
        <v>2</v>
      </c>
      <c r="C45" s="2">
        <v>2</v>
      </c>
      <c r="D45" s="2">
        <v>1</v>
      </c>
      <c r="E45" s="2">
        <v>2</v>
      </c>
      <c r="F45" s="2">
        <v>1</v>
      </c>
      <c r="G45" s="2">
        <v>3</v>
      </c>
      <c r="H45" s="2">
        <v>1</v>
      </c>
      <c r="I45" s="2">
        <v>4</v>
      </c>
      <c r="J45" s="2">
        <v>2</v>
      </c>
      <c r="K45" s="2">
        <v>3</v>
      </c>
      <c r="L45" s="2">
        <v>3</v>
      </c>
      <c r="M45" s="2">
        <v>1</v>
      </c>
      <c r="N45" s="2">
        <v>1</v>
      </c>
      <c r="O45" s="2">
        <v>3</v>
      </c>
      <c r="P45" s="2">
        <v>4</v>
      </c>
    </row>
    <row r="46" spans="1:16" x14ac:dyDescent="0.25">
      <c r="A46" s="3">
        <v>4</v>
      </c>
      <c r="B46" s="3">
        <v>3</v>
      </c>
      <c r="C46" s="3">
        <v>2</v>
      </c>
      <c r="D46" s="3">
        <v>2</v>
      </c>
      <c r="E46" s="3">
        <v>4</v>
      </c>
      <c r="F46" s="3">
        <v>1</v>
      </c>
      <c r="G46" s="3">
        <v>3</v>
      </c>
      <c r="H46" s="3">
        <v>2</v>
      </c>
      <c r="I46" s="3">
        <v>1</v>
      </c>
      <c r="J46" s="3">
        <v>1</v>
      </c>
      <c r="K46" s="3">
        <v>4</v>
      </c>
      <c r="L46" s="3">
        <v>4</v>
      </c>
      <c r="M46" s="3">
        <v>1</v>
      </c>
      <c r="N46" s="3">
        <v>2</v>
      </c>
      <c r="O46" s="3">
        <v>1</v>
      </c>
      <c r="P46" s="3">
        <v>3</v>
      </c>
    </row>
    <row r="47" spans="1:16" x14ac:dyDescent="0.25">
      <c r="A47" s="2">
        <v>4</v>
      </c>
      <c r="B47" s="2">
        <v>1</v>
      </c>
      <c r="C47" s="2">
        <v>2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</row>
    <row r="48" spans="1:16" x14ac:dyDescent="0.25">
      <c r="A48" s="3">
        <v>4</v>
      </c>
      <c r="B48" s="3">
        <v>2</v>
      </c>
      <c r="C48" s="3">
        <v>2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</row>
    <row r="49" spans="1:16" x14ac:dyDescent="0.25">
      <c r="A49" s="2">
        <v>2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2</v>
      </c>
    </row>
    <row r="50" spans="1:16" x14ac:dyDescent="0.25">
      <c r="A50" s="3">
        <v>4</v>
      </c>
      <c r="B50" s="3">
        <v>4</v>
      </c>
      <c r="C50" s="3">
        <v>3</v>
      </c>
      <c r="D50" s="3">
        <v>3</v>
      </c>
      <c r="E50" s="3">
        <v>4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3</v>
      </c>
      <c r="L50" s="3">
        <v>3</v>
      </c>
      <c r="M50" s="3">
        <v>1</v>
      </c>
      <c r="N50" s="3">
        <v>2</v>
      </c>
      <c r="O50" s="3">
        <v>3</v>
      </c>
      <c r="P50" s="3">
        <v>3</v>
      </c>
    </row>
    <row r="51" spans="1:16" x14ac:dyDescent="0.25">
      <c r="A51" s="2">
        <v>4</v>
      </c>
      <c r="B51" s="2">
        <v>4</v>
      </c>
      <c r="C51" s="2">
        <v>3</v>
      </c>
      <c r="D51" s="2">
        <v>3</v>
      </c>
      <c r="E51" s="2">
        <v>2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</row>
    <row r="52" spans="1:16" x14ac:dyDescent="0.25">
      <c r="A52" s="3">
        <v>4</v>
      </c>
      <c r="B52" s="3">
        <v>4</v>
      </c>
      <c r="C52" s="3">
        <v>3</v>
      </c>
      <c r="D52" s="3">
        <v>3</v>
      </c>
      <c r="E52" s="3">
        <v>1</v>
      </c>
      <c r="F52" s="3">
        <v>1</v>
      </c>
      <c r="G52" s="3">
        <v>2</v>
      </c>
      <c r="H52" s="3">
        <v>1</v>
      </c>
      <c r="I52" s="3">
        <v>1</v>
      </c>
      <c r="J52" s="3">
        <v>3</v>
      </c>
      <c r="K52" s="3">
        <v>1</v>
      </c>
      <c r="L52" s="3">
        <v>1</v>
      </c>
      <c r="M52" s="3">
        <v>1</v>
      </c>
      <c r="N52" s="3">
        <v>1</v>
      </c>
      <c r="O52" s="3">
        <v>2</v>
      </c>
      <c r="P52" s="3">
        <v>1</v>
      </c>
    </row>
    <row r="53" spans="1:16" x14ac:dyDescent="0.25">
      <c r="A53" s="2">
        <v>3</v>
      </c>
      <c r="B53" s="2">
        <v>4</v>
      </c>
      <c r="C53" s="2">
        <v>1</v>
      </c>
      <c r="D53" s="2">
        <v>2</v>
      </c>
      <c r="E53" s="2">
        <v>1</v>
      </c>
      <c r="F53" s="2">
        <v>1</v>
      </c>
      <c r="G53" s="2">
        <v>1</v>
      </c>
      <c r="H53" s="2">
        <v>1</v>
      </c>
      <c r="I53" s="2">
        <v>4</v>
      </c>
      <c r="J53" s="2">
        <v>2</v>
      </c>
      <c r="K53" s="2">
        <v>1</v>
      </c>
      <c r="L53" s="2">
        <v>1</v>
      </c>
      <c r="M53" s="2">
        <v>1</v>
      </c>
      <c r="N53" s="2">
        <v>1</v>
      </c>
      <c r="O53" s="2">
        <v>4</v>
      </c>
      <c r="P53" s="2">
        <v>1</v>
      </c>
    </row>
    <row r="54" spans="1:16" x14ac:dyDescent="0.25">
      <c r="A54" s="3">
        <v>3</v>
      </c>
      <c r="B54" s="3">
        <v>3</v>
      </c>
      <c r="C54" s="3">
        <v>2</v>
      </c>
      <c r="D54" s="3">
        <v>1</v>
      </c>
      <c r="E54" s="3">
        <v>4</v>
      </c>
      <c r="F54" s="3">
        <v>3</v>
      </c>
      <c r="G54" s="3">
        <v>2</v>
      </c>
      <c r="H54" s="3">
        <v>1</v>
      </c>
      <c r="I54" s="3">
        <v>1</v>
      </c>
      <c r="J54" s="3">
        <v>1</v>
      </c>
      <c r="K54" s="3">
        <v>3</v>
      </c>
      <c r="L54" s="3">
        <v>3</v>
      </c>
      <c r="M54" s="3">
        <v>1</v>
      </c>
      <c r="N54" s="3">
        <v>1</v>
      </c>
      <c r="O54" s="3">
        <v>1</v>
      </c>
      <c r="P54" s="3">
        <v>1</v>
      </c>
    </row>
    <row r="55" spans="1:16" x14ac:dyDescent="0.25">
      <c r="A55" s="2">
        <v>4</v>
      </c>
      <c r="B55" s="2">
        <v>3</v>
      </c>
      <c r="C55" s="2">
        <v>3</v>
      </c>
      <c r="D55" s="2">
        <v>3</v>
      </c>
      <c r="E55" s="2">
        <v>3</v>
      </c>
      <c r="F55" s="2">
        <v>3</v>
      </c>
      <c r="G55" s="2">
        <v>3</v>
      </c>
      <c r="H55" s="2">
        <v>1</v>
      </c>
      <c r="I55" s="2">
        <v>1</v>
      </c>
      <c r="J55" s="2">
        <v>3</v>
      </c>
      <c r="K55" s="2">
        <v>4</v>
      </c>
      <c r="L55" s="2">
        <v>2</v>
      </c>
      <c r="M55" s="2">
        <v>1</v>
      </c>
      <c r="N55" s="2">
        <v>3</v>
      </c>
      <c r="O55" s="2">
        <v>1</v>
      </c>
      <c r="P55" s="2">
        <v>3</v>
      </c>
    </row>
    <row r="56" spans="1:16" x14ac:dyDescent="0.25">
      <c r="A56" s="3">
        <v>3</v>
      </c>
      <c r="B56" s="3">
        <v>3</v>
      </c>
      <c r="C56" s="3">
        <v>2</v>
      </c>
      <c r="D56" s="3">
        <v>4</v>
      </c>
      <c r="E56" s="3">
        <v>3</v>
      </c>
      <c r="F56" s="3">
        <v>4</v>
      </c>
      <c r="G56" s="3">
        <v>4</v>
      </c>
      <c r="H56" s="3">
        <v>2</v>
      </c>
      <c r="I56" s="3">
        <v>2</v>
      </c>
      <c r="J56" s="3">
        <v>3</v>
      </c>
      <c r="K56" s="3">
        <v>3</v>
      </c>
      <c r="L56" s="3">
        <v>3</v>
      </c>
      <c r="M56" s="3">
        <v>2</v>
      </c>
      <c r="N56" s="3">
        <v>3</v>
      </c>
      <c r="O56" s="3">
        <v>3</v>
      </c>
      <c r="P56" s="3">
        <v>4</v>
      </c>
    </row>
    <row r="57" spans="1:16" x14ac:dyDescent="0.25">
      <c r="A57" s="2">
        <v>2</v>
      </c>
      <c r="B57" s="2">
        <v>1</v>
      </c>
      <c r="C57" s="2">
        <v>1</v>
      </c>
      <c r="D57" s="2">
        <v>1</v>
      </c>
      <c r="E57" s="2">
        <v>2</v>
      </c>
      <c r="F57" s="2">
        <v>1</v>
      </c>
      <c r="G57" s="2">
        <v>1</v>
      </c>
      <c r="H57" s="2">
        <v>1</v>
      </c>
      <c r="I57" s="2">
        <v>4</v>
      </c>
      <c r="J57" s="2">
        <v>4</v>
      </c>
      <c r="K57" s="2">
        <v>1</v>
      </c>
      <c r="L57" s="2">
        <v>1</v>
      </c>
      <c r="M57" s="2">
        <v>1</v>
      </c>
      <c r="N57" s="2">
        <v>1</v>
      </c>
      <c r="O57" s="2">
        <v>4</v>
      </c>
      <c r="P57" s="2">
        <v>1</v>
      </c>
    </row>
    <row r="58" spans="1:16" x14ac:dyDescent="0.25">
      <c r="A58" s="3">
        <v>4</v>
      </c>
      <c r="B58" s="3">
        <v>4</v>
      </c>
      <c r="C58" s="3">
        <v>4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4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</row>
    <row r="59" spans="1:16" x14ac:dyDescent="0.25">
      <c r="A59" s="2">
        <v>4</v>
      </c>
      <c r="B59" s="2">
        <v>3</v>
      </c>
      <c r="C59" s="2">
        <v>3</v>
      </c>
      <c r="D59" s="2">
        <v>4</v>
      </c>
      <c r="E59" s="2">
        <v>4</v>
      </c>
      <c r="F59" s="2">
        <v>2</v>
      </c>
      <c r="G59" s="2">
        <v>3</v>
      </c>
      <c r="H59" s="2">
        <v>2</v>
      </c>
      <c r="I59" s="2">
        <v>1</v>
      </c>
      <c r="J59" s="2">
        <v>1</v>
      </c>
      <c r="K59" s="2">
        <v>2</v>
      </c>
      <c r="L59" s="2">
        <v>1</v>
      </c>
      <c r="M59" s="2">
        <v>1</v>
      </c>
      <c r="N59" s="2">
        <v>1</v>
      </c>
      <c r="O59" s="2">
        <v>2</v>
      </c>
      <c r="P59" s="2">
        <v>4</v>
      </c>
    </row>
    <row r="60" spans="1:16" x14ac:dyDescent="0.25">
      <c r="A60" s="3">
        <v>4</v>
      </c>
      <c r="B60" s="3">
        <v>2</v>
      </c>
      <c r="C60" s="3">
        <v>2</v>
      </c>
      <c r="D60" s="3">
        <v>3</v>
      </c>
      <c r="E60" s="3">
        <v>3</v>
      </c>
      <c r="F60" s="3">
        <v>1</v>
      </c>
      <c r="G60" s="3">
        <v>1</v>
      </c>
      <c r="H60" s="3">
        <v>1</v>
      </c>
      <c r="I60" s="3">
        <v>4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</row>
    <row r="61" spans="1:16" x14ac:dyDescent="0.25">
      <c r="A61" s="2">
        <v>3</v>
      </c>
      <c r="B61" s="2">
        <v>2</v>
      </c>
      <c r="C61" s="2">
        <v>3</v>
      </c>
      <c r="D61" s="2">
        <v>3</v>
      </c>
      <c r="E61" s="2">
        <v>3</v>
      </c>
      <c r="F61" s="2">
        <v>3</v>
      </c>
      <c r="G61" s="2">
        <v>3</v>
      </c>
      <c r="H61" s="2">
        <v>1</v>
      </c>
      <c r="I61" s="2">
        <v>1</v>
      </c>
      <c r="J61" s="2">
        <v>2</v>
      </c>
      <c r="K61" s="2">
        <v>2</v>
      </c>
      <c r="L61" s="2">
        <v>2</v>
      </c>
      <c r="M61" s="2">
        <v>1</v>
      </c>
      <c r="N61" s="2">
        <v>2</v>
      </c>
      <c r="O61" s="2">
        <v>4</v>
      </c>
      <c r="P61" s="2">
        <v>4</v>
      </c>
    </row>
    <row r="62" spans="1:16" x14ac:dyDescent="0.25">
      <c r="A62" s="3">
        <v>1</v>
      </c>
      <c r="B62" s="3">
        <v>2</v>
      </c>
      <c r="C62" s="3">
        <v>1</v>
      </c>
      <c r="D62" s="3">
        <v>1</v>
      </c>
      <c r="E62" s="3">
        <v>2</v>
      </c>
      <c r="F62" s="3">
        <v>1</v>
      </c>
      <c r="G62" s="3">
        <v>2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3</v>
      </c>
    </row>
    <row r="63" spans="1:16" x14ac:dyDescent="0.25">
      <c r="A63" s="2">
        <v>2</v>
      </c>
      <c r="B63" s="2">
        <v>2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2</v>
      </c>
      <c r="J63" s="2">
        <v>2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x14ac:dyDescent="0.25">
      <c r="A64" s="3">
        <v>4</v>
      </c>
      <c r="B64" s="3">
        <v>4</v>
      </c>
      <c r="C64" s="3">
        <v>4</v>
      </c>
      <c r="D64" s="3">
        <v>4</v>
      </c>
      <c r="E64" s="3">
        <v>4</v>
      </c>
      <c r="F64" s="3">
        <v>3</v>
      </c>
      <c r="G64" s="3">
        <v>4</v>
      </c>
      <c r="H64" s="3">
        <v>3</v>
      </c>
      <c r="I64" s="3">
        <v>3</v>
      </c>
      <c r="J64" s="3">
        <v>4</v>
      </c>
      <c r="K64" s="3">
        <v>3</v>
      </c>
      <c r="L64" s="3">
        <v>3</v>
      </c>
      <c r="M64" s="3">
        <v>3</v>
      </c>
      <c r="N64" s="3">
        <v>3</v>
      </c>
      <c r="O64" s="3">
        <v>4</v>
      </c>
      <c r="P64" s="3">
        <v>4</v>
      </c>
    </row>
    <row r="65" spans="1:19" x14ac:dyDescent="0.25">
      <c r="A65" s="2">
        <v>4</v>
      </c>
      <c r="B65" s="2">
        <v>3</v>
      </c>
      <c r="C65" s="2">
        <v>3</v>
      </c>
      <c r="D65" s="2">
        <v>2</v>
      </c>
      <c r="E65" s="2">
        <v>3</v>
      </c>
      <c r="F65" s="2">
        <v>1</v>
      </c>
      <c r="G65" s="2">
        <v>3</v>
      </c>
      <c r="H65" s="2">
        <v>3</v>
      </c>
      <c r="I65" s="2">
        <v>1</v>
      </c>
      <c r="J65" s="2">
        <v>1</v>
      </c>
      <c r="K65" s="2">
        <v>2</v>
      </c>
      <c r="L65" s="2">
        <v>2</v>
      </c>
      <c r="M65" s="2">
        <v>3</v>
      </c>
      <c r="N65" s="2">
        <v>3</v>
      </c>
      <c r="O65" s="2">
        <v>1</v>
      </c>
      <c r="P65" s="2">
        <v>1</v>
      </c>
    </row>
    <row r="66" spans="1:19" x14ac:dyDescent="0.25">
      <c r="A66" s="3">
        <v>4</v>
      </c>
      <c r="B66" s="3">
        <v>4</v>
      </c>
      <c r="C66" s="3">
        <v>1</v>
      </c>
      <c r="D66" s="3">
        <v>1</v>
      </c>
      <c r="E66" s="3">
        <v>4</v>
      </c>
      <c r="F66" s="3">
        <v>1</v>
      </c>
      <c r="G66" s="3">
        <v>1</v>
      </c>
      <c r="H66" s="3">
        <v>1</v>
      </c>
      <c r="I66" s="3">
        <v>1</v>
      </c>
      <c r="J66" s="3">
        <v>2</v>
      </c>
      <c r="K66" s="3">
        <v>1</v>
      </c>
      <c r="L66" s="3">
        <v>1</v>
      </c>
      <c r="M66" s="3">
        <v>1</v>
      </c>
      <c r="N66" s="3">
        <v>1</v>
      </c>
      <c r="O66" s="3">
        <v>3</v>
      </c>
      <c r="P66" s="3">
        <v>1</v>
      </c>
    </row>
    <row r="71" spans="1:19" ht="45" x14ac:dyDescent="0.25">
      <c r="A71" s="1" t="s">
        <v>26</v>
      </c>
      <c r="B71" s="1" t="s">
        <v>27</v>
      </c>
      <c r="C71" s="1" t="s">
        <v>28</v>
      </c>
      <c r="D71" s="1" t="s">
        <v>29</v>
      </c>
      <c r="E71" s="1" t="s">
        <v>30</v>
      </c>
      <c r="F71" s="1" t="s">
        <v>31</v>
      </c>
      <c r="G71" s="1" t="s">
        <v>32</v>
      </c>
      <c r="H71" s="1" t="s">
        <v>33</v>
      </c>
      <c r="I71" s="1" t="s">
        <v>7</v>
      </c>
      <c r="J71" s="1" t="s">
        <v>34</v>
      </c>
      <c r="K71" s="1" t="s">
        <v>35</v>
      </c>
      <c r="L71" s="1" t="s">
        <v>36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41</v>
      </c>
      <c r="R71" s="1" t="s">
        <v>42</v>
      </c>
      <c r="S71" s="1" t="s">
        <v>43</v>
      </c>
    </row>
    <row r="72" spans="1:19" x14ac:dyDescent="0.25">
      <c r="A72" s="2">
        <v>4</v>
      </c>
      <c r="B72" s="2">
        <v>3</v>
      </c>
      <c r="C72" s="2">
        <v>3</v>
      </c>
      <c r="D72" s="2">
        <v>3</v>
      </c>
      <c r="E72" s="2">
        <v>3</v>
      </c>
      <c r="F72" s="2">
        <v>3</v>
      </c>
      <c r="G72" s="2">
        <v>3</v>
      </c>
      <c r="H72" s="2">
        <v>3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3</v>
      </c>
      <c r="P72" s="2">
        <v>3</v>
      </c>
      <c r="Q72" s="2">
        <v>3</v>
      </c>
      <c r="R72" s="2">
        <v>3</v>
      </c>
      <c r="S72" s="4">
        <v>0</v>
      </c>
    </row>
    <row r="73" spans="1:19" x14ac:dyDescent="0.25">
      <c r="A73" s="3">
        <v>3</v>
      </c>
      <c r="B73" s="3">
        <v>3</v>
      </c>
      <c r="C73" s="3">
        <v>3</v>
      </c>
      <c r="D73" s="3">
        <v>4</v>
      </c>
      <c r="E73" s="3">
        <v>3</v>
      </c>
      <c r="F73" s="3">
        <v>4</v>
      </c>
      <c r="G73" s="3">
        <v>4</v>
      </c>
      <c r="H73" s="3">
        <v>4</v>
      </c>
      <c r="I73" s="3">
        <v>4</v>
      </c>
      <c r="J73" s="3">
        <v>3</v>
      </c>
      <c r="K73" s="3">
        <v>3</v>
      </c>
      <c r="L73" s="3">
        <v>3</v>
      </c>
      <c r="M73" s="3">
        <v>3</v>
      </c>
      <c r="N73" s="3">
        <v>3</v>
      </c>
      <c r="O73" s="3">
        <v>3</v>
      </c>
      <c r="P73" s="3">
        <v>3</v>
      </c>
      <c r="Q73" s="3">
        <v>3</v>
      </c>
      <c r="R73" s="3">
        <v>3</v>
      </c>
      <c r="S73" s="3">
        <v>3</v>
      </c>
    </row>
    <row r="74" spans="1:19" x14ac:dyDescent="0.25">
      <c r="A74" s="2">
        <v>4</v>
      </c>
      <c r="B74" s="2">
        <v>3</v>
      </c>
      <c r="C74" s="2">
        <v>4</v>
      </c>
      <c r="D74" s="2">
        <v>3</v>
      </c>
      <c r="E74" s="2">
        <v>3</v>
      </c>
      <c r="F74" s="2">
        <v>4</v>
      </c>
      <c r="G74" s="2">
        <v>2</v>
      </c>
      <c r="H74" s="2">
        <v>3</v>
      </c>
      <c r="I74" s="2">
        <v>2</v>
      </c>
      <c r="J74" s="4">
        <v>0</v>
      </c>
      <c r="K74" s="2">
        <v>3</v>
      </c>
      <c r="L74" s="4">
        <v>0</v>
      </c>
      <c r="M74" s="2">
        <v>3</v>
      </c>
      <c r="N74" s="2">
        <v>2</v>
      </c>
      <c r="O74" s="2">
        <v>3</v>
      </c>
      <c r="P74" s="2">
        <v>2</v>
      </c>
      <c r="Q74" s="4">
        <v>0</v>
      </c>
      <c r="R74" s="2">
        <v>3</v>
      </c>
      <c r="S74" s="2">
        <v>2</v>
      </c>
    </row>
    <row r="75" spans="1:19" x14ac:dyDescent="0.25">
      <c r="A75" s="3">
        <v>3</v>
      </c>
      <c r="B75" s="3">
        <v>2</v>
      </c>
      <c r="C75" s="5">
        <v>0</v>
      </c>
      <c r="D75" s="5">
        <v>0</v>
      </c>
      <c r="E75" s="3">
        <v>4</v>
      </c>
      <c r="F75" s="3">
        <v>4</v>
      </c>
      <c r="G75" s="3">
        <v>3</v>
      </c>
      <c r="H75" s="3">
        <v>4</v>
      </c>
      <c r="I75" s="5">
        <v>0</v>
      </c>
      <c r="J75" s="3">
        <v>4</v>
      </c>
      <c r="K75" s="3">
        <v>4</v>
      </c>
      <c r="L75" s="3">
        <v>2</v>
      </c>
      <c r="M75" s="3">
        <v>3</v>
      </c>
      <c r="N75" s="3">
        <v>2</v>
      </c>
      <c r="O75" s="3">
        <v>2</v>
      </c>
      <c r="P75" s="3">
        <v>2</v>
      </c>
      <c r="Q75" s="5">
        <v>0</v>
      </c>
      <c r="R75" s="3">
        <v>4</v>
      </c>
      <c r="S75" s="5">
        <v>0</v>
      </c>
    </row>
    <row r="76" spans="1:19" x14ac:dyDescent="0.25">
      <c r="A76" s="2">
        <v>4</v>
      </c>
      <c r="B76" s="2">
        <v>4</v>
      </c>
      <c r="C76" s="2">
        <v>4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3</v>
      </c>
      <c r="J76" s="2">
        <v>4</v>
      </c>
      <c r="K76" s="2">
        <v>4</v>
      </c>
      <c r="L76" s="2">
        <v>4</v>
      </c>
      <c r="M76" s="2">
        <v>1</v>
      </c>
      <c r="N76" s="2">
        <v>3</v>
      </c>
      <c r="O76" s="2">
        <v>4</v>
      </c>
      <c r="P76" s="2">
        <v>4</v>
      </c>
      <c r="Q76" s="2">
        <v>1</v>
      </c>
      <c r="R76" s="2">
        <v>4</v>
      </c>
      <c r="S76" s="2">
        <v>4</v>
      </c>
    </row>
    <row r="77" spans="1:19" x14ac:dyDescent="0.25">
      <c r="A77" s="3">
        <v>4</v>
      </c>
      <c r="B77" s="3">
        <v>2</v>
      </c>
      <c r="C77" s="3">
        <v>3</v>
      </c>
      <c r="D77" s="3">
        <v>3</v>
      </c>
      <c r="E77" s="3">
        <v>2</v>
      </c>
      <c r="F77" s="3">
        <v>3</v>
      </c>
      <c r="G77" s="3">
        <v>3</v>
      </c>
      <c r="H77" s="3">
        <v>4</v>
      </c>
      <c r="I77" s="3">
        <v>3</v>
      </c>
      <c r="J77" s="3">
        <v>3</v>
      </c>
      <c r="K77" s="3">
        <v>4</v>
      </c>
      <c r="L77" s="3">
        <v>3</v>
      </c>
      <c r="M77" s="3">
        <v>2</v>
      </c>
      <c r="N77" s="3">
        <v>3</v>
      </c>
      <c r="O77" s="3">
        <v>2</v>
      </c>
      <c r="P77" s="3">
        <v>2</v>
      </c>
      <c r="Q77" s="3">
        <v>2</v>
      </c>
      <c r="R77" s="3">
        <v>2</v>
      </c>
      <c r="S77" s="3">
        <v>1</v>
      </c>
    </row>
    <row r="78" spans="1:19" x14ac:dyDescent="0.25">
      <c r="A78" s="2">
        <v>4</v>
      </c>
      <c r="B78" s="2">
        <v>4</v>
      </c>
      <c r="C78" s="2">
        <v>4</v>
      </c>
      <c r="D78" s="2">
        <v>3</v>
      </c>
      <c r="E78" s="2">
        <v>3</v>
      </c>
      <c r="F78" s="2">
        <v>3</v>
      </c>
      <c r="G78" s="2">
        <v>3</v>
      </c>
      <c r="H78" s="2">
        <v>4</v>
      </c>
      <c r="I78" s="2">
        <v>3</v>
      </c>
      <c r="J78" s="2">
        <v>4</v>
      </c>
      <c r="K78" s="2">
        <v>4</v>
      </c>
      <c r="L78" s="2">
        <v>3</v>
      </c>
      <c r="M78" s="2">
        <v>2</v>
      </c>
      <c r="N78" s="2">
        <v>4</v>
      </c>
      <c r="O78" s="2">
        <v>4</v>
      </c>
      <c r="P78" s="2">
        <v>2</v>
      </c>
      <c r="Q78" s="2">
        <v>1</v>
      </c>
      <c r="R78" s="2">
        <v>3</v>
      </c>
      <c r="S78" s="2">
        <v>2</v>
      </c>
    </row>
    <row r="79" spans="1:19" x14ac:dyDescent="0.25">
      <c r="A79" s="3">
        <v>4</v>
      </c>
      <c r="B79" s="3">
        <v>4</v>
      </c>
      <c r="C79" s="3">
        <v>4</v>
      </c>
      <c r="D79" s="3">
        <v>4</v>
      </c>
      <c r="E79" s="3">
        <v>1</v>
      </c>
      <c r="F79" s="3">
        <v>2</v>
      </c>
      <c r="G79" s="3">
        <v>4</v>
      </c>
      <c r="H79" s="3">
        <v>4</v>
      </c>
      <c r="I79" s="3">
        <v>2</v>
      </c>
      <c r="J79" s="3">
        <v>4</v>
      </c>
      <c r="K79" s="3">
        <v>4</v>
      </c>
      <c r="L79" s="3">
        <v>3</v>
      </c>
      <c r="M79" s="3">
        <v>1</v>
      </c>
      <c r="N79" s="3">
        <v>3</v>
      </c>
      <c r="O79" s="3">
        <v>4</v>
      </c>
      <c r="P79" s="3">
        <v>1</v>
      </c>
      <c r="Q79" s="3">
        <v>3</v>
      </c>
      <c r="R79" s="3">
        <v>2</v>
      </c>
      <c r="S79" s="3">
        <v>3</v>
      </c>
    </row>
    <row r="80" spans="1:19" x14ac:dyDescent="0.25">
      <c r="A80" s="2">
        <v>4</v>
      </c>
      <c r="B80" s="2">
        <v>4</v>
      </c>
      <c r="C80" s="4">
        <v>0</v>
      </c>
      <c r="D80" s="2">
        <v>2</v>
      </c>
      <c r="E80" s="2">
        <v>4</v>
      </c>
      <c r="F80" s="2">
        <v>2</v>
      </c>
      <c r="G80" s="2">
        <v>2</v>
      </c>
      <c r="H80" s="2">
        <v>3</v>
      </c>
      <c r="I80" s="2">
        <v>2</v>
      </c>
      <c r="J80" s="2">
        <v>4</v>
      </c>
      <c r="K80" s="2">
        <v>3</v>
      </c>
      <c r="L80" s="2">
        <v>2</v>
      </c>
      <c r="M80" s="2">
        <v>3</v>
      </c>
      <c r="N80" s="2">
        <v>1</v>
      </c>
      <c r="O80" s="2">
        <v>2</v>
      </c>
      <c r="P80" s="4">
        <v>0</v>
      </c>
      <c r="Q80" s="2">
        <v>2</v>
      </c>
      <c r="R80" s="2">
        <v>4</v>
      </c>
      <c r="S80" s="2">
        <v>4</v>
      </c>
    </row>
    <row r="81" spans="1:19" x14ac:dyDescent="0.25">
      <c r="A81" s="3">
        <v>3</v>
      </c>
      <c r="B81" s="3">
        <v>4</v>
      </c>
      <c r="C81" s="3">
        <v>3</v>
      </c>
      <c r="D81" s="3">
        <v>2</v>
      </c>
      <c r="E81" s="3">
        <v>3</v>
      </c>
      <c r="F81" s="3">
        <v>4</v>
      </c>
      <c r="G81" s="3">
        <v>1</v>
      </c>
      <c r="H81" s="3">
        <v>3</v>
      </c>
      <c r="I81" s="3">
        <v>2</v>
      </c>
      <c r="J81" s="3">
        <v>2</v>
      </c>
      <c r="K81" s="3">
        <v>3</v>
      </c>
      <c r="L81" s="5">
        <v>0</v>
      </c>
      <c r="M81" s="3">
        <v>3</v>
      </c>
      <c r="N81" s="3">
        <v>3</v>
      </c>
      <c r="O81" s="3">
        <v>1</v>
      </c>
      <c r="P81" s="3">
        <v>3</v>
      </c>
      <c r="Q81" s="3">
        <v>1</v>
      </c>
      <c r="R81" s="3">
        <v>2</v>
      </c>
      <c r="S81" s="3">
        <v>3</v>
      </c>
    </row>
    <row r="82" spans="1:19" x14ac:dyDescent="0.25">
      <c r="A82" s="2">
        <v>4</v>
      </c>
      <c r="B82" s="2">
        <v>1</v>
      </c>
      <c r="C82" s="2">
        <v>1</v>
      </c>
      <c r="D82" s="2">
        <v>4</v>
      </c>
      <c r="E82" s="2">
        <v>4</v>
      </c>
      <c r="F82" s="2">
        <v>4</v>
      </c>
      <c r="G82" s="2">
        <v>3</v>
      </c>
      <c r="H82" s="2">
        <v>1</v>
      </c>
      <c r="I82" s="2">
        <v>1</v>
      </c>
      <c r="J82" s="2">
        <v>1</v>
      </c>
      <c r="K82" s="2">
        <v>4</v>
      </c>
      <c r="L82" s="2">
        <v>4</v>
      </c>
      <c r="M82" s="2">
        <v>1</v>
      </c>
      <c r="N82" s="2">
        <v>4</v>
      </c>
      <c r="O82" s="2">
        <v>3</v>
      </c>
      <c r="P82" s="2">
        <v>3</v>
      </c>
      <c r="Q82" s="2">
        <v>1</v>
      </c>
      <c r="R82" s="2">
        <v>2</v>
      </c>
      <c r="S82" s="2">
        <v>1</v>
      </c>
    </row>
    <row r="83" spans="1:19" x14ac:dyDescent="0.25">
      <c r="A83" s="3">
        <v>4</v>
      </c>
      <c r="B83" s="3">
        <v>3</v>
      </c>
      <c r="C83" s="5">
        <v>0</v>
      </c>
      <c r="D83" s="5">
        <v>0</v>
      </c>
      <c r="E83" s="3">
        <v>3</v>
      </c>
      <c r="F83" s="3">
        <v>4</v>
      </c>
      <c r="G83" s="3">
        <v>4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>
        <v>2</v>
      </c>
      <c r="N83" s="3">
        <v>4</v>
      </c>
      <c r="O83" s="3">
        <v>2</v>
      </c>
      <c r="P83" s="3">
        <v>4</v>
      </c>
      <c r="Q83" s="3">
        <v>2</v>
      </c>
      <c r="R83" s="3">
        <v>4</v>
      </c>
      <c r="S83" s="5">
        <v>0</v>
      </c>
    </row>
    <row r="84" spans="1:19" x14ac:dyDescent="0.25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5">
      <c r="A85" s="3">
        <v>4</v>
      </c>
      <c r="B85" s="3">
        <v>4</v>
      </c>
      <c r="C85" s="3">
        <v>4</v>
      </c>
      <c r="D85" s="3">
        <v>4</v>
      </c>
      <c r="E85" s="3">
        <v>4</v>
      </c>
      <c r="F85" s="3">
        <v>4</v>
      </c>
      <c r="G85" s="3">
        <v>4</v>
      </c>
      <c r="H85" s="3">
        <v>4</v>
      </c>
      <c r="I85" s="3">
        <v>4</v>
      </c>
      <c r="J85" s="3">
        <v>4</v>
      </c>
      <c r="K85" s="3">
        <v>4</v>
      </c>
      <c r="L85" s="3">
        <v>4</v>
      </c>
      <c r="M85" s="3">
        <v>4</v>
      </c>
      <c r="N85" s="3">
        <v>4</v>
      </c>
      <c r="O85" s="5">
        <v>0</v>
      </c>
      <c r="P85" s="3">
        <v>4</v>
      </c>
      <c r="Q85" s="3">
        <v>4</v>
      </c>
      <c r="R85" s="3">
        <v>4</v>
      </c>
      <c r="S85" s="3">
        <v>4</v>
      </c>
    </row>
    <row r="86" spans="1:19" x14ac:dyDescent="0.25">
      <c r="A86" s="2">
        <v>4</v>
      </c>
      <c r="B86" s="2">
        <v>4</v>
      </c>
      <c r="C86" s="2">
        <v>4</v>
      </c>
      <c r="D86" s="2">
        <v>2</v>
      </c>
      <c r="E86" s="2">
        <v>3</v>
      </c>
      <c r="F86" s="2">
        <v>4</v>
      </c>
      <c r="G86" s="2">
        <v>2</v>
      </c>
      <c r="H86" s="2">
        <v>4</v>
      </c>
      <c r="I86" s="4">
        <v>0</v>
      </c>
      <c r="J86" s="2">
        <v>3</v>
      </c>
      <c r="K86" s="2">
        <v>4</v>
      </c>
      <c r="L86" s="2">
        <v>2</v>
      </c>
      <c r="M86" s="4">
        <v>0</v>
      </c>
      <c r="N86" s="2">
        <v>3</v>
      </c>
      <c r="O86" s="2">
        <v>4</v>
      </c>
      <c r="P86" s="2">
        <v>2</v>
      </c>
      <c r="Q86" s="4">
        <v>0</v>
      </c>
      <c r="R86" s="2">
        <v>3</v>
      </c>
      <c r="S86" s="2">
        <v>1</v>
      </c>
    </row>
    <row r="87" spans="1:19" x14ac:dyDescent="0.25">
      <c r="A87" s="3">
        <v>3</v>
      </c>
      <c r="B87" s="3">
        <v>3</v>
      </c>
      <c r="C87" s="3">
        <v>3</v>
      </c>
      <c r="D87" s="3">
        <v>2</v>
      </c>
      <c r="E87" s="3">
        <v>4</v>
      </c>
      <c r="F87" s="3">
        <v>4</v>
      </c>
      <c r="G87" s="3">
        <v>3</v>
      </c>
      <c r="H87" s="3">
        <v>2</v>
      </c>
      <c r="I87" s="5">
        <v>0</v>
      </c>
      <c r="J87" s="3">
        <v>2</v>
      </c>
      <c r="K87" s="3">
        <v>4</v>
      </c>
      <c r="L87" s="3">
        <v>3</v>
      </c>
      <c r="M87" s="3">
        <v>3</v>
      </c>
      <c r="N87" s="3">
        <v>4</v>
      </c>
      <c r="O87" s="3">
        <v>4</v>
      </c>
      <c r="P87" s="3">
        <v>3</v>
      </c>
      <c r="Q87" s="3">
        <v>3</v>
      </c>
      <c r="R87" s="3">
        <v>4</v>
      </c>
      <c r="S87" s="3">
        <v>2</v>
      </c>
    </row>
    <row r="88" spans="1:19" x14ac:dyDescent="0.25">
      <c r="A88" s="2">
        <v>4</v>
      </c>
      <c r="B88" s="2">
        <v>3</v>
      </c>
      <c r="C88" s="2">
        <v>4</v>
      </c>
      <c r="D88" s="2">
        <v>4</v>
      </c>
      <c r="E88" s="2">
        <v>4</v>
      </c>
      <c r="F88" s="2">
        <v>4</v>
      </c>
      <c r="G88" s="2">
        <v>3</v>
      </c>
      <c r="H88" s="2">
        <v>4</v>
      </c>
      <c r="I88" s="2">
        <v>2</v>
      </c>
      <c r="J88" s="2">
        <v>3</v>
      </c>
      <c r="K88" s="2">
        <v>2</v>
      </c>
      <c r="L88" s="2">
        <v>1</v>
      </c>
      <c r="M88" s="2">
        <v>1</v>
      </c>
      <c r="N88" s="2">
        <v>3</v>
      </c>
      <c r="O88" s="2">
        <v>4</v>
      </c>
      <c r="P88" s="2">
        <v>1</v>
      </c>
      <c r="Q88" s="2">
        <v>1</v>
      </c>
      <c r="R88" s="2">
        <v>1</v>
      </c>
      <c r="S88" s="2">
        <v>3</v>
      </c>
    </row>
    <row r="89" spans="1:19" x14ac:dyDescent="0.25">
      <c r="A89" s="3">
        <v>2</v>
      </c>
      <c r="B89" s="3">
        <v>2</v>
      </c>
      <c r="C89" s="3">
        <v>2</v>
      </c>
      <c r="D89" s="3">
        <v>3</v>
      </c>
      <c r="E89" s="3">
        <v>3</v>
      </c>
      <c r="F89" s="3">
        <v>4</v>
      </c>
      <c r="G89" s="3">
        <v>3</v>
      </c>
      <c r="H89" s="3">
        <v>3</v>
      </c>
      <c r="I89" s="3">
        <v>2</v>
      </c>
      <c r="J89" s="3">
        <v>1</v>
      </c>
      <c r="K89" s="3">
        <v>2</v>
      </c>
      <c r="L89" s="5">
        <v>0</v>
      </c>
      <c r="M89" s="3">
        <v>1</v>
      </c>
      <c r="N89" s="3">
        <v>3</v>
      </c>
      <c r="O89" s="3">
        <v>4</v>
      </c>
      <c r="P89" s="3">
        <v>4</v>
      </c>
      <c r="Q89" s="3">
        <v>3</v>
      </c>
      <c r="R89" s="3">
        <v>3</v>
      </c>
      <c r="S89" s="3">
        <v>3</v>
      </c>
    </row>
    <row r="90" spans="1:19" x14ac:dyDescent="0.25">
      <c r="A90" s="2">
        <v>4</v>
      </c>
      <c r="B90" s="4">
        <v>0</v>
      </c>
      <c r="C90" s="2">
        <v>4</v>
      </c>
      <c r="D90" s="2">
        <v>4</v>
      </c>
      <c r="E90" s="2">
        <v>4</v>
      </c>
      <c r="F90" s="2">
        <v>4</v>
      </c>
      <c r="G90" s="2">
        <v>4</v>
      </c>
      <c r="H90" s="2">
        <v>3</v>
      </c>
      <c r="I90" s="2">
        <v>2</v>
      </c>
      <c r="J90" s="2">
        <v>3</v>
      </c>
      <c r="K90" s="2">
        <v>4</v>
      </c>
      <c r="L90" s="2">
        <v>2</v>
      </c>
      <c r="M90" s="2">
        <v>3</v>
      </c>
      <c r="N90" s="2">
        <v>4</v>
      </c>
      <c r="O90" s="2">
        <v>4</v>
      </c>
      <c r="P90" s="2">
        <v>3</v>
      </c>
      <c r="Q90" s="2">
        <v>1</v>
      </c>
      <c r="R90" s="2">
        <v>4</v>
      </c>
      <c r="S90" s="4">
        <v>0</v>
      </c>
    </row>
    <row r="91" spans="1:19" x14ac:dyDescent="0.25">
      <c r="A91" s="3">
        <v>4</v>
      </c>
      <c r="B91" s="3">
        <v>4</v>
      </c>
      <c r="C91" s="3">
        <v>3</v>
      </c>
      <c r="D91" s="3">
        <v>3</v>
      </c>
      <c r="E91" s="3">
        <v>3</v>
      </c>
      <c r="F91" s="3">
        <v>4</v>
      </c>
      <c r="G91" s="3">
        <v>4</v>
      </c>
      <c r="H91" s="3">
        <v>3</v>
      </c>
      <c r="I91" s="3">
        <v>3</v>
      </c>
      <c r="J91" s="3">
        <v>2</v>
      </c>
      <c r="K91" s="3">
        <v>4</v>
      </c>
      <c r="L91" s="3">
        <v>4</v>
      </c>
      <c r="M91" s="3">
        <v>4</v>
      </c>
      <c r="N91" s="3">
        <v>3</v>
      </c>
      <c r="O91" s="3">
        <v>3</v>
      </c>
      <c r="P91" s="3">
        <v>3</v>
      </c>
      <c r="Q91" s="3">
        <v>4</v>
      </c>
      <c r="R91" s="3">
        <v>4</v>
      </c>
      <c r="S91" s="3">
        <v>2</v>
      </c>
    </row>
    <row r="92" spans="1:19" x14ac:dyDescent="0.25">
      <c r="A92" s="4">
        <v>0</v>
      </c>
      <c r="B92" s="2">
        <v>3</v>
      </c>
      <c r="C92" s="2">
        <v>4</v>
      </c>
      <c r="D92" s="2">
        <v>4</v>
      </c>
      <c r="E92" s="2">
        <v>4</v>
      </c>
      <c r="F92" s="2">
        <v>4</v>
      </c>
      <c r="G92" s="2">
        <v>4</v>
      </c>
      <c r="H92" s="2">
        <v>4</v>
      </c>
      <c r="I92" s="4">
        <v>0</v>
      </c>
      <c r="J92" s="4">
        <v>0</v>
      </c>
      <c r="K92" s="2">
        <v>4</v>
      </c>
      <c r="L92" s="4">
        <v>0</v>
      </c>
      <c r="M92" s="4">
        <v>0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4">
        <v>0</v>
      </c>
    </row>
    <row r="93" spans="1:19" x14ac:dyDescent="0.25">
      <c r="A93" s="3">
        <v>4</v>
      </c>
      <c r="B93" s="3">
        <v>4</v>
      </c>
      <c r="C93" s="3">
        <v>4</v>
      </c>
      <c r="D93" s="3">
        <v>2</v>
      </c>
      <c r="E93" s="3">
        <v>4</v>
      </c>
      <c r="F93" s="3">
        <v>3</v>
      </c>
      <c r="G93" s="3">
        <v>4</v>
      </c>
      <c r="H93" s="3">
        <v>4</v>
      </c>
      <c r="I93" s="3">
        <v>3</v>
      </c>
      <c r="J93" s="3">
        <v>4</v>
      </c>
      <c r="K93" s="3">
        <v>4</v>
      </c>
      <c r="L93" s="3">
        <v>4</v>
      </c>
      <c r="M93" s="3">
        <v>4</v>
      </c>
      <c r="N93" s="3">
        <v>3</v>
      </c>
      <c r="O93" s="3">
        <v>4</v>
      </c>
      <c r="P93" s="5">
        <v>0</v>
      </c>
      <c r="Q93" s="3">
        <v>1</v>
      </c>
      <c r="R93" s="3">
        <v>4</v>
      </c>
      <c r="S93" s="3">
        <v>1</v>
      </c>
    </row>
    <row r="94" spans="1:19" x14ac:dyDescent="0.25">
      <c r="A94" s="2">
        <v>1</v>
      </c>
      <c r="B94" s="2">
        <v>1</v>
      </c>
      <c r="C94" s="2">
        <v>1</v>
      </c>
      <c r="D94" s="2">
        <v>4</v>
      </c>
      <c r="E94" s="2">
        <v>4</v>
      </c>
      <c r="F94" s="2">
        <v>4</v>
      </c>
      <c r="G94" s="2">
        <v>4</v>
      </c>
      <c r="H94" s="2">
        <v>4</v>
      </c>
      <c r="I94" s="2">
        <v>2</v>
      </c>
      <c r="J94" s="2">
        <v>2</v>
      </c>
      <c r="K94" s="2">
        <v>1</v>
      </c>
      <c r="L94" s="2">
        <v>2</v>
      </c>
      <c r="M94" s="2">
        <v>2</v>
      </c>
      <c r="N94" s="2">
        <v>4</v>
      </c>
      <c r="O94" s="2">
        <v>4</v>
      </c>
      <c r="P94" s="2">
        <v>4</v>
      </c>
      <c r="Q94" s="2">
        <v>2</v>
      </c>
      <c r="R94" s="2">
        <v>4</v>
      </c>
      <c r="S94" s="2">
        <v>2</v>
      </c>
    </row>
    <row r="95" spans="1:19" x14ac:dyDescent="0.25">
      <c r="A95" s="3">
        <v>4</v>
      </c>
      <c r="B95" s="3">
        <v>4</v>
      </c>
      <c r="C95" s="3">
        <v>4</v>
      </c>
      <c r="D95" s="3">
        <v>4</v>
      </c>
      <c r="E95" s="3">
        <v>4</v>
      </c>
      <c r="F95" s="3">
        <v>4</v>
      </c>
      <c r="G95" s="3">
        <v>4</v>
      </c>
      <c r="H95" s="3">
        <v>4</v>
      </c>
      <c r="I95" s="3">
        <v>4</v>
      </c>
      <c r="J95" s="3">
        <v>4</v>
      </c>
      <c r="K95" s="3">
        <v>4</v>
      </c>
      <c r="L95" s="3">
        <v>4</v>
      </c>
      <c r="M95" s="3">
        <v>4</v>
      </c>
      <c r="N95" s="3">
        <v>4</v>
      </c>
      <c r="O95" s="3">
        <v>4</v>
      </c>
      <c r="P95" s="3">
        <v>4</v>
      </c>
      <c r="Q95" s="3">
        <v>4</v>
      </c>
      <c r="R95" s="3">
        <v>4</v>
      </c>
      <c r="S95" s="5">
        <v>0</v>
      </c>
    </row>
    <row r="96" spans="1:19" x14ac:dyDescent="0.25">
      <c r="A96" s="2">
        <v>3</v>
      </c>
      <c r="B96" s="2">
        <v>4</v>
      </c>
      <c r="C96" s="2">
        <v>4</v>
      </c>
      <c r="D96" s="2">
        <v>2</v>
      </c>
      <c r="E96" s="2">
        <v>3</v>
      </c>
      <c r="F96" s="2">
        <v>3</v>
      </c>
      <c r="G96" s="2">
        <v>3</v>
      </c>
      <c r="H96" s="2">
        <v>4</v>
      </c>
      <c r="I96" s="2">
        <v>3</v>
      </c>
      <c r="J96" s="2">
        <v>4</v>
      </c>
      <c r="K96" s="2">
        <v>4</v>
      </c>
      <c r="L96" s="2">
        <v>3</v>
      </c>
      <c r="M96" s="4">
        <v>0</v>
      </c>
      <c r="N96" s="2">
        <v>3</v>
      </c>
      <c r="O96" s="2">
        <v>3</v>
      </c>
      <c r="P96" s="2">
        <v>4</v>
      </c>
      <c r="Q96" s="2">
        <v>1</v>
      </c>
      <c r="R96" s="2">
        <v>4</v>
      </c>
      <c r="S96" s="2">
        <v>3</v>
      </c>
    </row>
    <row r="97" spans="1:19" x14ac:dyDescent="0.25">
      <c r="A97" s="3">
        <v>3</v>
      </c>
      <c r="B97" s="3">
        <v>3</v>
      </c>
      <c r="C97" s="3">
        <v>3</v>
      </c>
      <c r="D97" s="3">
        <v>3</v>
      </c>
      <c r="E97" s="5">
        <v>0</v>
      </c>
      <c r="F97" s="3">
        <v>3</v>
      </c>
      <c r="G97" s="3">
        <v>3</v>
      </c>
      <c r="H97" s="3">
        <v>4</v>
      </c>
      <c r="I97" s="3">
        <v>4</v>
      </c>
      <c r="J97" s="3">
        <v>3</v>
      </c>
      <c r="K97" s="3">
        <v>4</v>
      </c>
      <c r="L97" s="3">
        <v>4</v>
      </c>
      <c r="M97" s="3">
        <v>4</v>
      </c>
      <c r="N97" s="3">
        <v>4</v>
      </c>
      <c r="O97" s="3">
        <v>4</v>
      </c>
      <c r="P97" s="3">
        <v>2</v>
      </c>
      <c r="Q97" s="3">
        <v>2</v>
      </c>
      <c r="R97" s="3">
        <v>2</v>
      </c>
      <c r="S97" s="3">
        <v>2</v>
      </c>
    </row>
    <row r="98" spans="1:19" x14ac:dyDescent="0.25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2">
        <v>4</v>
      </c>
      <c r="I98" s="4">
        <v>0</v>
      </c>
      <c r="J98" s="4">
        <v>0</v>
      </c>
      <c r="K98" s="2">
        <v>4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5">
      <c r="A99" s="3">
        <v>4</v>
      </c>
      <c r="B99" s="3">
        <v>4</v>
      </c>
      <c r="C99" s="3">
        <v>4</v>
      </c>
      <c r="D99" s="3">
        <v>2</v>
      </c>
      <c r="E99" s="3">
        <v>4</v>
      </c>
      <c r="F99" s="3">
        <v>4</v>
      </c>
      <c r="G99" s="3">
        <v>4</v>
      </c>
      <c r="H99" s="3">
        <v>4</v>
      </c>
      <c r="I99" s="3">
        <v>2</v>
      </c>
      <c r="J99" s="3">
        <v>3</v>
      </c>
      <c r="K99" s="3">
        <v>3</v>
      </c>
      <c r="L99" s="3">
        <v>3</v>
      </c>
      <c r="M99" s="3">
        <v>2</v>
      </c>
      <c r="N99" s="3">
        <v>3</v>
      </c>
      <c r="O99" s="3">
        <v>4</v>
      </c>
      <c r="P99" s="3">
        <v>3</v>
      </c>
      <c r="Q99" s="5">
        <v>0</v>
      </c>
      <c r="R99" s="3">
        <v>4</v>
      </c>
      <c r="S99" s="5">
        <v>0</v>
      </c>
    </row>
    <row r="100" spans="1:19" x14ac:dyDescent="0.25">
      <c r="A100" s="2">
        <v>4</v>
      </c>
      <c r="B100" s="4">
        <v>0</v>
      </c>
      <c r="C100" s="4">
        <v>0</v>
      </c>
      <c r="D100" s="2">
        <v>4</v>
      </c>
      <c r="E100" s="2">
        <v>4</v>
      </c>
      <c r="F100" s="4">
        <v>0</v>
      </c>
      <c r="G100" s="4">
        <v>0</v>
      </c>
      <c r="H100" s="4">
        <v>0</v>
      </c>
      <c r="I100" s="2">
        <v>4</v>
      </c>
      <c r="J100" s="4">
        <v>0</v>
      </c>
      <c r="K100" s="4">
        <v>0</v>
      </c>
      <c r="L100" s="4">
        <v>0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</row>
    <row r="101" spans="1:19" x14ac:dyDescent="0.25">
      <c r="A101" s="3">
        <v>3</v>
      </c>
      <c r="B101" s="5">
        <v>0</v>
      </c>
      <c r="C101" s="5">
        <v>0</v>
      </c>
      <c r="D101" s="3">
        <v>3</v>
      </c>
      <c r="E101" s="3">
        <v>3</v>
      </c>
      <c r="F101" s="3">
        <v>3</v>
      </c>
      <c r="G101" s="3">
        <v>3</v>
      </c>
      <c r="H101" s="3">
        <v>3</v>
      </c>
      <c r="I101" s="5">
        <v>0</v>
      </c>
      <c r="J101" s="5">
        <v>0</v>
      </c>
      <c r="K101" s="3">
        <v>4</v>
      </c>
      <c r="L101" s="3">
        <v>3</v>
      </c>
      <c r="M101" s="3">
        <v>3</v>
      </c>
      <c r="N101" s="3">
        <v>3</v>
      </c>
      <c r="O101" s="3">
        <v>3</v>
      </c>
      <c r="P101" s="3">
        <v>3</v>
      </c>
      <c r="Q101" s="3">
        <v>3</v>
      </c>
      <c r="R101" s="5">
        <v>0</v>
      </c>
      <c r="S101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56A8-51E0-415F-8D81-C3CC0979D477}">
  <dimension ref="A1:E20"/>
  <sheetViews>
    <sheetView zoomScale="80" zoomScaleNormal="80" workbookViewId="0">
      <selection activeCell="B16" sqref="B16"/>
    </sheetView>
  </sheetViews>
  <sheetFormatPr baseColWidth="10" defaultColWidth="11.42578125" defaultRowHeight="15" x14ac:dyDescent="0.25"/>
  <cols>
    <col min="2" max="2" width="66.42578125" bestFit="1" customWidth="1"/>
    <col min="3" max="5" width="12.5703125" bestFit="1" customWidth="1"/>
  </cols>
  <sheetData>
    <row r="1" spans="1:5" ht="15.75" thickBot="1" x14ac:dyDescent="0.3">
      <c r="A1" s="14"/>
      <c r="B1" s="14"/>
      <c r="C1" s="14"/>
      <c r="D1" s="14"/>
      <c r="E1" s="14"/>
    </row>
    <row r="2" spans="1:5" ht="15.75" thickBot="1" x14ac:dyDescent="0.3">
      <c r="A2" s="73" t="s">
        <v>44</v>
      </c>
      <c r="B2" s="75" t="s">
        <v>45</v>
      </c>
      <c r="C2" s="71" t="s">
        <v>46</v>
      </c>
      <c r="D2" s="71"/>
      <c r="E2" s="72"/>
    </row>
    <row r="3" spans="1:5" ht="15.75" thickBot="1" x14ac:dyDescent="0.3">
      <c r="A3" s="74"/>
      <c r="B3" s="76"/>
      <c r="C3" s="40" t="s">
        <v>47</v>
      </c>
      <c r="D3" s="41" t="s">
        <v>48</v>
      </c>
      <c r="E3" s="41" t="s">
        <v>49</v>
      </c>
    </row>
    <row r="4" spans="1:5" x14ac:dyDescent="0.25">
      <c r="A4" s="77" t="s">
        <v>50</v>
      </c>
      <c r="B4" s="6" t="s">
        <v>3</v>
      </c>
      <c r="C4" s="18">
        <f>+AVERAGE(DATA!$D$2:$D$31)</f>
        <v>3.1</v>
      </c>
      <c r="D4" s="26">
        <f>+MEDIAN(DATA!$D$2:$D$31)</f>
        <v>3</v>
      </c>
      <c r="E4" s="26">
        <f>+STDEVA(DATA!$D$2:$D$31)</f>
        <v>0.92288901712558813</v>
      </c>
    </row>
    <row r="5" spans="1:5" x14ac:dyDescent="0.25">
      <c r="A5" s="78"/>
      <c r="B5" s="7" t="s">
        <v>4</v>
      </c>
      <c r="C5" s="16">
        <f>+AVERAGE(DATA!$E$2:$E$31)</f>
        <v>2.4666666666666668</v>
      </c>
      <c r="D5" s="24">
        <f>+MEDIAN(DATA!$E$2:$E$31)</f>
        <v>2</v>
      </c>
      <c r="E5" s="24">
        <f>+STDEVA(DATA!$E$2:$E$31)</f>
        <v>0.97320421124325662</v>
      </c>
    </row>
    <row r="6" spans="1:5" x14ac:dyDescent="0.25">
      <c r="A6" s="78"/>
      <c r="B6" s="7" t="s">
        <v>7</v>
      </c>
      <c r="C6" s="16">
        <f>+AVERAGE(DATA!$H$2:$H$31)</f>
        <v>2.4</v>
      </c>
      <c r="D6" s="24">
        <f>+MEDIAN(DATA!$H$2:$H$31)</f>
        <v>3</v>
      </c>
      <c r="E6" s="24">
        <f>+STDEVA(DATA!$H$2:$H$31)</f>
        <v>0.9684683962230044</v>
      </c>
    </row>
    <row r="7" spans="1:5" x14ac:dyDescent="0.25">
      <c r="A7" s="78"/>
      <c r="B7" s="7" t="s">
        <v>8</v>
      </c>
      <c r="C7" s="16">
        <f>+AVERAGE(DATA!$I$2:$I$31)</f>
        <v>1.9666666666666666</v>
      </c>
      <c r="D7" s="24">
        <f>+MEDIAN(DATA!$I$2:$I$31)</f>
        <v>2</v>
      </c>
      <c r="E7" s="24">
        <f>+STDEVA(DATA!$I$2:$I$31)</f>
        <v>1.0333518722845685</v>
      </c>
    </row>
    <row r="8" spans="1:5" x14ac:dyDescent="0.25">
      <c r="A8" s="78"/>
      <c r="B8" s="7" t="s">
        <v>9</v>
      </c>
      <c r="C8" s="16">
        <f>+AVERAGE(DATA!$J$2:$J$31)</f>
        <v>2.3666666666666667</v>
      </c>
      <c r="D8" s="24">
        <f>+MEDIAN(DATA!$J$2:$J$31)</f>
        <v>2</v>
      </c>
      <c r="E8" s="24">
        <f>+STDEVA(DATA!$J$2:$J$31)</f>
        <v>1.0661996103898193</v>
      </c>
    </row>
    <row r="9" spans="1:5" ht="15.75" thickBot="1" x14ac:dyDescent="0.3">
      <c r="A9" s="79"/>
      <c r="B9" s="10" t="s">
        <v>10</v>
      </c>
      <c r="C9" s="19">
        <f>+AVERAGE(DATA!$K$2:$K$31)</f>
        <v>2.9666666666666668</v>
      </c>
      <c r="D9" s="27">
        <f>+MEDIAN(DATA!$K$2:$K$31)</f>
        <v>3</v>
      </c>
      <c r="E9" s="27">
        <f>+STDEVA(DATA!$K$2:$K$31)</f>
        <v>0.76489049625705696</v>
      </c>
    </row>
    <row r="10" spans="1:5" x14ac:dyDescent="0.25">
      <c r="A10" s="80" t="s">
        <v>51</v>
      </c>
      <c r="B10" s="6" t="s">
        <v>0</v>
      </c>
      <c r="C10" s="15">
        <f>+AVERAGE(DATA!$A$2:$A$31)</f>
        <v>3.4</v>
      </c>
      <c r="D10" s="23">
        <f>+MEDIAN(DATA!$A$2:$A$31)</f>
        <v>4</v>
      </c>
      <c r="E10" s="23">
        <f>+STDEVA(DATA!$A$2:$A$31)</f>
        <v>0.77013209793895854</v>
      </c>
    </row>
    <row r="11" spans="1:5" x14ac:dyDescent="0.25">
      <c r="A11" s="81"/>
      <c r="B11" s="7" t="s">
        <v>1</v>
      </c>
      <c r="C11" s="16">
        <f>+AVERAGE(DATA!$B$2:$B$31)</f>
        <v>3.2666666666666666</v>
      </c>
      <c r="D11" s="24">
        <f>+MEDIAN(DATA!$B$2:$B$31)</f>
        <v>3</v>
      </c>
      <c r="E11" s="24">
        <f>+STDEVA(DATA!$B$2:$B$31)</f>
        <v>0.82768198679466753</v>
      </c>
    </row>
    <row r="12" spans="1:5" x14ac:dyDescent="0.25">
      <c r="A12" s="81"/>
      <c r="B12" s="7" t="s">
        <v>2</v>
      </c>
      <c r="C12" s="16">
        <f>+AVERAGE(DATA!$C$2:$C$31)</f>
        <v>3.0333333333333332</v>
      </c>
      <c r="D12" s="24">
        <f>+MEDIAN(DATA!$C$2:$C$31)</f>
        <v>3</v>
      </c>
      <c r="E12" s="24">
        <f>+STDEVA(DATA!$C$2:$C$31)</f>
        <v>0.85028730776551376</v>
      </c>
    </row>
    <row r="13" spans="1:5" x14ac:dyDescent="0.25">
      <c r="A13" s="81"/>
      <c r="B13" s="7" t="s">
        <v>52</v>
      </c>
      <c r="C13" s="16">
        <f>+AVERAGE(DATA!$F$2:$F$31)</f>
        <v>2.5666666666666669</v>
      </c>
      <c r="D13" s="24">
        <f>+MEDIAN(DATA!$F$2:$F$31)</f>
        <v>2</v>
      </c>
      <c r="E13" s="24">
        <f>+STDEVA(DATA!$F$2:$F$31)</f>
        <v>1.0063019815944516</v>
      </c>
    </row>
    <row r="14" spans="1:5" ht="15.75" thickBot="1" x14ac:dyDescent="0.3">
      <c r="A14" s="82"/>
      <c r="B14" s="8" t="s">
        <v>6</v>
      </c>
      <c r="C14" s="17">
        <f>+AVERAGE(DATA!$G$2:$G$31)</f>
        <v>3.4</v>
      </c>
      <c r="D14" s="25">
        <f>+MEDIAN(DATA!$G$2:$G$31)</f>
        <v>4</v>
      </c>
      <c r="E14" s="25">
        <f>+STDEVA(DATA!$G$2:$G$31)</f>
        <v>0.77013209793895854</v>
      </c>
    </row>
    <row r="16" spans="1:5" ht="15.75" thickBot="1" x14ac:dyDescent="0.3">
      <c r="B16" s="36" t="s">
        <v>53</v>
      </c>
    </row>
    <row r="17" spans="2:4" ht="15.75" thickBot="1" x14ac:dyDescent="0.3">
      <c r="B17" s="35" t="s">
        <v>54</v>
      </c>
      <c r="C17" s="35" t="s">
        <v>50</v>
      </c>
      <c r="D17" s="35" t="s">
        <v>51</v>
      </c>
    </row>
    <row r="18" spans="2:4" x14ac:dyDescent="0.25">
      <c r="B18" s="39" t="s">
        <v>55</v>
      </c>
      <c r="C18" s="26">
        <f>+AVERAGE(DATA!$D$2:$D$31,DATA!$E$2:$E$31,DATA!$H$2:$H$31,DATA!$I$2:$I$31,DATA!$J$2:$J$31,DATA!$K$2:$K$31)</f>
        <v>2.5444444444444443</v>
      </c>
      <c r="D18" s="26">
        <f>+AVERAGE(DATA!$A$2:$A$31,DATA!$B$2:$B$31,DATA!$C$2:$C$31,DATA!$F$2:$F$31,DATA!$G$2:$G$31)</f>
        <v>3.1333333333333333</v>
      </c>
    </row>
    <row r="19" spans="2:4" x14ac:dyDescent="0.25">
      <c r="B19" s="37" t="s">
        <v>56</v>
      </c>
      <c r="C19" s="24">
        <f>+MEDIAN(DATA!$D$2:$D$31,DATA!$E$2:$E$31,DATA!$H$2:$H$31,DATA!$I$2:$I$31,DATA!$J$2:$J$31,DATA!$K$2:$K$31)</f>
        <v>3</v>
      </c>
      <c r="D19" s="24">
        <f>+MEDIAN(DATA!$A$2:$A$31,DATA!$B$2:$B$31,DATA!$C$2:$C$31,DATA!$F$2:$F$31,DATA!$G$2:$G$31)</f>
        <v>3</v>
      </c>
    </row>
    <row r="20" spans="2:4" ht="15.75" thickBot="1" x14ac:dyDescent="0.3">
      <c r="B20" s="38" t="s">
        <v>49</v>
      </c>
      <c r="C20" s="25">
        <f>+STDEVA(DATA!$D$2:$D$31,DATA!$E$2:$E$31,DATA!$H$2:$H$31,DATA!$I$2:$I$31,DATA!$J$2:$J$31,DATA!$K$2:$K$31)</f>
        <v>1.0211299591846192</v>
      </c>
      <c r="D20" s="25">
        <f>+STDEVA(DATA!$A$2:$A$31,DATA!$B$2:$B$31,DATA!$C$2:$C$31,DATA!$F$2:$F$31,DATA!$G$2:$G$31)</f>
        <v>0.89492729011139738</v>
      </c>
    </row>
  </sheetData>
  <mergeCells count="5">
    <mergeCell ref="C2:E2"/>
    <mergeCell ref="A2:A3"/>
    <mergeCell ref="B2:B3"/>
    <mergeCell ref="A4:A9"/>
    <mergeCell ref="A10:A1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CC76-C999-4DEA-9FA4-5A4DA7146C81}">
  <dimension ref="A1:M25"/>
  <sheetViews>
    <sheetView tabSelected="1" topLeftCell="A4" zoomScale="70" zoomScaleNormal="70" workbookViewId="0">
      <selection activeCell="A17" sqref="A17:A19"/>
    </sheetView>
  </sheetViews>
  <sheetFormatPr baseColWidth="10" defaultColWidth="11.42578125" defaultRowHeight="15" x14ac:dyDescent="0.25"/>
  <cols>
    <col min="1" max="1" width="23.140625" style="47" bestFit="1" customWidth="1"/>
    <col min="2" max="2" width="40.42578125" style="47" bestFit="1" customWidth="1"/>
    <col min="3" max="6" width="11.42578125" style="47"/>
    <col min="7" max="7" width="40.42578125" style="47" bestFit="1" customWidth="1"/>
    <col min="8" max="16384" width="11.42578125" style="47"/>
  </cols>
  <sheetData>
    <row r="1" spans="1:13" x14ac:dyDescent="0.25">
      <c r="A1" s="14"/>
      <c r="B1" s="14"/>
      <c r="C1" s="14"/>
      <c r="D1" s="14"/>
      <c r="E1" s="14"/>
    </row>
    <row r="2" spans="1:13" x14ac:dyDescent="0.25">
      <c r="A2" s="90" t="s">
        <v>44</v>
      </c>
      <c r="B2" s="75" t="s">
        <v>45</v>
      </c>
      <c r="C2" s="83" t="s">
        <v>46</v>
      </c>
      <c r="D2" s="71"/>
      <c r="E2" s="72"/>
      <c r="G2" s="75" t="s">
        <v>45</v>
      </c>
      <c r="H2" s="83" t="s">
        <v>46</v>
      </c>
      <c r="I2" s="71"/>
      <c r="J2" s="72"/>
    </row>
    <row r="3" spans="1:13" x14ac:dyDescent="0.25">
      <c r="A3" s="91"/>
      <c r="B3" s="76"/>
      <c r="C3" s="48" t="s">
        <v>47</v>
      </c>
      <c r="D3" s="49" t="s">
        <v>48</v>
      </c>
      <c r="E3" s="50" t="s">
        <v>49</v>
      </c>
      <c r="G3" s="76"/>
      <c r="H3" s="48" t="s">
        <v>47</v>
      </c>
      <c r="I3" s="49" t="s">
        <v>48</v>
      </c>
      <c r="J3" s="50" t="s">
        <v>49</v>
      </c>
    </row>
    <row r="4" spans="1:13" x14ac:dyDescent="0.25">
      <c r="A4" s="87" t="s">
        <v>50</v>
      </c>
      <c r="B4" s="6" t="s">
        <v>17</v>
      </c>
      <c r="C4" s="51">
        <f>+AVERAGE(DATA!$G$37:$G$66)</f>
        <v>2.0666666666666669</v>
      </c>
      <c r="D4" s="52">
        <f>MEDIAN(DATA!$G$37:$G$66)</f>
        <v>2</v>
      </c>
      <c r="E4" s="53">
        <f>STDEVA(DATA!$G$37:$G$66)</f>
        <v>1.1426929274467319</v>
      </c>
      <c r="G4" s="6" t="s">
        <v>17</v>
      </c>
      <c r="H4" s="51">
        <f>+AVERAGE(DATA!$G$37:$G$66)</f>
        <v>2.0666666666666669</v>
      </c>
      <c r="I4" s="52">
        <f>MEDIAN(DATA!$G$37:$G$66)</f>
        <v>2</v>
      </c>
      <c r="J4" s="53">
        <f>STDEVA(DATA!$G$37:$G$66)</f>
        <v>1.1426929274467319</v>
      </c>
    </row>
    <row r="5" spans="1:13" x14ac:dyDescent="0.25">
      <c r="A5" s="88"/>
      <c r="B5" s="7" t="s">
        <v>20</v>
      </c>
      <c r="C5" s="54">
        <f>+AVERAGE(DATA!$K$37:$K$66)</f>
        <v>1.8666666666666667</v>
      </c>
      <c r="D5" s="55">
        <f>MEDIAN(DATA!$K$37:$K$66)</f>
        <v>1</v>
      </c>
      <c r="E5" s="56">
        <f>STDEVA(DATA!$K$37:$K$66)</f>
        <v>1.0742546199601597</v>
      </c>
      <c r="G5" s="7" t="s">
        <v>20</v>
      </c>
      <c r="H5" s="54">
        <f>+AVERAGE(DATA!$K$37:$K$66)</f>
        <v>1.8666666666666667</v>
      </c>
      <c r="I5" s="55">
        <f>MEDIAN(DATA!$K$37:$K$66)</f>
        <v>1</v>
      </c>
      <c r="J5" s="56">
        <f>STDEVA(DATA!$K$37:$K$66)</f>
        <v>1.0742546199601597</v>
      </c>
      <c r="L5" s="57">
        <f>(H4+H5+H6+H7)/4</f>
        <v>1.9250000000000003</v>
      </c>
      <c r="M5" s="57">
        <f>(J4+J5+J6+J7)/4</f>
        <v>1.1223879511093744</v>
      </c>
    </row>
    <row r="6" spans="1:13" x14ac:dyDescent="0.25">
      <c r="A6" s="88"/>
      <c r="B6" s="7" t="s">
        <v>21</v>
      </c>
      <c r="C6" s="54">
        <f>+AVERAGE(DATA!$L$37:$L$66)</f>
        <v>1.7</v>
      </c>
      <c r="D6" s="55">
        <f>MEDIAN(DATA!$L$37:$L$66)</f>
        <v>1</v>
      </c>
      <c r="E6" s="56">
        <f>STDEVA(DATA!$L$37:$L$66)</f>
        <v>0.98785731204740146</v>
      </c>
      <c r="G6" s="7" t="s">
        <v>21</v>
      </c>
      <c r="H6" s="54">
        <f>+AVERAGE(DATA!$L$37:$L$66)</f>
        <v>1.7</v>
      </c>
      <c r="I6" s="55">
        <f>MEDIAN(DATA!$L$37:$L$66)</f>
        <v>1</v>
      </c>
      <c r="J6" s="56">
        <f>STDEVA(DATA!$L$37:$L$66)</f>
        <v>0.98785731204740146</v>
      </c>
    </row>
    <row r="7" spans="1:13" x14ac:dyDescent="0.25">
      <c r="A7" s="89"/>
      <c r="B7" s="8" t="s">
        <v>25</v>
      </c>
      <c r="C7" s="58">
        <f>+AVERAGE(DATA!$P$37:$P$66)</f>
        <v>2.0666666666666669</v>
      </c>
      <c r="D7" s="59">
        <f>MEDIAN(DATA!$P$37:$P$66)</f>
        <v>1</v>
      </c>
      <c r="E7" s="60">
        <f>STDEVA(DATA!$P$37:$P$66)</f>
        <v>1.284746944983205</v>
      </c>
      <c r="G7" s="8" t="s">
        <v>25</v>
      </c>
      <c r="H7" s="58">
        <f>+AVERAGE(DATA!$P$37:$P$66)</f>
        <v>2.0666666666666669</v>
      </c>
      <c r="I7" s="59">
        <f>MEDIAN(DATA!$P$37:$P$66)</f>
        <v>1</v>
      </c>
      <c r="J7" s="60">
        <f>STDEVA(DATA!$P$37:$P$66)</f>
        <v>1.284746944983205</v>
      </c>
    </row>
    <row r="8" spans="1:13" x14ac:dyDescent="0.25">
      <c r="A8" s="84" t="s">
        <v>51</v>
      </c>
      <c r="B8" s="9" t="s">
        <v>14</v>
      </c>
      <c r="C8" s="61">
        <f>+AVERAGE(DATA!$D$37:$D$66)</f>
        <v>2.0666666666666669</v>
      </c>
      <c r="D8" s="62">
        <f>MEDIAN(DATA!$D$37:$D$66)</f>
        <v>1.5</v>
      </c>
      <c r="E8" s="52">
        <f>STDEVA(DATA!$D$37:$D$66)</f>
        <v>1.2015315896469558</v>
      </c>
      <c r="G8" s="9" t="s">
        <v>14</v>
      </c>
      <c r="H8" s="61">
        <f>+AVERAGE(DATA!$D$37:$D$66)</f>
        <v>2.0666666666666669</v>
      </c>
      <c r="I8" s="62">
        <f>MEDIAN(DATA!$D$37:$D$66)</f>
        <v>1.5</v>
      </c>
      <c r="J8" s="52">
        <f>STDEVA(DATA!$D$37:$D$66)</f>
        <v>1.2015315896469558</v>
      </c>
    </row>
    <row r="9" spans="1:13" x14ac:dyDescent="0.25">
      <c r="A9" s="85"/>
      <c r="B9" s="7" t="s">
        <v>15</v>
      </c>
      <c r="C9" s="54">
        <f>+AVERAGE(DATA!$E$37:$E$66)</f>
        <v>2.3666666666666667</v>
      </c>
      <c r="D9" s="55">
        <f>MEDIAN(DATA!$E$37:$E$66)</f>
        <v>2</v>
      </c>
      <c r="E9" s="55">
        <f>+AVERAGE(DATA!$E$37:$E$66)</f>
        <v>2.3666666666666667</v>
      </c>
      <c r="G9" s="7" t="s">
        <v>15</v>
      </c>
      <c r="H9" s="54">
        <f>+AVERAGE(DATA!$E$37:$E$66)</f>
        <v>2.3666666666666667</v>
      </c>
      <c r="I9" s="55">
        <f>MEDIAN(DATA!$E$37:$E$66)</f>
        <v>2</v>
      </c>
      <c r="J9" s="55">
        <f>+AVERAGE(DATA!$E$37:$E$66)</f>
        <v>2.3666666666666667</v>
      </c>
    </row>
    <row r="10" spans="1:13" x14ac:dyDescent="0.25">
      <c r="A10" s="85"/>
      <c r="B10" s="7" t="s">
        <v>16</v>
      </c>
      <c r="C10" s="54">
        <f>+AVERAGE(DATA!$F$37:$F$66)</f>
        <v>1.5666666666666667</v>
      </c>
      <c r="D10" s="55">
        <f>MEDIAN(DATA!$F$37:$F$66)</f>
        <v>1</v>
      </c>
      <c r="E10" s="55">
        <f>+STDEVA(DATA!$F$37:$F$66)</f>
        <v>0.93526073566581458</v>
      </c>
      <c r="G10" s="7" t="s">
        <v>16</v>
      </c>
      <c r="H10" s="54">
        <f>+AVERAGE(DATA!$F$37:$F$66)</f>
        <v>1.5666666666666667</v>
      </c>
      <c r="I10" s="55">
        <f>MEDIAN(DATA!$F$37:$F$66)</f>
        <v>1</v>
      </c>
      <c r="J10" s="55">
        <f>+STDEVA(DATA!$F$37:$F$66)</f>
        <v>0.93526073566581458</v>
      </c>
      <c r="L10" s="57">
        <f>(H8+H9+H10+H13)/4</f>
        <v>1.9916666666666667</v>
      </c>
      <c r="M10" s="57">
        <f>(J8+J9+J10+J13)/4</f>
        <v>1.423001467174865</v>
      </c>
    </row>
    <row r="11" spans="1:13" x14ac:dyDescent="0.25">
      <c r="A11" s="85"/>
      <c r="B11" s="7" t="s">
        <v>18</v>
      </c>
      <c r="C11" s="54">
        <f>+AVERAGE(DATA!$I$37:$I$66)</f>
        <v>1.7333333333333334</v>
      </c>
      <c r="D11" s="55">
        <f>MEDIAN(DATA!$I$37:$I$66)</f>
        <v>1</v>
      </c>
      <c r="E11" s="55">
        <f>STDEVA(DATA!$I$37:$I$66)</f>
        <v>1.1426929274467317</v>
      </c>
      <c r="G11" s="7"/>
      <c r="H11" s="54">
        <f>+AVERAGE(DATA!$I$37:$I$66)</f>
        <v>1.7333333333333334</v>
      </c>
      <c r="I11" s="55">
        <f>MEDIAN(DATA!$I$37:$I$66)</f>
        <v>1</v>
      </c>
      <c r="J11" s="55">
        <f>STDEVA(DATA!$I$37:$I$66)</f>
        <v>1.1426929274467317</v>
      </c>
    </row>
    <row r="12" spans="1:13" x14ac:dyDescent="0.25">
      <c r="A12" s="85"/>
      <c r="B12" s="7" t="s">
        <v>19</v>
      </c>
      <c r="C12" s="54">
        <f>+AVERAGE(DATA!$J$37:$J$66)</f>
        <v>1.8333333333333333</v>
      </c>
      <c r="D12" s="55">
        <f>MEDIAN(DATA!$J$37:$J$66)</f>
        <v>1.5</v>
      </c>
      <c r="E12" s="55">
        <f>STDEVA(DATA!$J$37:$J$66)</f>
        <v>1.0199166069132668</v>
      </c>
      <c r="G12" s="7"/>
      <c r="H12" s="54">
        <f>+AVERAGE(DATA!$J$37:$J$66)</f>
        <v>1.8333333333333333</v>
      </c>
      <c r="I12" s="55">
        <f>MEDIAN(DATA!$J$37:$J$66)</f>
        <v>1.5</v>
      </c>
      <c r="J12" s="55">
        <f>STDEVA(DATA!$J$37:$J$66)</f>
        <v>1.0199166069132668</v>
      </c>
    </row>
    <row r="13" spans="1:13" x14ac:dyDescent="0.25">
      <c r="A13" s="86"/>
      <c r="B13" s="10" t="s">
        <v>24</v>
      </c>
      <c r="C13" s="63">
        <f>+AVERAGE(DATA!$O$37:$O$66)</f>
        <v>1.9666666666666666</v>
      </c>
      <c r="D13" s="64">
        <f>MEDIAN(DATA!$O$37:$O$66)</f>
        <v>1</v>
      </c>
      <c r="E13" s="59">
        <f>STDEVA(DATA!$O$37:$O$66)</f>
        <v>1.1885468767200222</v>
      </c>
      <c r="G13" s="10" t="s">
        <v>24</v>
      </c>
      <c r="H13" s="63">
        <f>+AVERAGE(DATA!$O$37:$O$66)</f>
        <v>1.9666666666666666</v>
      </c>
      <c r="I13" s="64">
        <f>MEDIAN(DATA!$O$37:$O$66)</f>
        <v>1</v>
      </c>
      <c r="J13" s="59">
        <f>STDEVA(DATA!$O$37:$O$66)</f>
        <v>1.1885468767200222</v>
      </c>
    </row>
    <row r="14" spans="1:13" x14ac:dyDescent="0.25">
      <c r="A14" s="87" t="s">
        <v>57</v>
      </c>
      <c r="B14" s="6" t="s">
        <v>11</v>
      </c>
      <c r="C14" s="51">
        <f>+AVERAGE(DATA!$A$37:$A$66)</f>
        <v>3.3666666666666667</v>
      </c>
      <c r="D14" s="52">
        <f>MEDIAN(DATA!$A$37:$A$66)</f>
        <v>4</v>
      </c>
      <c r="E14" s="53">
        <f>STDEVA(DATA!$A$37:$A$66)</f>
        <v>0.85028730776551376</v>
      </c>
      <c r="G14" s="6" t="s">
        <v>11</v>
      </c>
      <c r="H14" s="51">
        <f>+AVERAGE(DATA!$A$37:$A$66)</f>
        <v>3.3666666666666667</v>
      </c>
      <c r="I14" s="52">
        <f>MEDIAN(DATA!$A$37:$A$66)</f>
        <v>4</v>
      </c>
      <c r="J14" s="53">
        <f>STDEVA(DATA!$A$37:$A$66)</f>
        <v>0.85028730776551376</v>
      </c>
    </row>
    <row r="15" spans="1:13" x14ac:dyDescent="0.25">
      <c r="A15" s="88"/>
      <c r="B15" s="7" t="s">
        <v>12</v>
      </c>
      <c r="C15" s="54">
        <f>+AVERAGE(DATA!$B$37:$B$66)</f>
        <v>2.9</v>
      </c>
      <c r="D15" s="55">
        <f>MEDIAN(DATA!$B$37:$B$66)</f>
        <v>3</v>
      </c>
      <c r="E15" s="56">
        <f>STDEVA(DATA!$B$37:$B$66)</f>
        <v>1.0288929437289245</v>
      </c>
      <c r="G15" s="7" t="s">
        <v>12</v>
      </c>
      <c r="H15" s="54">
        <f>+AVERAGE(DATA!$B$37:$B$66)</f>
        <v>2.9</v>
      </c>
      <c r="I15" s="55">
        <f>MEDIAN(DATA!$B$37:$B$66)</f>
        <v>3</v>
      </c>
      <c r="J15" s="56">
        <f>STDEVA(DATA!$B$37:$B$66)</f>
        <v>1.0288929437289245</v>
      </c>
      <c r="L15" s="57">
        <f>(H14+H15+H16)/3</f>
        <v>2.8555555555555556</v>
      </c>
      <c r="M15" s="57">
        <f>(J14+J15+J16)/3</f>
        <v>0.96711611089534288</v>
      </c>
    </row>
    <row r="16" spans="1:13" x14ac:dyDescent="0.25">
      <c r="A16" s="89"/>
      <c r="B16" s="8" t="s">
        <v>13</v>
      </c>
      <c r="C16" s="58">
        <f>+AVERAGE(DATA!$C$37:$C$66)</f>
        <v>2.2999999999999998</v>
      </c>
      <c r="D16" s="59">
        <f>MEDIAN(DATA!$C$37:$C$66)</f>
        <v>2</v>
      </c>
      <c r="E16" s="60">
        <f>STDEVA(DATA!$C$37:$C$66)</f>
        <v>1.0221680811915901</v>
      </c>
      <c r="G16" s="8" t="s">
        <v>13</v>
      </c>
      <c r="H16" s="58">
        <f>+AVERAGE(DATA!$C$37:$C$66)</f>
        <v>2.2999999999999998</v>
      </c>
      <c r="I16" s="59">
        <f>MEDIAN(DATA!$C$37:$C$66)</f>
        <v>2</v>
      </c>
      <c r="J16" s="60">
        <f>STDEVA(DATA!$C$37:$C$66)</f>
        <v>1.0221680811915901</v>
      </c>
    </row>
    <row r="17" spans="1:13" x14ac:dyDescent="0.25">
      <c r="A17" s="87" t="s">
        <v>58</v>
      </c>
      <c r="B17" s="6" t="s">
        <v>7</v>
      </c>
      <c r="C17" s="51">
        <f>+AVERAGE(DATA!$H$37:$H$66)</f>
        <v>1.5</v>
      </c>
      <c r="D17" s="52">
        <f>MEDIAN(DATA!$H$37:$H$66)</f>
        <v>1</v>
      </c>
      <c r="E17" s="53">
        <f>STDEVA(DATA!$H$37:$H$66)</f>
        <v>0.82000841038580108</v>
      </c>
      <c r="G17" s="6" t="s">
        <v>7</v>
      </c>
      <c r="H17" s="51">
        <f>+AVERAGE(DATA!$H$37:$H$66)</f>
        <v>1.5</v>
      </c>
      <c r="I17" s="52">
        <f>MEDIAN(DATA!$H$37:$H$66)</f>
        <v>1</v>
      </c>
      <c r="J17" s="53">
        <f>STDEVA(DATA!$H$37:$H$66)</f>
        <v>0.82000841038580108</v>
      </c>
    </row>
    <row r="18" spans="1:13" x14ac:dyDescent="0.25">
      <c r="A18" s="88"/>
      <c r="B18" s="7" t="s">
        <v>22</v>
      </c>
      <c r="C18" s="54">
        <f>+AVERAGE(DATA!$M$37:$M$66)</f>
        <v>1.3</v>
      </c>
      <c r="D18" s="55">
        <f>MEDIAN(DATA!$M$37:$M$66)</f>
        <v>1</v>
      </c>
      <c r="E18" s="56">
        <f>STDEVA(DATA!$M$37:$M$66)</f>
        <v>0.65125872818295705</v>
      </c>
      <c r="G18" s="7" t="s">
        <v>22</v>
      </c>
      <c r="H18" s="54">
        <f>+AVERAGE(DATA!$M$37:$M$66)</f>
        <v>1.3</v>
      </c>
      <c r="I18" s="55">
        <f>MEDIAN(DATA!$M$37:$M$66)</f>
        <v>1</v>
      </c>
      <c r="J18" s="56">
        <f>STDEVA(DATA!$M$37:$M$66)</f>
        <v>0.65125872818295705</v>
      </c>
      <c r="L18" s="57">
        <f>(H17+H18+H19)/3</f>
        <v>1.4222222222222223</v>
      </c>
      <c r="M18" s="57">
        <f>(J17+J18+J19)/3</f>
        <v>0.73385462730299322</v>
      </c>
    </row>
    <row r="19" spans="1:13" x14ac:dyDescent="0.25">
      <c r="A19" s="89"/>
      <c r="B19" s="8" t="s">
        <v>23</v>
      </c>
      <c r="C19" s="58">
        <f>+AVERAGE(DATA!$N$37:$N$66)</f>
        <v>1.4666666666666666</v>
      </c>
      <c r="D19" s="59">
        <f>MEDIAN(DATA!$N$37:$N$66)</f>
        <v>1</v>
      </c>
      <c r="E19" s="60">
        <f>STDEVA(DATA!$N$37:$N$66)</f>
        <v>0.73029674334022154</v>
      </c>
      <c r="G19" s="8" t="s">
        <v>23</v>
      </c>
      <c r="H19" s="58">
        <f>+AVERAGE(DATA!$N$37:$N$66)</f>
        <v>1.4666666666666666</v>
      </c>
      <c r="I19" s="59">
        <f>MEDIAN(DATA!$N$37:$N$66)</f>
        <v>1</v>
      </c>
      <c r="J19" s="60">
        <f>STDEVA(DATA!$N$37:$N$66)</f>
        <v>0.73029674334022154</v>
      </c>
    </row>
    <row r="22" spans="1:13" ht="15.75" thickBot="1" x14ac:dyDescent="0.3">
      <c r="B22" s="36" t="s">
        <v>53</v>
      </c>
    </row>
    <row r="23" spans="1:13" ht="15.75" thickBot="1" x14ac:dyDescent="0.3">
      <c r="B23" s="65" t="s">
        <v>54</v>
      </c>
      <c r="C23" s="65" t="s">
        <v>50</v>
      </c>
      <c r="D23" s="65" t="s">
        <v>51</v>
      </c>
      <c r="E23" s="65" t="s">
        <v>57</v>
      </c>
      <c r="F23" s="65" t="s">
        <v>58</v>
      </c>
    </row>
    <row r="24" spans="1:13" x14ac:dyDescent="0.25">
      <c r="B24" s="42" t="s">
        <v>59</v>
      </c>
      <c r="C24" s="66">
        <v>1.93</v>
      </c>
      <c r="D24" s="66">
        <v>1.99</v>
      </c>
      <c r="E24" s="66">
        <v>2.86</v>
      </c>
      <c r="F24" s="66">
        <v>1.42</v>
      </c>
    </row>
    <row r="25" spans="1:13" ht="15.75" thickBot="1" x14ac:dyDescent="0.3">
      <c r="B25" s="43" t="s">
        <v>60</v>
      </c>
      <c r="C25" s="67">
        <v>1.1200000000000001</v>
      </c>
      <c r="D25" s="67">
        <v>1.42</v>
      </c>
      <c r="E25" s="67">
        <v>0.97</v>
      </c>
      <c r="F25" s="67">
        <v>0.73</v>
      </c>
    </row>
  </sheetData>
  <mergeCells count="9">
    <mergeCell ref="G2:G3"/>
    <mergeCell ref="H2:J2"/>
    <mergeCell ref="A8:A13"/>
    <mergeCell ref="A14:A16"/>
    <mergeCell ref="A17:A19"/>
    <mergeCell ref="C2:E2"/>
    <mergeCell ref="A4:A7"/>
    <mergeCell ref="A2:A3"/>
    <mergeCell ref="B2:B3"/>
  </mergeCells>
  <pageMargins left="0.7" right="0.7" top="0.75" bottom="0.75" header="0.3" footer="0.3"/>
  <ignoredErrors>
    <ignoredError sqref="D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0423-934E-4361-9C91-90222EF27C45}">
  <dimension ref="A1:H28"/>
  <sheetViews>
    <sheetView topLeftCell="A10" zoomScale="80" zoomScaleNormal="80" workbookViewId="0">
      <selection activeCell="I10" sqref="I1:K1048576"/>
    </sheetView>
  </sheetViews>
  <sheetFormatPr baseColWidth="10" defaultColWidth="11.42578125" defaultRowHeight="15" x14ac:dyDescent="0.25"/>
  <cols>
    <col min="2" max="2" width="62" bestFit="1" customWidth="1"/>
  </cols>
  <sheetData>
    <row r="1" spans="1:5" ht="15.75" thickBot="1" x14ac:dyDescent="0.3">
      <c r="A1" s="14"/>
      <c r="B1" s="14"/>
      <c r="C1" s="14"/>
      <c r="D1" s="14"/>
      <c r="E1" s="14"/>
    </row>
    <row r="2" spans="1:5" ht="15.75" thickBot="1" x14ac:dyDescent="0.3">
      <c r="A2" s="73" t="s">
        <v>44</v>
      </c>
      <c r="B2" s="75" t="s">
        <v>45</v>
      </c>
      <c r="C2" s="92" t="s">
        <v>46</v>
      </c>
      <c r="D2" s="93"/>
      <c r="E2" s="94"/>
    </row>
    <row r="3" spans="1:5" ht="15.75" thickBot="1" x14ac:dyDescent="0.3">
      <c r="A3" s="74"/>
      <c r="B3" s="95"/>
      <c r="C3" s="11" t="s">
        <v>47</v>
      </c>
      <c r="D3" s="12" t="s">
        <v>48</v>
      </c>
      <c r="E3" s="13" t="s">
        <v>49</v>
      </c>
    </row>
    <row r="4" spans="1:5" x14ac:dyDescent="0.25">
      <c r="A4" s="87" t="s">
        <v>50</v>
      </c>
      <c r="B4" s="6" t="s">
        <v>61</v>
      </c>
      <c r="C4" s="28">
        <f>+AVERAGE(DATA!$B$72:$B$101)</f>
        <v>2.6666666666666665</v>
      </c>
      <c r="D4" s="23">
        <f>MEDIAN(DATA!$B$72:$B$101)</f>
        <v>3</v>
      </c>
      <c r="E4" s="20">
        <f>STDEVA(DATA!$B$72:$B$101)</f>
        <v>1.493279966205689</v>
      </c>
    </row>
    <row r="5" spans="1:5" x14ac:dyDescent="0.25">
      <c r="A5" s="88"/>
      <c r="B5" s="7" t="s">
        <v>62</v>
      </c>
      <c r="C5" s="29">
        <f>+AVERAGE(DATA!$C$72:$C$101)</f>
        <v>2.5666666666666669</v>
      </c>
      <c r="D5" s="24">
        <f>MEDIAN(DATA!$C$72:$C$101)</f>
        <v>3</v>
      </c>
      <c r="E5" s="21">
        <f>STDEVA(DATA!$C$72:$C$101)</f>
        <v>1.654322099591069</v>
      </c>
    </row>
    <row r="6" spans="1:5" x14ac:dyDescent="0.25">
      <c r="A6" s="88"/>
      <c r="B6" s="7" t="s">
        <v>32</v>
      </c>
      <c r="C6" s="29">
        <f>+AVERAGE(DATA!$G$72:$G$101)</f>
        <v>2.9333333333333331</v>
      </c>
      <c r="D6" s="24">
        <f>MEDIAN(DATA!$G$72:$G$101)</f>
        <v>3</v>
      </c>
      <c r="E6" s="21">
        <f>STDEVA(DATA!$G$72:$G$101)</f>
        <v>1.2576204496597132</v>
      </c>
    </row>
    <row r="7" spans="1:5" x14ac:dyDescent="0.25">
      <c r="A7" s="88"/>
      <c r="B7" s="7" t="s">
        <v>63</v>
      </c>
      <c r="C7" s="29">
        <f>+AVERAGE(DATA!$H$72:$H$101)</f>
        <v>3.3</v>
      </c>
      <c r="D7" s="24">
        <f>MEDIAN(DATA!$H$72:$H$101)</f>
        <v>4</v>
      </c>
      <c r="E7" s="21">
        <f>STDEVA(DATA!$H$72:$H$101)</f>
        <v>1.1492126240049811</v>
      </c>
    </row>
    <row r="8" spans="1:5" x14ac:dyDescent="0.25">
      <c r="A8" s="88"/>
      <c r="B8" s="7" t="s">
        <v>64</v>
      </c>
      <c r="C8" s="29">
        <f>+AVERAGE(DATA!$J$72:$J$101)</f>
        <v>2.4666666666666668</v>
      </c>
      <c r="D8" s="24">
        <f>MEDIAN(DATA!$J$72:$J$101)</f>
        <v>3</v>
      </c>
      <c r="E8" s="21">
        <f>STDEVA(DATA!$J$72:$J$101)</f>
        <v>1.5252661346824676</v>
      </c>
    </row>
    <row r="9" spans="1:5" x14ac:dyDescent="0.25">
      <c r="A9" s="88"/>
      <c r="B9" s="7" t="s">
        <v>35</v>
      </c>
      <c r="C9" s="29">
        <f>+AVERAGE(DATA!$K$72:$K$101)</f>
        <v>3.3</v>
      </c>
      <c r="D9" s="24">
        <f>MEDIAN(DATA!$K$72:$K$101)</f>
        <v>4</v>
      </c>
      <c r="E9" s="21">
        <f>STDEVA(DATA!$K$72:$K$101)</f>
        <v>1.1788363637137231</v>
      </c>
    </row>
    <row r="10" spans="1:5" ht="15.75" thickBot="1" x14ac:dyDescent="0.3">
      <c r="A10" s="89"/>
      <c r="B10" s="8" t="s">
        <v>65</v>
      </c>
      <c r="C10" s="30">
        <f>+AVERAGE(DATA!$L$72:$L$101)</f>
        <v>2.3333333333333335</v>
      </c>
      <c r="D10" s="25">
        <f>MEDIAN(DATA!$L$72:$L$101)</f>
        <v>3</v>
      </c>
      <c r="E10" s="22">
        <f>STDEVA(DATA!$L$72:$L$101)</f>
        <v>1.5161960871578068</v>
      </c>
    </row>
    <row r="11" spans="1:5" x14ac:dyDescent="0.25">
      <c r="A11" s="84" t="s">
        <v>51</v>
      </c>
      <c r="B11" s="9" t="s">
        <v>66</v>
      </c>
      <c r="C11" s="31">
        <f>+AVERAGE(DATA!$D$72:$D$101)</f>
        <v>2.7333333333333334</v>
      </c>
      <c r="D11" s="26">
        <f>MEDIAN(DATA!$D$72:$D$101)</f>
        <v>3</v>
      </c>
      <c r="E11" s="33">
        <f>STDEVA(DATA!$D$72:$D$101)</f>
        <v>1.3373502709187437</v>
      </c>
    </row>
    <row r="12" spans="1:5" x14ac:dyDescent="0.25">
      <c r="A12" s="85"/>
      <c r="B12" s="7" t="s">
        <v>30</v>
      </c>
      <c r="C12" s="29">
        <f>+AVERAGE(DATA!$E$72:$E$101)</f>
        <v>3.0666666666666669</v>
      </c>
      <c r="D12" s="24">
        <f>MEDIAN(DATA!$E$72:$E$101)</f>
        <v>3</v>
      </c>
      <c r="E12" s="21">
        <f>STDEVA(DATA!$E$72:$E$101)</f>
        <v>1.2576204496597132</v>
      </c>
    </row>
    <row r="13" spans="1:5" x14ac:dyDescent="0.25">
      <c r="A13" s="85"/>
      <c r="B13" s="7" t="s">
        <v>31</v>
      </c>
      <c r="C13" s="29">
        <f>+AVERAGE(DATA!$F$72:$F$101)</f>
        <v>3.2333333333333334</v>
      </c>
      <c r="D13" s="24">
        <f>MEDIAN(DATA!$F$72:$F$101)</f>
        <v>4</v>
      </c>
      <c r="E13" s="21">
        <f>STDEVA(DATA!$F$72:$F$101)</f>
        <v>1.2507469032909713</v>
      </c>
    </row>
    <row r="14" spans="1:5" x14ac:dyDescent="0.25">
      <c r="A14" s="85"/>
      <c r="B14" s="7" t="s">
        <v>67</v>
      </c>
      <c r="C14" s="29">
        <f>+AVERAGE(DATA!$N$72:$N$101)</f>
        <v>3.0333333333333332</v>
      </c>
      <c r="D14" s="24">
        <f>MEDIAN(DATA!$N$72:$N$101)</f>
        <v>3</v>
      </c>
      <c r="E14" s="21">
        <f>STDEVA(DATA!$N$72:$N$101)</f>
        <v>1.0980651740387639</v>
      </c>
    </row>
    <row r="15" spans="1:5" x14ac:dyDescent="0.25">
      <c r="A15" s="85"/>
      <c r="B15" s="7" t="s">
        <v>68</v>
      </c>
      <c r="C15" s="29">
        <f>+AVERAGE(DATA!$O$72:$O$101)</f>
        <v>3</v>
      </c>
      <c r="D15" s="24">
        <f>MEDIAN(DATA!$O$72:$O$101)</f>
        <v>3.5</v>
      </c>
      <c r="E15" s="21">
        <f>STDEVA(DATA!$O$72:$O$101)</f>
        <v>1.3130643285972254</v>
      </c>
    </row>
    <row r="16" spans="1:5" x14ac:dyDescent="0.25">
      <c r="A16" s="85"/>
      <c r="B16" s="7" t="s">
        <v>69</v>
      </c>
      <c r="C16" s="29">
        <f>+AVERAGE(DATA!$P$72:$P$101)</f>
        <v>2.5666666666666669</v>
      </c>
      <c r="D16" s="24">
        <f>MEDIAN(DATA!$P$72:$P$101)</f>
        <v>3</v>
      </c>
      <c r="E16" s="21">
        <f>STDEVA(DATA!$P$72:$P$101)</f>
        <v>1.3565507307349296</v>
      </c>
    </row>
    <row r="17" spans="1:8" x14ac:dyDescent="0.25">
      <c r="A17" s="85"/>
      <c r="B17" s="7" t="s">
        <v>70</v>
      </c>
      <c r="C17" s="29">
        <f>+AVERAGE(DATA!$Q$72:$Q$101)</f>
        <v>1.8666666666666667</v>
      </c>
      <c r="D17" s="24">
        <f>MEDIAN(DATA!$Q$72:$Q$101)</f>
        <v>2</v>
      </c>
      <c r="E17" s="21">
        <f>STDEVA(DATA!$Q$72:$Q$101)</f>
        <v>1.407696414502182</v>
      </c>
    </row>
    <row r="18" spans="1:8" ht="15.75" thickBot="1" x14ac:dyDescent="0.3">
      <c r="A18" s="86"/>
      <c r="B18" s="10" t="s">
        <v>71</v>
      </c>
      <c r="C18" s="32">
        <f>+AVERAGE(DATA!$R$72:$R$101)</f>
        <v>2.9666666666666668</v>
      </c>
      <c r="D18" s="27">
        <f>MEDIAN(DATA!$R$72:$R$101)</f>
        <v>3.5</v>
      </c>
      <c r="E18" s="34">
        <f>STDEVA(DATA!$R$72:$R$101)</f>
        <v>1.3256965204630413</v>
      </c>
    </row>
    <row r="19" spans="1:8" x14ac:dyDescent="0.25">
      <c r="A19" s="87" t="s">
        <v>57</v>
      </c>
      <c r="B19" s="6" t="s">
        <v>72</v>
      </c>
      <c r="C19" s="28">
        <f>+AVERAGE(DATA!$A$72:$A$101)</f>
        <v>3.2</v>
      </c>
      <c r="D19" s="23">
        <f>MEDIAN(DATA!$A$72:$A$101)</f>
        <v>4</v>
      </c>
      <c r="E19" s="20">
        <f>STDEVA(DATA!$A$72:$A$101)</f>
        <v>1.2972118642263706</v>
      </c>
    </row>
    <row r="20" spans="1:8" x14ac:dyDescent="0.25">
      <c r="A20" s="88"/>
      <c r="B20" s="7" t="s">
        <v>73</v>
      </c>
      <c r="C20" s="29">
        <f>+AVERAGE(DATA!$I$72:$I$101)</f>
        <v>2.1333333333333333</v>
      </c>
      <c r="D20" s="24">
        <f>MEDIAN(DATA!$I$72:$I$101)</f>
        <v>2</v>
      </c>
      <c r="E20" s="21">
        <f>STDEVA(DATA!$I$72:$I$101)</f>
        <v>1.4319827906241327</v>
      </c>
    </row>
    <row r="21" spans="1:8" x14ac:dyDescent="0.25">
      <c r="A21" s="88"/>
      <c r="B21" s="7" t="s">
        <v>74</v>
      </c>
      <c r="C21" s="29">
        <f>+AVERAGE(DATA!$M$72:$M$101)</f>
        <v>2.2000000000000002</v>
      </c>
      <c r="D21" s="24">
        <f>MEDIAN(DATA!$M$72:$M$101)</f>
        <v>2.5</v>
      </c>
      <c r="E21" s="21">
        <f>STDEVA(DATA!$M$72:$M$101)</f>
        <v>1.399507302465826</v>
      </c>
    </row>
    <row r="22" spans="1:8" ht="15.75" thickBot="1" x14ac:dyDescent="0.3">
      <c r="A22" s="89"/>
      <c r="B22" s="8" t="s">
        <v>43</v>
      </c>
      <c r="C22" s="30">
        <f>+AVERAGE(DATA!$S$72:$S$101)</f>
        <v>1.7666666666666666</v>
      </c>
      <c r="D22" s="25">
        <f>MEDIAN(DATA!$S$72:$S$101)</f>
        <v>2</v>
      </c>
      <c r="E22" s="22">
        <f>STDEVA(DATA!$S$72:$S$101)</f>
        <v>1.4546793303071945</v>
      </c>
    </row>
    <row r="25" spans="1:8" ht="15.75" thickBot="1" x14ac:dyDescent="0.3">
      <c r="B25" s="36" t="s">
        <v>53</v>
      </c>
      <c r="C25" s="47"/>
      <c r="D25" s="47"/>
      <c r="E25" s="47"/>
    </row>
    <row r="26" spans="1:8" ht="15.75" thickBot="1" x14ac:dyDescent="0.3">
      <c r="B26" s="65" t="s">
        <v>54</v>
      </c>
      <c r="C26" s="68" t="s">
        <v>50</v>
      </c>
      <c r="D26" s="68" t="s">
        <v>51</v>
      </c>
      <c r="E26" s="68" t="s">
        <v>57</v>
      </c>
    </row>
    <row r="27" spans="1:8" x14ac:dyDescent="0.25">
      <c r="B27" s="44" t="s">
        <v>59</v>
      </c>
      <c r="C27" s="69">
        <f>+AVERAGE(DATA!$B$72:$B$101,DATA!$C$72:$C$101,DATA!$G$72:$G$101,DATA!$H$72:$H$101,DATA!$J$72:$J$101,DATA!$K$72:$K$101,DATA!$L$72:$L$101)</f>
        <v>2.7952380952380951</v>
      </c>
      <c r="D27" s="52">
        <f>+AVERAGE(DATA!$D$72:$D$101,DATA!$E$72:$E$101,DATA!$F$72:$F$101,DATA!$N$72:$N$101,DATA!$O$72:$O$101,DATA!$P$72:$P$101,DATA!$Q$72:$Q$101,DATA!$R$72:$R$101)</f>
        <v>2.8083333333333331</v>
      </c>
      <c r="E27" s="53">
        <f>+AVERAGE(DATA!$A$72:$A$101,DATA!$I$72:$I$101,DATA!$M$72:$M$101,DATA!$S$72:$S$101)</f>
        <v>2.3250000000000002</v>
      </c>
      <c r="G27" s="46"/>
      <c r="H27" s="46"/>
    </row>
    <row r="28" spans="1:8" ht="15.75" thickBot="1" x14ac:dyDescent="0.3">
      <c r="B28" s="45" t="s">
        <v>60</v>
      </c>
      <c r="C28" s="70">
        <f>+STDEVA(DATA!$B$72:$B$101,DATA!$C$72:$C$101,DATA!$G$72:$G$101,DATA!$H$72:$H$101,DATA!$J$72:$J$101,DATA!$K$72:$K$101,DATA!$L$72:$L$101)</f>
        <v>1.4346952364555741</v>
      </c>
      <c r="D28" s="59">
        <f>+STDEVA(DATA!$D$72:$D$101,DATA!$E$72:$E$101,DATA!$F$72:$F$101,DATA!$N$72:$N$101,DATA!$O$72:$O$101,DATA!$P$72:$P$101,DATA!$Q$72:$Q$101,DATA!$R$72:$R$101)</f>
        <v>1.3400545379105346</v>
      </c>
      <c r="E28" s="60">
        <f>+STDEVA(DATA!$A$72:$A$101,DATA!$I$72:$I$101,DATA!$M$72:$M$101,DATA!$S$72:$S$101)</f>
        <v>1.4790554560315874</v>
      </c>
    </row>
  </sheetData>
  <mergeCells count="6">
    <mergeCell ref="C2:E2"/>
    <mergeCell ref="A4:A10"/>
    <mergeCell ref="A11:A18"/>
    <mergeCell ref="A19:A22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TD</vt:lpstr>
      <vt:lpstr>TEC</vt:lpstr>
      <vt:lpstr>FACT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FLOREZ</dc:creator>
  <cp:keywords/>
  <dc:description/>
  <cp:lastModifiedBy>MARIA FLOREZ</cp:lastModifiedBy>
  <cp:revision/>
  <dcterms:created xsi:type="dcterms:W3CDTF">2022-05-21T20:51:22Z</dcterms:created>
  <dcterms:modified xsi:type="dcterms:W3CDTF">2022-06-04T02:40:51Z</dcterms:modified>
  <cp:category/>
  <cp:contentStatus/>
</cp:coreProperties>
</file>