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correouisedu-my.sharepoint.com/personal/maria2162392_correo_uis_edu_co/Documents/APÉNDICES/"/>
    </mc:Choice>
  </mc:AlternateContent>
  <xr:revisionPtr revIDLastSave="4" documentId="13_ncr:1_{267F952A-07C6-48C1-85DE-54698796EB14}" xr6:coauthVersionLast="47" xr6:coauthVersionMax="47" xr10:uidLastSave="{8675EA0D-8941-4334-A60E-19A3AE85B97C}"/>
  <bookViews>
    <workbookView xWindow="-120" yWindow="-120" windowWidth="20730" windowHeight="11160" tabRatio="815" activeTab="1" xr2:uid="{D1C516B0-AE68-4D75-B473-EB07063D1E53}"/>
  </bookViews>
  <sheets>
    <sheet name="Validez Empresas-Google" sheetId="4" r:id="rId1"/>
    <sheet name="Validez Grupos-Google" sheetId="6" r:id="rId2"/>
    <sheet name="Validez Empresas-Forms" sheetId="7"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7" i="4" l="1"/>
  <c r="I4" i="6"/>
  <c r="I57" i="6"/>
  <c r="I56" i="6"/>
  <c r="I55" i="6"/>
  <c r="I54" i="6"/>
  <c r="I53" i="6"/>
  <c r="I52" i="6"/>
  <c r="I51" i="6"/>
  <c r="I50" i="6"/>
  <c r="I49" i="6"/>
  <c r="I48" i="6"/>
  <c r="I47" i="6"/>
  <c r="I46" i="6"/>
  <c r="I45" i="6"/>
  <c r="I44" i="6"/>
  <c r="I43" i="6"/>
  <c r="I42" i="6"/>
  <c r="I41" i="6"/>
  <c r="I40" i="6"/>
  <c r="I39" i="6"/>
  <c r="I38" i="6"/>
  <c r="I37" i="6"/>
  <c r="I58" i="6" s="1"/>
  <c r="I59" i="6" s="1"/>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H9" i="6"/>
  <c r="H10" i="6"/>
  <c r="H11" i="6"/>
  <c r="H12"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8" i="6"/>
  <c r="H7" i="6"/>
  <c r="H6" i="6"/>
  <c r="H5" i="6"/>
  <c r="H4" i="6"/>
  <c r="H4" i="4"/>
  <c r="F64" i="7"/>
  <c r="G64" i="7"/>
  <c r="E64" i="7"/>
  <c r="H63" i="7"/>
  <c r="I63" i="7"/>
  <c r="I62" i="7"/>
  <c r="H62" i="7"/>
  <c r="H44" i="7"/>
  <c r="I44" i="7"/>
  <c r="H45" i="7"/>
  <c r="I45" i="7"/>
  <c r="H46" i="7"/>
  <c r="I46" i="7"/>
  <c r="H47" i="7"/>
  <c r="I47" i="7"/>
  <c r="H48" i="7"/>
  <c r="I48" i="7"/>
  <c r="H49" i="7"/>
  <c r="I49" i="7"/>
  <c r="H50" i="7"/>
  <c r="I50" i="7"/>
  <c r="H51" i="7"/>
  <c r="I51" i="7"/>
  <c r="H52" i="7"/>
  <c r="I52" i="7"/>
  <c r="H53" i="7"/>
  <c r="I53" i="7"/>
  <c r="H54" i="7"/>
  <c r="I54" i="7"/>
  <c r="H55" i="7"/>
  <c r="I55" i="7"/>
  <c r="H56" i="7"/>
  <c r="I56" i="7"/>
  <c r="H57" i="7"/>
  <c r="I57" i="7"/>
  <c r="H58" i="7"/>
  <c r="I58" i="7"/>
  <c r="H59" i="7"/>
  <c r="I59" i="7"/>
  <c r="H60" i="7"/>
  <c r="I60" i="7"/>
  <c r="H61" i="7"/>
  <c r="I61" i="7"/>
  <c r="I42" i="7"/>
  <c r="H42" i="7"/>
  <c r="I43" i="7"/>
  <c r="H43" i="7"/>
  <c r="H22" i="7"/>
  <c r="I22" i="7"/>
  <c r="H23" i="7"/>
  <c r="I23" i="7"/>
  <c r="H24" i="7"/>
  <c r="I24" i="7"/>
  <c r="H25" i="7"/>
  <c r="I25" i="7"/>
  <c r="H26" i="7"/>
  <c r="I26" i="7"/>
  <c r="H27" i="7"/>
  <c r="I27" i="7"/>
  <c r="H28" i="7"/>
  <c r="I28" i="7"/>
  <c r="H29" i="7"/>
  <c r="I29" i="7"/>
  <c r="H30" i="7"/>
  <c r="I30" i="7"/>
  <c r="H31" i="7"/>
  <c r="I31" i="7"/>
  <c r="H32" i="7"/>
  <c r="I32" i="7"/>
  <c r="H33" i="7"/>
  <c r="I33" i="7"/>
  <c r="H34" i="7"/>
  <c r="I34" i="7"/>
  <c r="H35" i="7"/>
  <c r="I35" i="7"/>
  <c r="H36" i="7"/>
  <c r="I36" i="7"/>
  <c r="H37" i="7"/>
  <c r="I37" i="7"/>
  <c r="H38" i="7"/>
  <c r="I38" i="7"/>
  <c r="H39" i="7"/>
  <c r="I39" i="7"/>
  <c r="H40" i="7"/>
  <c r="I40" i="7"/>
  <c r="H41" i="7"/>
  <c r="I41" i="7"/>
  <c r="I20" i="7"/>
  <c r="H20" i="7"/>
  <c r="H12" i="7"/>
  <c r="I12" i="7"/>
  <c r="H13" i="7"/>
  <c r="I13" i="7"/>
  <c r="H14" i="7"/>
  <c r="I14" i="7"/>
  <c r="H15" i="7"/>
  <c r="I15" i="7"/>
  <c r="H16" i="7"/>
  <c r="I16" i="7"/>
  <c r="H17" i="7"/>
  <c r="I17" i="7"/>
  <c r="H18" i="7"/>
  <c r="I18" i="7"/>
  <c r="H19" i="7"/>
  <c r="I19" i="7"/>
  <c r="I11" i="7"/>
  <c r="H11" i="7"/>
  <c r="I10" i="7"/>
  <c r="H10" i="7"/>
  <c r="H9" i="7"/>
  <c r="I9" i="7"/>
  <c r="H8" i="7"/>
  <c r="I8" i="7"/>
  <c r="I21" i="7"/>
  <c r="H21" i="7"/>
  <c r="I7" i="7"/>
  <c r="H7" i="7"/>
  <c r="I6" i="7"/>
  <c r="H6" i="7"/>
  <c r="I5" i="7"/>
  <c r="H5" i="7"/>
  <c r="I4" i="7"/>
  <c r="I66" i="7" s="1"/>
  <c r="H4" i="7"/>
  <c r="I61" i="6" l="1"/>
  <c r="I60" i="6" s="1"/>
  <c r="B60" i="6" s="1"/>
  <c r="H58" i="6"/>
  <c r="H59" i="6" s="1"/>
  <c r="H64" i="7"/>
  <c r="H65" i="7" s="1"/>
  <c r="I64" i="7"/>
  <c r="I65" i="7" s="1"/>
  <c r="H10" i="4"/>
  <c r="E58" i="6"/>
  <c r="F58" i="6"/>
  <c r="G58" i="6"/>
  <c r="H11" i="4"/>
  <c r="I11" i="4"/>
  <c r="I10" i="4"/>
  <c r="I5" i="4"/>
  <c r="I6" i="4"/>
  <c r="I7" i="4"/>
  <c r="I8" i="4"/>
  <c r="I9"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4" i="4"/>
  <c r="E78" i="4"/>
  <c r="F78" i="4"/>
  <c r="G78" i="4"/>
  <c r="H5" i="4"/>
  <c r="H6" i="4"/>
  <c r="H7" i="4"/>
  <c r="H8" i="4"/>
  <c r="H9"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I81" i="4" l="1"/>
  <c r="I80" i="4" s="1"/>
  <c r="H78" i="4"/>
  <c r="H79" i="4" s="1"/>
  <c r="I78" i="4"/>
  <c r="I79" i="4" s="1"/>
  <c r="B80" i="4" l="1"/>
</calcChain>
</file>

<file path=xl/sharedStrings.xml><?xml version="1.0" encoding="utf-8"?>
<sst xmlns="http://schemas.openxmlformats.org/spreadsheetml/2006/main" count="593" uniqueCount="322">
  <si>
    <t>Indique a qué entidad de Santander pertenece</t>
  </si>
  <si>
    <t>Indique el sector económico al cual pertenece su empresa</t>
  </si>
  <si>
    <t xml:space="preserve">Seleccione el año de inicio de operaciones de la empresa </t>
  </si>
  <si>
    <t>¿Cuántas personas aproximadamente trabajan en la empresa?</t>
  </si>
  <si>
    <t xml:space="preserve">¿En dónde almacena su empresa los datos recolectados por los equipos electrónicos (computador, Fax, sensores, etc)?  </t>
  </si>
  <si>
    <t>¿Cuáles de estos canales digitales emplea su empresa?</t>
  </si>
  <si>
    <t xml:space="preserve">Cuando se trata de tecnologías de la industria 4.0, ¿qué es lo que mejor describe a su empresa? </t>
  </si>
  <si>
    <t xml:space="preserve">¿Cuáles de las siguientes actividades relacionadas con la adopción de tecnologías tiene planeado desarrollar la empresa en los próximos 2 años? </t>
  </si>
  <si>
    <t xml:space="preserve">La mayoría de las tecnologías fueron adquiridas con: </t>
  </si>
  <si>
    <t>Al momento de adoptar la(s) tecnología(s) 4.0, la empresa:</t>
  </si>
  <si>
    <t>Seleccione el grado de apoyo que como empresa ha recibido por parte de las Instituciones de Educación Superior (IES) en la apropiación de tecnologías de la industria 4.0.</t>
  </si>
  <si>
    <t xml:space="preserve">¿Cuáles son los principales estímulos por los que adoptó tecnologías de la industria 4.0? </t>
  </si>
  <si>
    <t xml:space="preserve">¿Qué beneficios ha traído la adopción de tecnologías 4.0 en la empresa? </t>
  </si>
  <si>
    <t>Escriba el nombre del grupo de investigación al cual pertenece</t>
  </si>
  <si>
    <t>Seleccione la universidad a la cual pertenece su grupo de investigación</t>
  </si>
  <si>
    <t>¿Cuáles de estos canales digitales emplea su grupo de investigación?</t>
  </si>
  <si>
    <t>Cuando se trata de tecnologías de la industria 4.0, ¿qué es lo que mejor describe a su grupo?</t>
  </si>
  <si>
    <t xml:space="preserve">¿Cuáles de las siguientes actividades relacionadas con la adopción de tecnologías tiene planeado desarrollar el grupo en los próximos 2 años? </t>
  </si>
  <si>
    <t>Al momento de adoptar la(s) tecnología(s) 4.0, el grupo:</t>
  </si>
  <si>
    <t>Seleccione el grado de apoyo que como grupo de investigación ha recibido por parte de las Instituciones de Educación Superior (IES) en la apropiación de tecnologías de la industria 4.0</t>
  </si>
  <si>
    <t>¿Qué beneficios ha traído la adopción de tecnologías 4.0 en el grupo?</t>
  </si>
  <si>
    <r>
      <rPr>
        <b/>
        <sz val="11"/>
        <color theme="1"/>
        <rFont val="Calibri"/>
        <family val="2"/>
        <scheme val="minor"/>
      </rPr>
      <t>Indique qué tanto se acercan las siguientes afirmaciones a la situación actual del grupo. Tenga en cuenta que 1 significa nada cerca y 4 totalmente cerca.</t>
    </r>
    <r>
      <rPr>
        <sz val="11"/>
        <color theme="1"/>
        <rFont val="Calibri"/>
        <family val="2"/>
        <scheme val="minor"/>
      </rPr>
      <t xml:space="preserve"> [Se promueven las competencias digitales en los miembros del grupo.]</t>
    </r>
  </si>
  <si>
    <t>[Los miembros del grupo aprovechan los recursos tecnológicos de la manera más eficaz.]</t>
  </si>
  <si>
    <t>[El director del grupo de investigación estimula el desarrollo de actividades con el fin de lograr su transformación digital.]</t>
  </si>
  <si>
    <t xml:space="preserve"> [Dentro del plan estratégico del grupo se concibe la inversión en tecnologías.]</t>
  </si>
  <si>
    <t>[El grupo de investigación hace seguimiento a sus avances en la transformación digital.]</t>
  </si>
  <si>
    <t>[El grupo identifica e incorpora las tecnologías digitales que pueden aportar positivamente a sus actividades.]</t>
  </si>
  <si>
    <t>[La implementación de las TIC se da de manera transversal en todas las actividades del grupo.]</t>
  </si>
  <si>
    <t>[El grupo publica en la web, en revistas electrónicas o indexadas que se encuentran en las bases de datos de las universidades o en los buscadores académicos ubicados en la red.]</t>
  </si>
  <si>
    <t xml:space="preserve"> [El grupo posee las herramientas digitales necesarias para capturar datos en tiempo real y accesibles para todos los miembros.]</t>
  </si>
  <si>
    <t>[El grupo aprovecha los datos existentes para la validación de los resultados de sus investigaciones.]</t>
  </si>
  <si>
    <t>[El grupo cuenta con programas de seguridad para proteger sus datos y los de sus colaboradores.]</t>
  </si>
  <si>
    <t>[El grupo almacena los datos de sus investigaciones en plataformas que cumplen con todos los protocolos de seguridad.]</t>
  </si>
  <si>
    <t xml:space="preserve"> [Analítica de datos]</t>
  </si>
  <si>
    <t>[Robótica y automatización]</t>
  </si>
  <si>
    <t xml:space="preserve"> [Internet de las cosas]</t>
  </si>
  <si>
    <t xml:space="preserve"> [Fabricación aditiva, Impresión 3D]</t>
  </si>
  <si>
    <t xml:space="preserve"> [Inteligencia artificial]</t>
  </si>
  <si>
    <t xml:space="preserve"> [Machine Learning o Aprendizaje automático]</t>
  </si>
  <si>
    <t xml:space="preserve"> [Ciberseguridad]</t>
  </si>
  <si>
    <t xml:space="preserve"> [Nanotecnología]</t>
  </si>
  <si>
    <t xml:space="preserve"> [Biotecnología]</t>
  </si>
  <si>
    <t xml:space="preserve"> [Materiales avanzados]</t>
  </si>
  <si>
    <t xml:space="preserve"> [Big Data]</t>
  </si>
  <si>
    <t xml:space="preserve"> [Realidad virtual]</t>
  </si>
  <si>
    <t xml:space="preserve"> [Realidad Aumentada]</t>
  </si>
  <si>
    <t xml:space="preserve"> [Blockchain]</t>
  </si>
  <si>
    <t xml:space="preserve"> [Business Intelligence]</t>
  </si>
  <si>
    <t xml:space="preserve">  [Internet de las cosas]</t>
  </si>
  <si>
    <t xml:space="preserve">  [Fabricación aditiva, Impresión 3D]</t>
  </si>
  <si>
    <t xml:space="preserve">  [Inteligencia artificial]</t>
  </si>
  <si>
    <t xml:space="preserve">  [Machine Learning o Aprendizaje automático]</t>
  </si>
  <si>
    <t xml:space="preserve">  [Ciberseguridad]</t>
  </si>
  <si>
    <t xml:space="preserve">  [Nanotecnología]</t>
  </si>
  <si>
    <t xml:space="preserve">  [Biotecnología]</t>
  </si>
  <si>
    <t xml:space="preserve">  [Materiales avanzados]</t>
  </si>
  <si>
    <t xml:space="preserve">  [Big Data]</t>
  </si>
  <si>
    <t xml:space="preserve">  [Realidad virtual]</t>
  </si>
  <si>
    <t xml:space="preserve">  [Realidad Aumentada]</t>
  </si>
  <si>
    <t xml:space="preserve">  [Blockchain]</t>
  </si>
  <si>
    <t xml:space="preserve">  [Business Intelligence]</t>
  </si>
  <si>
    <r>
      <rPr>
        <b/>
        <sz val="11"/>
        <color theme="1"/>
        <rFont val="Calibri"/>
        <family val="2"/>
        <scheme val="minor"/>
      </rPr>
      <t xml:space="preserve"> Seleccione de 1 a 4, siendo 1 un nivel nulo y 4 nivel alto, el nivel de uso de las siguientes tecnologías de la industria 4.0 en las actividades del grupo.</t>
    </r>
    <r>
      <rPr>
        <sz val="11"/>
        <color theme="1"/>
        <rFont val="Calibri"/>
        <family val="2"/>
        <scheme val="minor"/>
      </rPr>
      <t xml:space="preserve"> [Computación en la nube]</t>
    </r>
  </si>
  <si>
    <r>
      <rPr>
        <b/>
        <sz val="11"/>
        <color theme="1"/>
        <rFont val="Calibri"/>
        <family val="2"/>
        <scheme val="minor"/>
      </rPr>
      <t>Seleccione de 1 a 4, donde 1 es nada influyente y 4 influye significativamente, qué tanto influyen los siguientes factores en la apropiación de tecnologías de la industria 4.0 en su grupo. Si identifica que algunas de las variables no se presentan en su grupo, puede seleccionar la opción No Aplica.</t>
    </r>
    <r>
      <rPr>
        <sz val="11"/>
        <color theme="1"/>
        <rFont val="Calibri"/>
        <family val="2"/>
        <scheme val="minor"/>
      </rPr>
      <t xml:space="preserve"> [Contar con capacidad de almacenamiento y gestión de datos suficiente.]</t>
    </r>
  </si>
  <si>
    <t xml:space="preserve"> [El nivel de inversión de capital inicial de la tecnología.]</t>
  </si>
  <si>
    <t>[Los costos de operación y mantenimiento por uso de las tecnologías.]</t>
  </si>
  <si>
    <t>[El grado de complejidad de uso de la tecnología.]</t>
  </si>
  <si>
    <t>[La experiencia organizacional adquirida por la adopción de tecnologías previas.]</t>
  </si>
  <si>
    <t>[Las habilidades y la experiencia previa relacionadas con las tecnologías de los integrantes del grupo.]</t>
  </si>
  <si>
    <t>[La disponibilidad de infraestructura técnica (Hardware y Software) adecuada.]</t>
  </si>
  <si>
    <t xml:space="preserve"> [Existencia de protocolos y políticas de ciberseguridad que resguarden la información y data generada por las actividades del grupo.]</t>
  </si>
  <si>
    <t xml:space="preserve"> [La adecuada interoperabilidad (integración) entre programas y equipos del grupo.]</t>
  </si>
  <si>
    <t>[Oferta de servicios para subcontratar tecnologías.]</t>
  </si>
  <si>
    <t>[Nivel de desarrollo tecnológico, económico y cultural de la región.]</t>
  </si>
  <si>
    <t>[Contar con líneas de investigación enfocadas en la innovación y las tecnologías.]</t>
  </si>
  <si>
    <t xml:space="preserve"> [Sencillez en la cuantificación de los beneficios esperados por la adopción.]</t>
  </si>
  <si>
    <t>[Existencia de condiciones de trabajo repetitivas.]</t>
  </si>
  <si>
    <t xml:space="preserve"> [El talento humano aprovecha los recursos tecnológicos de la manera más eficaz.]</t>
  </si>
  <si>
    <t xml:space="preserve"> [La empresa orienta eficazmente a todos sus colaboradores en el proceso de transformación digital.]</t>
  </si>
  <si>
    <t xml:space="preserve"> [La estrategia empresarial comprende la inversión en tecnologías.]</t>
  </si>
  <si>
    <t xml:space="preserve"> [Los avances de la transformación digital son monitoreados periódicamente por medio de indicadores cuantitativos.]</t>
  </si>
  <si>
    <t xml:space="preserve"> [La empresa posee un modelo de gobierno que supervisa y evalúa las iniciativas digitales puestas en marcha.]</t>
  </si>
  <si>
    <t xml:space="preserve"> [La implementación de las TIC se da de manera transversal en todas las áreas de la empresa.]</t>
  </si>
  <si>
    <t xml:space="preserve"> [El uso de las TIC ha permitido un mayor alcance en el mercado.]</t>
  </si>
  <si>
    <t xml:space="preserve"> [La toma de decisiones se lleva a cabo a partir de datos en tiempo real y accesibles.]</t>
  </si>
  <si>
    <t xml:space="preserve"> [Las reacciones, comentarios, mensajes, clics y cualquier otra forma de impresión de los clientes en las redes son captados y monitoreados por la empresa.]</t>
  </si>
  <si>
    <t xml:space="preserve"> [La empresa cuenta con softwares de seguridad para proteger sus datos y los de sus colaboradores.]</t>
  </si>
  <si>
    <t xml:space="preserve"> [La empresa almacena la información de sus clientes en plataformas que cumplen con todos los protocolos de seguridad.]</t>
  </si>
  <si>
    <t xml:space="preserve"> [Robótica y automatización]</t>
  </si>
  <si>
    <t xml:space="preserve"> [Realidad aumentada]</t>
  </si>
  <si>
    <t xml:space="preserve">  [Robótica y automatización]</t>
  </si>
  <si>
    <t>[Biotecnología]</t>
  </si>
  <si>
    <t xml:space="preserve">  [Los costos de operación y mantenimiento por uso de las tecnologías.]</t>
  </si>
  <si>
    <t xml:space="preserve"> [La experiencia organizacional adquirida por la adopción de tecnologías previas.]</t>
  </si>
  <si>
    <t>[La demanda de nuevos productos y servicios a un menor costo, tiempo y mayor calidad por parte de los clientes.]</t>
  </si>
  <si>
    <t xml:space="preserve"> [Las habilidades y la experiencia previa del talento humano relacionadas con las tecnologías.]</t>
  </si>
  <si>
    <t>[Existencia de protocolos y políticas de ciberseguridad que resguarden la información y data generada por las actividades de la empresa.]</t>
  </si>
  <si>
    <t xml:space="preserve"> [La adecuada interoperabilidad (integración) entre programas y equipos de la empresa.]</t>
  </si>
  <si>
    <t xml:space="preserve"> [Apoyo de la alta dirección de la empresa.]</t>
  </si>
  <si>
    <t>[Poseer estándares para la adopción de tecnologías 4.0 en la empresa.]</t>
  </si>
  <si>
    <t xml:space="preserve"> [Nivel de desarrollo tecnológico, económico y cultural de la región.]</t>
  </si>
  <si>
    <t>[Contar con una cultura laboral enfocada en la innovación y las tecnologías.]</t>
  </si>
  <si>
    <t xml:space="preserve">  [Existencia de condiciones de trabajo peligrosas y repetitivas.]</t>
  </si>
  <si>
    <t>Constructo</t>
  </si>
  <si>
    <t>Dimensión</t>
  </si>
  <si>
    <t>Items</t>
  </si>
  <si>
    <t>Esencial</t>
  </si>
  <si>
    <t>Util pero no esencial</t>
  </si>
  <si>
    <t>No esencial</t>
  </si>
  <si>
    <t>CVR</t>
  </si>
  <si>
    <t>CVR'</t>
  </si>
  <si>
    <t>Información básica</t>
  </si>
  <si>
    <r>
      <rPr>
        <b/>
        <sz val="10"/>
        <color theme="1"/>
        <rFont val="Arial"/>
        <family val="2"/>
      </rPr>
      <t xml:space="preserve">Indique qué tanto se acercan las siguientes afirmaciones a la situación actual de la empresa. Tenga en cuenta que 1 significa nada cerca y 4 totalmente cerca. </t>
    </r>
    <r>
      <rPr>
        <sz val="10"/>
        <color theme="1"/>
        <rFont val="Arial"/>
        <family val="2"/>
      </rPr>
      <t>[Se promueven las competencias digitales en los empleados y directivos.]</t>
    </r>
  </si>
  <si>
    <r>
      <rPr>
        <b/>
        <sz val="10"/>
        <color theme="1"/>
        <rFont val="Arial"/>
        <family val="2"/>
      </rPr>
      <t xml:space="preserve">Seleccione de 1 a 4, siendo 1 un nivel nulo y 4 nivel alto, el nivel de uso de las siguientes tecnologías de la industria 4.0 en las operaciones de la empresa. </t>
    </r>
    <r>
      <rPr>
        <sz val="10"/>
        <color theme="1"/>
        <rFont val="Arial"/>
        <family val="2"/>
      </rPr>
      <t xml:space="preserve"> [Computación en la nube]</t>
    </r>
  </si>
  <si>
    <r>
      <rPr>
        <b/>
        <sz val="10"/>
        <color theme="1"/>
        <rFont val="Arial"/>
        <family val="2"/>
      </rPr>
      <t xml:space="preserve">Relacione con la respectiva área de aplicación aquellas tecnologías que se están implementando en su empresa. Si en la pregunta anterior seleccionó la opción 1 para alguna tecnología, seleccione para esta pregunta la opción No Aplica “N.A”. Tenga presente que puede desplazarse a lo ancho de la tabla para visualizar todas las columnas disponibles.  </t>
    </r>
    <r>
      <rPr>
        <sz val="10"/>
        <color theme="1"/>
        <rFont val="Arial"/>
        <family val="2"/>
      </rPr>
      <t>[Computación en la nube]</t>
    </r>
  </si>
  <si>
    <r>
      <rPr>
        <b/>
        <sz val="10"/>
        <color theme="1"/>
        <rFont val="Arial"/>
        <family val="2"/>
      </rPr>
      <t xml:space="preserve">Seleccione de 1 a 4, donde 1 es nada influyente y 4 influye significativamente, qué tanto influyen los siguientes factores en la apropiación de tecnologías de la industria 4.0 en su empresa. Si identifica que algunas de las variables no se presentan en su empresa, puede seleccionar la opción No Aplica.  </t>
    </r>
    <r>
      <rPr>
        <sz val="10"/>
        <color theme="1"/>
        <rFont val="Arial"/>
        <family val="2"/>
      </rPr>
      <t>[Contar con capacidad de almacenamiento y gestión de datos suficientes.]</t>
    </r>
  </si>
  <si>
    <t>Tecnología de la Industria 4.0</t>
  </si>
  <si>
    <t>Estrategias de apropiación de T4.0</t>
  </si>
  <si>
    <t>Factores influyentes en la apropiación de T4.0</t>
  </si>
  <si>
    <t>Efectos de la apropiación de T4.0</t>
  </si>
  <si>
    <t>Nivel de apropiación de Tecnologías de la Industria 4.0</t>
  </si>
  <si>
    <t>7.1</t>
  </si>
  <si>
    <t>7.2</t>
  </si>
  <si>
    <t>7.3</t>
  </si>
  <si>
    <t>7.4</t>
  </si>
  <si>
    <t>7.5</t>
  </si>
  <si>
    <t>7.6</t>
  </si>
  <si>
    <t>7.7</t>
  </si>
  <si>
    <t>7.8</t>
  </si>
  <si>
    <t>7.9</t>
  </si>
  <si>
    <t>7.10</t>
  </si>
  <si>
    <t>7.11</t>
  </si>
  <si>
    <t>7.12</t>
  </si>
  <si>
    <t>8.1</t>
  </si>
  <si>
    <t>8.2</t>
  </si>
  <si>
    <t>8.3</t>
  </si>
  <si>
    <t>8.4</t>
  </si>
  <si>
    <t>8.5</t>
  </si>
  <si>
    <t>8.6</t>
  </si>
  <si>
    <t>8.7</t>
  </si>
  <si>
    <t>8.8</t>
  </si>
  <si>
    <t>8.9</t>
  </si>
  <si>
    <t>8.10</t>
  </si>
  <si>
    <t>8.11</t>
  </si>
  <si>
    <t>8.12</t>
  </si>
  <si>
    <t>8.13</t>
  </si>
  <si>
    <t>8.14</t>
  </si>
  <si>
    <t>8.15</t>
  </si>
  <si>
    <t>8.16</t>
  </si>
  <si>
    <t>9.1</t>
  </si>
  <si>
    <t>9.2</t>
  </si>
  <si>
    <t>9.3</t>
  </si>
  <si>
    <t>9.4</t>
  </si>
  <si>
    <t>9.5</t>
  </si>
  <si>
    <t>9.6</t>
  </si>
  <si>
    <t>9.7</t>
  </si>
  <si>
    <t>9.8</t>
  </si>
  <si>
    <t>9.9</t>
  </si>
  <si>
    <t>9.10</t>
  </si>
  <si>
    <t>9.11</t>
  </si>
  <si>
    <t>9.12</t>
  </si>
  <si>
    <t>9.13</t>
  </si>
  <si>
    <t>9.14</t>
  </si>
  <si>
    <t>9.15</t>
  </si>
  <si>
    <t>9.16</t>
  </si>
  <si>
    <t>16.1</t>
  </si>
  <si>
    <t>16.2</t>
  </si>
  <si>
    <t>16.3</t>
  </si>
  <si>
    <t>16.4</t>
  </si>
  <si>
    <t>16.5</t>
  </si>
  <si>
    <t>16.6</t>
  </si>
  <si>
    <t>16.7</t>
  </si>
  <si>
    <t>16.8</t>
  </si>
  <si>
    <t>16.9</t>
  </si>
  <si>
    <t>16.10</t>
  </si>
  <si>
    <t>16.11</t>
  </si>
  <si>
    <t>16.12</t>
  </si>
  <si>
    <t>16.13</t>
  </si>
  <si>
    <t>16.14</t>
  </si>
  <si>
    <t>16.15</t>
  </si>
  <si>
    <t>16.16</t>
  </si>
  <si>
    <t>16.17</t>
  </si>
  <si>
    <t>n=3</t>
  </si>
  <si>
    <t>https://www.youtube.com/watch?v=aSrS2fbytuo</t>
  </si>
  <si>
    <t>Suma</t>
  </si>
  <si>
    <t>IVC</t>
  </si>
  <si>
    <t>IVC items aceptables</t>
  </si>
  <si>
    <t>Empresas</t>
  </si>
  <si>
    <t>Grupos</t>
  </si>
  <si>
    <t>n=2</t>
  </si>
  <si>
    <t>Tecnologías de la Industria 4.0</t>
  </si>
  <si>
    <t>6.1</t>
  </si>
  <si>
    <t>6.2</t>
  </si>
  <si>
    <t>6.3</t>
  </si>
  <si>
    <t>6.4</t>
  </si>
  <si>
    <t>6.5</t>
  </si>
  <si>
    <t>6.6</t>
  </si>
  <si>
    <t>6.7</t>
  </si>
  <si>
    <t>6.8</t>
  </si>
  <si>
    <t>6.9</t>
  </si>
  <si>
    <t>6.10</t>
  </si>
  <si>
    <t>6.11</t>
  </si>
  <si>
    <t>6.12</t>
  </si>
  <si>
    <t>7.13</t>
  </si>
  <si>
    <t>7.14</t>
  </si>
  <si>
    <t>7.15</t>
  </si>
  <si>
    <t>7.16</t>
  </si>
  <si>
    <t>7.17</t>
  </si>
  <si>
    <t>13.1</t>
  </si>
  <si>
    <t>13.2</t>
  </si>
  <si>
    <t>13.3</t>
  </si>
  <si>
    <t>13.4</t>
  </si>
  <si>
    <t>13.5</t>
  </si>
  <si>
    <t>13.6</t>
  </si>
  <si>
    <t>13.7</t>
  </si>
  <si>
    <t>13.8</t>
  </si>
  <si>
    <t>13.9</t>
  </si>
  <si>
    <t>13.10</t>
  </si>
  <si>
    <t>13.11</t>
  </si>
  <si>
    <t>13.12</t>
  </si>
  <si>
    <t>13.13</t>
  </si>
  <si>
    <t>13.14</t>
  </si>
  <si>
    <t>Items =54</t>
  </si>
  <si>
    <t>Items=74</t>
  </si>
  <si>
    <t xml:space="preserve">¿En dónde almacena su grupo de investigación los datos recolectados por los equipos electrónicos (computador, Fax, sensores, etc)?  </t>
  </si>
  <si>
    <t>¿A cuál organización de Santander pertenece?</t>
  </si>
  <si>
    <t>¿Cuál es el nombre de su empresa?</t>
  </si>
  <si>
    <t>¿Qué cargo ocupa en su empresa?</t>
  </si>
  <si>
    <t>Seleccione el sector económico al cual pertenece su empresa</t>
  </si>
  <si>
    <t>¿En qué año inició operaciones su empresa?</t>
  </si>
  <si>
    <t>¿Cuántas personas aproximadamente laboran en su empresa?</t>
  </si>
  <si>
    <t>Si su respuesta anterior fue "otro", mencione ¿Qué otro sitio/espacio utiliza su empresa para almacenar los datos recolectados por los equipos electrónicos?</t>
  </si>
  <si>
    <t>Los trabajadores aprovechan eficazmente los recursos tecnológicos que dispone la empresa.</t>
  </si>
  <si>
    <t>La empresa orienta eficazmente a todos sus trabajadores en el proceso de transformación digital.</t>
  </si>
  <si>
    <t>Dentro de la estrategia empresarial se concibe la inversión en tecnologías.</t>
  </si>
  <si>
    <t>La empresa monitorea los avances de la transformación digital por medio de indicadores.</t>
  </si>
  <si>
    <t>La toma de decisiones se lleva a cabo a partir de datos en tiempo real. </t>
  </si>
  <si>
    <t>Las reacciones, comentarios, mensajes, clics y cualquier otra forma de impresión de los clientes en las redes son captados y monitoreados por la empresa.</t>
  </si>
  <si>
    <t>La empresa cuenta con softwares de seguridad para proteger sus datos y los de sus colaboradores.</t>
  </si>
  <si>
    <t>Analítica de datos</t>
  </si>
  <si>
    <t>Big Data</t>
  </si>
  <si>
    <t>Robótica y automatización</t>
  </si>
  <si>
    <t>Internet de las cosas</t>
  </si>
  <si>
    <t>Manufactura aditiva/Impresión 3D</t>
  </si>
  <si>
    <t>Machine Learning o Aprendizaje automático</t>
  </si>
  <si>
    <t>Ciberseguridad</t>
  </si>
  <si>
    <t>Nanotecnología</t>
  </si>
  <si>
    <t>Biotecnología</t>
  </si>
  <si>
    <t>Realidad virtual</t>
  </si>
  <si>
    <t>Realidad aumentada</t>
  </si>
  <si>
    <t>Blockchain</t>
  </si>
  <si>
    <t>Business Intelligence</t>
  </si>
  <si>
    <t>Materiales avanzados</t>
  </si>
  <si>
    <t>Inteligencia Artificial</t>
  </si>
  <si>
    <t>Teniendo en cuenta su respuesta anterior, seleccione las áreas operacionales de su empresa en las cuales se implementan dichas tecnologías.</t>
  </si>
  <si>
    <t>Explique con sus palabras, ¿Qué tan dispuesta ha estado su empresa para la apropiación de tecnologías de la industria 4.0?</t>
  </si>
  <si>
    <t>De acuerdo con las siguientes actividades relacionadas con la gestión tecnológica, ¿Cuáles tiene planeadas implementar su empresa en los próximos 2 años?</t>
  </si>
  <si>
    <t>Si su respuesta anterior fue "otra", mencione ¿Qué otra actividad relacionada con la gestión tecnológica tiene planeado su empresa implementar en los próximos dos años?</t>
  </si>
  <si>
    <t>Al momento de apropiar una tecnología de la industria 4.0, ¿Cómo accedió su empresa a esta?</t>
  </si>
  <si>
    <t>Si su respuesta anterior fue "otro", explique ¿Cómo accedió su empresa a la tecnología de la industria 4.0?</t>
  </si>
  <si>
    <t>¿Cuáles son los principales estímulos por los que su empresa apropia tecnologías de la industria 4.0?</t>
  </si>
  <si>
    <t>El nivel de inversión de capital inicial de la tecnología.</t>
  </si>
  <si>
    <t>Los costos de operación y mantenimiento por uso de las tecnologías.</t>
  </si>
  <si>
    <t>El grado de complejidad de uso de la tecnología.</t>
  </si>
  <si>
    <t>La experiencia organizacional adquirida por la apropiación de tecnologías previas.</t>
  </si>
  <si>
    <t>La demanda de nuevos productos/servicios a un menor costo, tiempo y mayor calidad por parte de los clientes.</t>
  </si>
  <si>
    <t>Las habilidades y la experiencia previa del talento humano relacionadas con las tecnologías.</t>
  </si>
  <si>
    <t>La disponibilidad de infraestructura técnica (Hardware y Software) adecuada.</t>
  </si>
  <si>
    <t>Existencia de protocolos y políticas de ciberseguridad que resguarden la información y data generada por las actividades de la empresa.</t>
  </si>
  <si>
    <t>La adecuada interoperabilidad (integración) entre programas y equipos de la empresa.</t>
  </si>
  <si>
    <t>Apoyo de la alta dirección de la empresa.</t>
  </si>
  <si>
    <t>Poseer estándares para la apropiación de tecnologías 4.0 en la empresa.</t>
  </si>
  <si>
    <t>La posibilidad de subcontratar las tecnologías a otras entidades tecnológicas.</t>
  </si>
  <si>
    <t>Nivel de desarrollo tecnológico, económico o cultural de la región.</t>
  </si>
  <si>
    <t>Contar con una cultura laboral enfocada en la innovación y las tecnologías.</t>
  </si>
  <si>
    <t>Sencillez en la cuantificación de los beneficios esperados por la apropiación.</t>
  </si>
  <si>
    <t>Existencia de condiciones de trabajo peligrosas/repetitivas.</t>
  </si>
  <si>
    <t>La existencia de políticas y programas gubernamentales que apoyen la apropiación de nuevas tecnologías.</t>
  </si>
  <si>
    <t>Influencia de terceros.</t>
  </si>
  <si>
    <t>Si su respuesta anterior fue "otro", mencione ¿Cuál ha sido ese otro beneficio que ha traído la apropiación de tecnologías de la Industria 4.0 en su empresa?</t>
  </si>
  <si>
    <r>
      <rPr>
        <b/>
        <sz val="10"/>
        <color theme="1"/>
        <rFont val="Arial"/>
        <family val="2"/>
      </rPr>
      <t xml:space="preserve">Indique qué tanto se acercan las siguientes afirmaciones a la situación actual de la empresa. Tenga en cuenta que 1 significa nada cerca y 4 totalmente cerca. </t>
    </r>
    <r>
      <rPr>
        <sz val="10"/>
        <color theme="1"/>
        <rFont val="Arial"/>
        <family val="2"/>
      </rPr>
      <t>[Se estimula el desarrollo de habilidades digitales en los trabajadores.]</t>
    </r>
  </si>
  <si>
    <r>
      <t xml:space="preserve">De acuerdo con las tecnologías de la industria 4.0 que se presentan a continuación, califique de 1 a 4 el nivel de uso de estas en las actividades de la empresa, siendo 1 un nivel nulo y 4 nivel alto. </t>
    </r>
    <r>
      <rPr>
        <sz val="10"/>
        <color theme="1"/>
        <rFont val="Arial"/>
        <family val="2"/>
      </rPr>
      <t>[Computación en la nube]</t>
    </r>
  </si>
  <si>
    <t>10.1</t>
  </si>
  <si>
    <t>10.2</t>
  </si>
  <si>
    <t>10.3</t>
  </si>
  <si>
    <t>10.4</t>
  </si>
  <si>
    <t>10.5</t>
  </si>
  <si>
    <t>10.6</t>
  </si>
  <si>
    <t>10.7</t>
  </si>
  <si>
    <t>10.8</t>
  </si>
  <si>
    <t>10.9</t>
  </si>
  <si>
    <t>10.10</t>
  </si>
  <si>
    <t>10.11</t>
  </si>
  <si>
    <t>10.12</t>
  </si>
  <si>
    <t>10.13</t>
  </si>
  <si>
    <t>10.14</t>
  </si>
  <si>
    <t>10.15</t>
  </si>
  <si>
    <t>10.16</t>
  </si>
  <si>
    <r>
      <rPr>
        <b/>
        <sz val="10"/>
        <color theme="1"/>
        <rFont val="Arial"/>
        <family val="2"/>
      </rPr>
      <t xml:space="preserve">Seleccione de 1 a 4, qué tanto influyen los siguientes factores en la apropiación de tecnologías de la industria 4.0 en su empresa, donde 1 es nada influyente y 4 influye significativamente. Si identifica que algunos de los factores no aplican para su empresa, marque la opción "N.A".  </t>
    </r>
    <r>
      <rPr>
        <sz val="10"/>
        <color theme="1"/>
        <rFont val="Arial"/>
        <family val="2"/>
      </rPr>
      <t>[Contar con capacidad de almacenamiento y gestión de datos suficientes.]</t>
    </r>
  </si>
  <si>
    <t>18.1</t>
  </si>
  <si>
    <t>18.2</t>
  </si>
  <si>
    <t>18.3</t>
  </si>
  <si>
    <t>18.4</t>
  </si>
  <si>
    <t>18.5</t>
  </si>
  <si>
    <t>18.6</t>
  </si>
  <si>
    <t>18.7</t>
  </si>
  <si>
    <t>18.8</t>
  </si>
  <si>
    <t>18.9</t>
  </si>
  <si>
    <t>18.10</t>
  </si>
  <si>
    <t>18.11</t>
  </si>
  <si>
    <t>18.12</t>
  </si>
  <si>
    <t>18.13</t>
  </si>
  <si>
    <t>18.14</t>
  </si>
  <si>
    <t>18.15</t>
  </si>
  <si>
    <t>18.16</t>
  </si>
  <si>
    <t>18.17</t>
  </si>
  <si>
    <t>18.18</t>
  </si>
  <si>
    <t>18.19</t>
  </si>
  <si>
    <t>Transformación Digital</t>
  </si>
  <si>
    <t>Items=60</t>
  </si>
  <si>
    <t>Clasificación</t>
  </si>
  <si>
    <t>Aceptable</t>
  </si>
  <si>
    <t>No Aceptable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</si>
</sst>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1" x14ac:knownFonts="1">
    <font>
      <sz val="11"/>
      <color theme="1"/>
      <name val="Calibri"/>
      <family val="2"/>
      <scheme val="minor"/>
    </font>
    <font>
      <sz val="11"/>
      <color rgb="FFFF0000"/>
      <name val="Calibri"/>
      <family val="2"/>
      <scheme val="minor"/>
    </font>
    <font>
      <b/>
      <sz val="11"/>
      <color theme="1"/>
      <name val="Calibri"/>
      <family val="2"/>
      <scheme val="minor"/>
    </font>
    <font>
      <sz val="10"/>
      <color rgb="FF000000"/>
      <name val="Arial"/>
    </font>
    <font>
      <b/>
      <sz val="10"/>
      <color theme="1"/>
      <name val="Arial"/>
      <family val="2"/>
    </font>
    <font>
      <sz val="10"/>
      <color theme="1"/>
      <name val="Arial"/>
      <family val="2"/>
    </font>
    <font>
      <sz val="8"/>
      <name val="Calibri"/>
      <family val="2"/>
      <scheme val="minor"/>
    </font>
    <font>
      <sz val="10"/>
      <color rgb="FFFF0000"/>
      <name val="Arial"/>
      <family val="2"/>
    </font>
    <font>
      <sz val="10"/>
      <name val="Arial"/>
      <family val="2"/>
    </font>
    <font>
      <b/>
      <i/>
      <u/>
      <sz val="14"/>
      <color theme="1"/>
      <name val="Arial"/>
      <family val="2"/>
    </font>
    <font>
      <b/>
      <sz val="10"/>
      <name val="Arial"/>
      <family val="2"/>
    </font>
  </fonts>
  <fills count="17">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CCFF"/>
        <bgColor indexed="64"/>
      </patternFill>
    </fill>
    <fill>
      <patternFill patternType="solid">
        <fgColor rgb="FFCCFF99"/>
        <bgColor indexed="64"/>
      </patternFill>
    </fill>
    <fill>
      <patternFill patternType="solid">
        <fgColor rgb="FFFFFF99"/>
        <bgColor indexed="64"/>
      </patternFill>
    </fill>
    <fill>
      <patternFill patternType="solid">
        <fgColor rgb="FFFFFFCC"/>
        <bgColor indexed="64"/>
      </patternFill>
    </fill>
    <fill>
      <patternFill patternType="solid">
        <fgColor theme="0" tint="-4.9989318521683403E-2"/>
        <bgColor indexed="64"/>
      </patternFill>
    </fill>
    <fill>
      <patternFill patternType="solid">
        <fgColor rgb="FF99CCFF"/>
        <bgColor indexed="64"/>
      </patternFill>
    </fill>
    <fill>
      <patternFill patternType="solid">
        <fgColor rgb="FFFFCC99"/>
        <bgColor indexed="64"/>
      </patternFill>
    </fill>
    <fill>
      <patternFill patternType="solid">
        <fgColor theme="7" tint="0.59999389629810485"/>
        <bgColor indexed="64"/>
      </patternFill>
    </fill>
    <fill>
      <patternFill patternType="solid">
        <fgColor rgb="FFCCCCFF"/>
        <bgColor indexed="64"/>
      </patternFill>
    </fill>
    <fill>
      <patternFill patternType="solid">
        <fgColor theme="2"/>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s>
  <cellStyleXfs count="2">
    <xf numFmtId="0" fontId="0" fillId="0" borderId="0"/>
    <xf numFmtId="0" fontId="3" fillId="0" borderId="0"/>
  </cellStyleXfs>
  <cellXfs count="201">
    <xf numFmtId="0" fontId="0" fillId="0" borderId="0" xfId="0"/>
    <xf numFmtId="0" fontId="0" fillId="2" borderId="0" xfId="0" applyFill="1" applyAlignment="1">
      <alignment horizontal="center" vertical="center" wrapText="1"/>
    </xf>
    <xf numFmtId="0" fontId="2" fillId="2" borderId="0" xfId="0" applyFont="1" applyFill="1" applyAlignment="1">
      <alignment horizontal="center" vertical="center" wrapText="1"/>
    </xf>
    <xf numFmtId="0" fontId="4" fillId="2" borderId="0" xfId="0" applyFont="1" applyFill="1" applyAlignment="1">
      <alignment horizontal="center" vertical="center" wrapText="1"/>
    </xf>
    <xf numFmtId="0" fontId="5" fillId="2" borderId="0" xfId="0" applyFont="1" applyFill="1" applyAlignment="1">
      <alignment horizontal="center" vertical="center" wrapText="1"/>
    </xf>
    <xf numFmtId="0" fontId="5" fillId="2" borderId="0" xfId="0" applyFont="1" applyFill="1" applyAlignment="1">
      <alignment horizontal="center" vertical="center" wrapText="1"/>
    </xf>
    <xf numFmtId="0" fontId="5" fillId="2" borderId="11" xfId="0" applyFont="1" applyFill="1" applyBorder="1" applyAlignment="1">
      <alignment horizontal="center" vertical="center" wrapText="1"/>
    </xf>
    <xf numFmtId="0" fontId="5" fillId="2" borderId="17" xfId="0" applyFont="1" applyFill="1" applyBorder="1" applyAlignment="1">
      <alignment horizontal="center" vertical="center" wrapText="1"/>
    </xf>
    <xf numFmtId="0" fontId="5" fillId="2" borderId="12" xfId="0" applyFont="1" applyFill="1" applyBorder="1" applyAlignment="1">
      <alignment horizontal="center" vertical="center" wrapText="1"/>
    </xf>
    <xf numFmtId="0" fontId="5" fillId="2" borderId="16" xfId="0" applyFont="1" applyFill="1" applyBorder="1" applyAlignment="1">
      <alignment horizontal="center" vertical="center" wrapText="1"/>
    </xf>
    <xf numFmtId="0" fontId="5" fillId="2" borderId="14" xfId="0" applyFont="1" applyFill="1" applyBorder="1" applyAlignment="1">
      <alignment horizontal="center" vertical="center" wrapText="1"/>
    </xf>
    <xf numFmtId="0" fontId="5" fillId="2" borderId="15" xfId="0" applyFont="1" applyFill="1" applyBorder="1" applyAlignment="1">
      <alignment horizontal="center" vertical="center" wrapText="1"/>
    </xf>
    <xf numFmtId="0" fontId="5" fillId="2" borderId="21" xfId="0" applyFont="1" applyFill="1" applyBorder="1" applyAlignment="1">
      <alignment horizontal="center" vertical="center" wrapText="1"/>
    </xf>
    <xf numFmtId="0" fontId="5" fillId="2" borderId="22" xfId="0" applyFont="1" applyFill="1" applyBorder="1" applyAlignment="1">
      <alignment horizontal="center" vertical="center" wrapText="1"/>
    </xf>
    <xf numFmtId="0" fontId="5" fillId="2" borderId="23" xfId="0" applyFont="1" applyFill="1" applyBorder="1" applyAlignment="1">
      <alignment horizontal="center" vertical="center" wrapText="1"/>
    </xf>
    <xf numFmtId="0" fontId="4" fillId="9" borderId="2" xfId="0" applyFont="1" applyFill="1" applyBorder="1" applyAlignment="1">
      <alignment horizontal="center" vertical="center" wrapText="1"/>
    </xf>
    <xf numFmtId="0" fontId="4" fillId="9" borderId="20"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5" fillId="2" borderId="13" xfId="0" applyFont="1" applyFill="1" applyBorder="1" applyAlignment="1">
      <alignment horizontal="center" vertical="center" wrapText="1"/>
    </xf>
    <xf numFmtId="0" fontId="5" fillId="2" borderId="25"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5" fillId="2" borderId="26" xfId="0" applyFont="1" applyFill="1" applyBorder="1" applyAlignment="1">
      <alignment horizontal="center" vertical="center" wrapText="1"/>
    </xf>
    <xf numFmtId="0" fontId="5" fillId="2" borderId="29" xfId="0" applyFont="1" applyFill="1" applyBorder="1" applyAlignment="1">
      <alignment horizontal="center" vertical="center" wrapText="1"/>
    </xf>
    <xf numFmtId="0" fontId="5" fillId="2" borderId="27" xfId="0" applyFont="1" applyFill="1" applyBorder="1" applyAlignment="1">
      <alignment horizontal="center" vertical="center" wrapText="1"/>
    </xf>
    <xf numFmtId="0" fontId="4" fillId="2" borderId="31" xfId="0" applyFont="1" applyFill="1" applyBorder="1" applyAlignment="1">
      <alignment horizontal="center" vertical="center" wrapText="1"/>
    </xf>
    <xf numFmtId="0" fontId="5" fillId="2" borderId="31" xfId="0" applyFont="1" applyFill="1" applyBorder="1" applyAlignment="1">
      <alignment horizontal="center" vertical="center" wrapText="1"/>
    </xf>
    <xf numFmtId="0" fontId="5" fillId="2" borderId="34"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5" fillId="11" borderId="13" xfId="0" applyFont="1" applyFill="1" applyBorder="1" applyAlignment="1">
      <alignment horizontal="center" vertical="center" wrapText="1"/>
    </xf>
    <xf numFmtId="0" fontId="5" fillId="11" borderId="25" xfId="0" applyFont="1" applyFill="1" applyBorder="1" applyAlignment="1">
      <alignment horizontal="center" vertical="center" wrapText="1"/>
    </xf>
    <xf numFmtId="0" fontId="5" fillId="11" borderId="24" xfId="0" applyFont="1" applyFill="1" applyBorder="1" applyAlignment="1">
      <alignment horizontal="center" vertical="center" wrapText="1"/>
    </xf>
    <xf numFmtId="0" fontId="5" fillId="11" borderId="14" xfId="0" applyFont="1" applyFill="1" applyBorder="1" applyAlignment="1">
      <alignment horizontal="center" vertical="center" wrapText="1"/>
    </xf>
    <xf numFmtId="0" fontId="5" fillId="11" borderId="22" xfId="0" applyFont="1" applyFill="1" applyBorder="1" applyAlignment="1">
      <alignment horizontal="center" vertical="center" wrapText="1"/>
    </xf>
    <xf numFmtId="0" fontId="5" fillId="11" borderId="11" xfId="0" applyFont="1" applyFill="1" applyBorder="1" applyAlignment="1">
      <alignment horizontal="center" vertical="center" wrapText="1"/>
    </xf>
    <xf numFmtId="0" fontId="5" fillId="11" borderId="15" xfId="0" applyFont="1" applyFill="1" applyBorder="1" applyAlignment="1">
      <alignment horizontal="center" vertical="center" wrapText="1"/>
    </xf>
    <xf numFmtId="0" fontId="5" fillId="11" borderId="23" xfId="0" applyFont="1" applyFill="1" applyBorder="1" applyAlignment="1">
      <alignment horizontal="center" vertical="center" wrapText="1"/>
    </xf>
    <xf numFmtId="0" fontId="5" fillId="11" borderId="12"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1" fontId="5" fillId="3" borderId="9" xfId="0" applyNumberFormat="1" applyFont="1" applyFill="1" applyBorder="1" applyAlignment="1">
      <alignment horizontal="center" vertical="center" wrapText="1"/>
    </xf>
    <xf numFmtId="1" fontId="5" fillId="3" borderId="10" xfId="0" applyNumberFormat="1"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5" fillId="2" borderId="33" xfId="0" applyFont="1" applyFill="1" applyBorder="1" applyAlignment="1">
      <alignment horizontal="center" vertical="center" wrapText="1"/>
    </xf>
    <xf numFmtId="0" fontId="5" fillId="2" borderId="28" xfId="0" applyFont="1" applyFill="1" applyBorder="1" applyAlignment="1">
      <alignment horizontal="center" vertical="center" wrapText="1"/>
    </xf>
    <xf numFmtId="164" fontId="5" fillId="2" borderId="12" xfId="0" applyNumberFormat="1" applyFont="1" applyFill="1" applyBorder="1" applyAlignment="1">
      <alignment horizontal="center" vertical="center" wrapText="1"/>
    </xf>
    <xf numFmtId="0" fontId="4" fillId="7" borderId="19" xfId="0" applyFont="1" applyFill="1" applyBorder="1" applyAlignment="1">
      <alignment horizontal="center" vertical="center" wrapText="1"/>
    </xf>
    <xf numFmtId="0" fontId="4" fillId="12" borderId="18" xfId="0" applyFont="1" applyFill="1" applyBorder="1" applyAlignment="1">
      <alignment horizontal="center" vertical="center" wrapText="1"/>
    </xf>
    <xf numFmtId="0" fontId="7" fillId="13" borderId="5" xfId="0" applyFont="1" applyFill="1" applyBorder="1" applyAlignment="1">
      <alignment horizontal="center" vertical="center" wrapText="1"/>
    </xf>
    <xf numFmtId="0" fontId="7" fillId="13" borderId="7" xfId="0" applyFont="1" applyFill="1" applyBorder="1" applyAlignment="1">
      <alignment horizontal="center" vertical="center" wrapText="1"/>
    </xf>
    <xf numFmtId="0" fontId="7" fillId="13" borderId="30" xfId="0" applyFont="1" applyFill="1" applyBorder="1" applyAlignment="1">
      <alignment horizontal="center" vertical="center" wrapText="1"/>
    </xf>
    <xf numFmtId="0" fontId="5" fillId="8" borderId="3" xfId="0" applyFont="1" applyFill="1" applyBorder="1" applyAlignment="1">
      <alignment horizontal="center" vertical="center" wrapText="1"/>
    </xf>
    <xf numFmtId="0" fontId="5" fillId="8" borderId="5" xfId="0" applyFont="1" applyFill="1" applyBorder="1" applyAlignment="1">
      <alignment horizontal="center" vertical="center" wrapText="1"/>
    </xf>
    <xf numFmtId="0" fontId="5" fillId="8" borderId="7" xfId="0" applyFont="1" applyFill="1" applyBorder="1" applyAlignment="1">
      <alignment horizontal="center" vertical="center" wrapText="1"/>
    </xf>
    <xf numFmtId="0" fontId="5" fillId="8" borderId="10" xfId="0" applyFont="1" applyFill="1" applyBorder="1" applyAlignment="1">
      <alignment horizontal="center" vertical="center" wrapText="1"/>
    </xf>
    <xf numFmtId="0" fontId="5" fillId="8" borderId="35" xfId="0" applyFont="1" applyFill="1" applyBorder="1" applyAlignment="1">
      <alignment horizontal="center" vertical="center" wrapText="1"/>
    </xf>
    <xf numFmtId="164" fontId="5" fillId="14" borderId="1" xfId="0" applyNumberFormat="1" applyFont="1" applyFill="1" applyBorder="1" applyAlignment="1">
      <alignment horizontal="center" vertical="center" wrapText="1"/>
    </xf>
    <xf numFmtId="164" fontId="5" fillId="14" borderId="5" xfId="0" applyNumberFormat="1" applyFont="1" applyFill="1" applyBorder="1" applyAlignment="1">
      <alignment horizontal="center" vertical="center" wrapText="1"/>
    </xf>
    <xf numFmtId="164" fontId="5" fillId="15" borderId="7" xfId="0" applyNumberFormat="1" applyFont="1" applyFill="1" applyBorder="1" applyAlignment="1">
      <alignment horizontal="center" vertical="center" wrapText="1"/>
    </xf>
    <xf numFmtId="0" fontId="8" fillId="16" borderId="2" xfId="0" applyFont="1" applyFill="1" applyBorder="1" applyAlignment="1">
      <alignment horizontal="center" vertical="center" wrapText="1"/>
    </xf>
    <xf numFmtId="0" fontId="4" fillId="11" borderId="13" xfId="0" applyFont="1" applyFill="1" applyBorder="1" applyAlignment="1">
      <alignment horizontal="center" vertical="center" wrapText="1"/>
    </xf>
    <xf numFmtId="0" fontId="4" fillId="11" borderId="14" xfId="0" applyFont="1" applyFill="1" applyBorder="1" applyAlignment="1">
      <alignment horizontal="center" vertical="center" wrapText="1"/>
    </xf>
    <xf numFmtId="0" fontId="4" fillId="11" borderId="15" xfId="0" applyFont="1" applyFill="1" applyBorder="1" applyAlignment="1">
      <alignment horizontal="center" vertical="center" wrapText="1"/>
    </xf>
    <xf numFmtId="0" fontId="0" fillId="2" borderId="2" xfId="0" applyFill="1" applyBorder="1" applyAlignment="1">
      <alignment horizontal="center" vertical="center" wrapText="1"/>
    </xf>
    <xf numFmtId="0" fontId="2" fillId="2" borderId="2" xfId="0" applyFont="1" applyFill="1" applyBorder="1" applyAlignment="1">
      <alignment horizontal="center" vertical="center" wrapText="1"/>
    </xf>
    <xf numFmtId="0" fontId="4" fillId="9" borderId="36" xfId="0" applyFont="1" applyFill="1" applyBorder="1" applyAlignment="1">
      <alignment horizontal="center" vertical="center" wrapText="1"/>
    </xf>
    <xf numFmtId="0" fontId="4" fillId="9" borderId="37"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0" fillId="2" borderId="2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25" xfId="0" applyFill="1" applyBorder="1" applyAlignment="1">
      <alignment horizontal="center" vertical="center" wrapText="1"/>
    </xf>
    <xf numFmtId="0" fontId="2" fillId="2" borderId="20" xfId="0" applyFont="1" applyFill="1" applyBorder="1" applyAlignment="1">
      <alignment horizontal="center" vertical="center" wrapText="1"/>
    </xf>
    <xf numFmtId="0" fontId="0" fillId="2" borderId="13" xfId="0" applyFill="1" applyBorder="1" applyAlignment="1">
      <alignment horizontal="center"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20" xfId="0" applyFill="1" applyBorder="1" applyAlignment="1">
      <alignment horizontal="center" vertical="center" wrapText="1"/>
    </xf>
    <xf numFmtId="0" fontId="4" fillId="12" borderId="38" xfId="0" applyFont="1" applyFill="1" applyBorder="1" applyAlignment="1">
      <alignment horizontal="center" vertical="center" wrapText="1"/>
    </xf>
    <xf numFmtId="0" fontId="4" fillId="7" borderId="36"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15" xfId="0" applyFont="1" applyFill="1" applyBorder="1" applyAlignment="1">
      <alignment horizontal="center" vertical="center" wrapText="1"/>
    </xf>
    <xf numFmtId="16" fontId="2" fillId="2" borderId="14" xfId="0" applyNumberFormat="1" applyFont="1" applyFill="1" applyBorder="1" applyAlignment="1">
      <alignment horizontal="center" vertical="center" wrapText="1"/>
    </xf>
    <xf numFmtId="0" fontId="0" fillId="16" borderId="2" xfId="0" applyFill="1" applyBorder="1" applyAlignment="1">
      <alignment horizontal="center" vertical="center" wrapText="1"/>
    </xf>
    <xf numFmtId="0" fontId="4" fillId="11" borderId="25" xfId="0" applyFont="1" applyFill="1" applyBorder="1" applyAlignment="1">
      <alignment horizontal="center" vertical="center" wrapText="1"/>
    </xf>
    <xf numFmtId="0" fontId="4" fillId="11" borderId="22" xfId="0" applyFont="1" applyFill="1" applyBorder="1" applyAlignment="1">
      <alignment horizontal="center" vertical="center" wrapText="1"/>
    </xf>
    <xf numFmtId="0" fontId="4" fillId="11" borderId="23" xfId="0" applyFont="1" applyFill="1" applyBorder="1" applyAlignment="1">
      <alignment horizontal="center" vertical="center" wrapText="1"/>
    </xf>
    <xf numFmtId="0" fontId="4" fillId="2" borderId="25" xfId="0" applyFont="1" applyFill="1" applyBorder="1" applyAlignment="1">
      <alignment horizontal="center" vertical="center" wrapText="1"/>
    </xf>
    <xf numFmtId="0" fontId="4" fillId="3" borderId="22" xfId="0" applyFont="1" applyFill="1" applyBorder="1" applyAlignment="1">
      <alignment horizontal="center" vertical="center" wrapText="1"/>
    </xf>
    <xf numFmtId="0" fontId="5" fillId="4" borderId="22"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5"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4" fillId="2" borderId="21" xfId="0" applyFont="1" applyFill="1" applyBorder="1" applyAlignment="1">
      <alignment horizontal="center" vertical="center" wrapText="1"/>
    </xf>
    <xf numFmtId="0" fontId="4" fillId="5" borderId="22" xfId="0" applyFont="1" applyFill="1" applyBorder="1" applyAlignment="1">
      <alignment horizontal="center" vertical="center" wrapText="1"/>
    </xf>
    <xf numFmtId="0" fontId="4" fillId="6" borderId="22" xfId="0" applyFont="1" applyFill="1" applyBorder="1" applyAlignment="1">
      <alignment horizontal="center" vertical="center" wrapText="1"/>
    </xf>
    <xf numFmtId="0" fontId="4" fillId="6" borderId="29" xfId="0" applyFont="1" applyFill="1" applyBorder="1" applyAlignment="1">
      <alignment horizontal="center" vertical="center" wrapText="1"/>
    </xf>
    <xf numFmtId="0" fontId="4" fillId="2" borderId="34"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4" fillId="2" borderId="26" xfId="0" applyFont="1" applyFill="1" applyBorder="1" applyAlignment="1">
      <alignment horizontal="center" vertical="center" wrapText="1"/>
    </xf>
    <xf numFmtId="0" fontId="5" fillId="16" borderId="2" xfId="0" applyFont="1" applyFill="1" applyBorder="1" applyAlignment="1">
      <alignment horizontal="center" vertical="center" wrapText="1"/>
    </xf>
    <xf numFmtId="0" fontId="2" fillId="3" borderId="22" xfId="0" applyFont="1" applyFill="1" applyBorder="1" applyAlignment="1">
      <alignment horizontal="center" vertical="center" wrapText="1"/>
    </xf>
    <xf numFmtId="0" fontId="0" fillId="5" borderId="22" xfId="0" applyFill="1" applyBorder="1" applyAlignment="1">
      <alignment horizontal="center" vertical="center" wrapText="1"/>
    </xf>
    <xf numFmtId="0" fontId="0" fillId="3" borderId="22" xfId="0" applyFill="1" applyBorder="1" applyAlignment="1">
      <alignment horizontal="center" vertical="center" wrapText="1"/>
    </xf>
    <xf numFmtId="0" fontId="0" fillId="3" borderId="23" xfId="0" applyFill="1" applyBorder="1" applyAlignment="1">
      <alignment horizontal="center" vertical="center" wrapText="1"/>
    </xf>
    <xf numFmtId="0" fontId="0" fillId="2" borderId="26" xfId="0" applyFill="1" applyBorder="1" applyAlignment="1">
      <alignment horizontal="center" vertical="center" wrapText="1"/>
    </xf>
    <xf numFmtId="0" fontId="2" fillId="2" borderId="29" xfId="0" applyFont="1" applyFill="1" applyBorder="1" applyAlignment="1">
      <alignment horizontal="center" vertical="center" wrapText="1"/>
    </xf>
    <xf numFmtId="0" fontId="2" fillId="2" borderId="26" xfId="0" applyFont="1" applyFill="1" applyBorder="1" applyAlignment="1">
      <alignment horizontal="center" vertical="center" wrapText="1"/>
    </xf>
    <xf numFmtId="0" fontId="0" fillId="2" borderId="29" xfId="0" applyFill="1" applyBorder="1" applyAlignment="1">
      <alignment horizontal="center" vertical="center" wrapText="1"/>
    </xf>
    <xf numFmtId="0" fontId="0" fillId="2" borderId="21" xfId="0" applyFill="1" applyBorder="1" applyAlignment="1">
      <alignment horizontal="center" vertical="center" wrapText="1"/>
    </xf>
    <xf numFmtId="0" fontId="2" fillId="2" borderId="16" xfId="0" applyFont="1" applyFill="1" applyBorder="1" applyAlignment="1">
      <alignment horizontal="center" vertical="center" wrapText="1"/>
    </xf>
    <xf numFmtId="0" fontId="0" fillId="2" borderId="16" xfId="0" applyFill="1" applyBorder="1" applyAlignment="1">
      <alignment horizontal="center" vertical="center" wrapText="1"/>
    </xf>
    <xf numFmtId="0" fontId="1" fillId="3" borderId="15" xfId="0" applyFont="1" applyFill="1" applyBorder="1" applyAlignment="1">
      <alignment horizontal="center" vertical="center" wrapText="1"/>
    </xf>
    <xf numFmtId="0" fontId="0" fillId="8" borderId="2"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13" xfId="0" applyFill="1" applyBorder="1" applyAlignment="1">
      <alignment horizontal="center" vertical="center" wrapText="1"/>
    </xf>
    <xf numFmtId="0" fontId="5" fillId="2" borderId="39" xfId="0" applyFont="1" applyFill="1" applyBorder="1" applyAlignment="1">
      <alignment horizontal="center" vertical="center" wrapText="1"/>
    </xf>
    <xf numFmtId="0" fontId="4" fillId="2" borderId="43" xfId="0" applyFont="1" applyFill="1" applyBorder="1" applyAlignment="1">
      <alignment horizontal="center" vertical="center" wrapText="1"/>
    </xf>
    <xf numFmtId="0" fontId="4" fillId="2" borderId="44" xfId="0" applyFont="1" applyFill="1" applyBorder="1" applyAlignment="1">
      <alignment horizontal="center" vertical="center" wrapText="1"/>
    </xf>
    <xf numFmtId="0" fontId="2" fillId="2" borderId="45" xfId="0" applyFont="1" applyFill="1" applyBorder="1" applyAlignment="1">
      <alignment horizontal="center" vertical="center" wrapText="1"/>
    </xf>
    <xf numFmtId="0" fontId="2" fillId="2" borderId="46"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9" borderId="40" xfId="0" applyFont="1" applyFill="1" applyBorder="1" applyAlignment="1">
      <alignment horizontal="center" vertical="center" wrapText="1"/>
    </xf>
    <xf numFmtId="0" fontId="4" fillId="2" borderId="45" xfId="0" applyFont="1" applyFill="1" applyBorder="1" applyAlignment="1">
      <alignment horizontal="center" vertical="center" wrapText="1"/>
    </xf>
    <xf numFmtId="0" fontId="4" fillId="2" borderId="46" xfId="0" applyFont="1" applyFill="1" applyBorder="1" applyAlignment="1">
      <alignment horizontal="center" vertical="center" wrapText="1"/>
    </xf>
    <xf numFmtId="0" fontId="4" fillId="2" borderId="47" xfId="0" applyFont="1" applyFill="1" applyBorder="1" applyAlignment="1">
      <alignment horizontal="center" vertical="center" wrapText="1"/>
    </xf>
    <xf numFmtId="0" fontId="5" fillId="2" borderId="45" xfId="0" applyFont="1" applyFill="1" applyBorder="1" applyAlignment="1">
      <alignment horizontal="center" vertical="center" wrapText="1"/>
    </xf>
    <xf numFmtId="0" fontId="5" fillId="2" borderId="46" xfId="0" applyFont="1" applyFill="1" applyBorder="1" applyAlignment="1">
      <alignment horizontal="center" vertical="center" wrapText="1"/>
    </xf>
    <xf numFmtId="0" fontId="5" fillId="2" borderId="47" xfId="0" applyFont="1" applyFill="1" applyBorder="1" applyAlignment="1">
      <alignment horizontal="center" vertical="center" wrapText="1"/>
    </xf>
    <xf numFmtId="0" fontId="4" fillId="2" borderId="22" xfId="0" applyFont="1" applyFill="1" applyBorder="1" applyAlignment="1">
      <alignment horizontal="center" vertical="center" wrapText="1"/>
    </xf>
    <xf numFmtId="0" fontId="4" fillId="2" borderId="36" xfId="0" applyFont="1" applyFill="1"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8" fillId="2" borderId="0" xfId="0" applyFont="1" applyFill="1" applyAlignment="1">
      <alignment horizontal="center" vertical="center" wrapText="1"/>
    </xf>
    <xf numFmtId="0" fontId="8" fillId="2" borderId="13"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8" fillId="2" borderId="15" xfId="0" applyFont="1" applyFill="1" applyBorder="1" applyAlignment="1">
      <alignment horizontal="center" vertical="center" wrapText="1"/>
    </xf>
    <xf numFmtId="0" fontId="2" fillId="0" borderId="26" xfId="0" applyFont="1" applyBorder="1" applyAlignment="1">
      <alignment horizontal="center" vertical="center" wrapText="1"/>
    </xf>
    <xf numFmtId="0" fontId="2" fillId="0" borderId="39" xfId="0" applyFont="1" applyBorder="1" applyAlignment="1">
      <alignment horizontal="center" vertical="center" wrapText="1"/>
    </xf>
    <xf numFmtId="0" fontId="4" fillId="2" borderId="48" xfId="0" applyFont="1" applyFill="1" applyBorder="1" applyAlignment="1">
      <alignment horizontal="center" vertical="center" wrapText="1"/>
    </xf>
    <xf numFmtId="0" fontId="5" fillId="0" borderId="16"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26" xfId="0" applyFont="1" applyBorder="1" applyAlignment="1">
      <alignment horizontal="center" vertical="center" wrapText="1"/>
    </xf>
    <xf numFmtId="0" fontId="2" fillId="0" borderId="36" xfId="0" applyFont="1" applyBorder="1" applyAlignment="1">
      <alignment horizontal="center" vertical="center" wrapText="1"/>
    </xf>
    <xf numFmtId="0" fontId="5" fillId="0" borderId="39" xfId="0" applyFont="1" applyBorder="1" applyAlignment="1">
      <alignment horizontal="center" vertical="center" wrapText="1"/>
    </xf>
    <xf numFmtId="0" fontId="8" fillId="2" borderId="36" xfId="0" applyFont="1" applyFill="1" applyBorder="1" applyAlignment="1">
      <alignment horizontal="center" vertical="center" wrapText="1"/>
    </xf>
    <xf numFmtId="0" fontId="5" fillId="2" borderId="36" xfId="0" applyFont="1" applyFill="1" applyBorder="1" applyAlignment="1">
      <alignment horizontal="center" vertical="center" wrapText="1"/>
    </xf>
    <xf numFmtId="0" fontId="4" fillId="7" borderId="37" xfId="0" applyFont="1" applyFill="1" applyBorder="1" applyAlignment="1">
      <alignment horizontal="center" vertical="center" wrapText="1"/>
    </xf>
    <xf numFmtId="0" fontId="10" fillId="8" borderId="2" xfId="0" applyFont="1" applyFill="1" applyBorder="1" applyAlignment="1">
      <alignment horizontal="center" vertical="center" wrapText="1"/>
    </xf>
    <xf numFmtId="1" fontId="8" fillId="10" borderId="10" xfId="0" applyNumberFormat="1" applyFont="1" applyFill="1" applyBorder="1" applyAlignment="1">
      <alignment horizontal="center" vertical="center" wrapText="1"/>
    </xf>
    <xf numFmtId="164" fontId="8" fillId="10" borderId="5" xfId="0" applyNumberFormat="1" applyFont="1" applyFill="1" applyBorder="1" applyAlignment="1">
      <alignment horizontal="center" vertical="center" wrapText="1"/>
    </xf>
    <xf numFmtId="164" fontId="8" fillId="10" borderId="7" xfId="0" applyNumberFormat="1" applyFont="1" applyFill="1" applyBorder="1" applyAlignment="1">
      <alignment horizontal="center" vertical="center" wrapText="1"/>
    </xf>
    <xf numFmtId="0" fontId="5" fillId="2" borderId="0" xfId="0" applyFont="1" applyFill="1" applyAlignment="1">
      <alignment horizontal="center" vertical="center" wrapText="1"/>
    </xf>
    <xf numFmtId="0" fontId="4" fillId="3" borderId="50" xfId="0" applyFont="1" applyFill="1" applyBorder="1" applyAlignment="1">
      <alignment horizontal="center" vertical="center" wrapText="1"/>
    </xf>
    <xf numFmtId="164" fontId="4" fillId="2" borderId="51" xfId="0" applyNumberFormat="1" applyFont="1" applyFill="1" applyBorder="1" applyAlignment="1">
      <alignment horizontal="center" vertical="center" wrapText="1"/>
    </xf>
    <xf numFmtId="164" fontId="8" fillId="10" borderId="18" xfId="0" applyNumberFormat="1" applyFont="1" applyFill="1" applyBorder="1" applyAlignment="1">
      <alignment horizontal="center" vertical="center" wrapText="1"/>
    </xf>
    <xf numFmtId="0" fontId="0" fillId="8" borderId="44" xfId="0" applyFill="1" applyBorder="1" applyAlignment="1">
      <alignment horizontal="center" vertical="center" wrapText="1"/>
    </xf>
    <xf numFmtId="0" fontId="4" fillId="3" borderId="53" xfId="0" applyFont="1" applyFill="1" applyBorder="1" applyAlignment="1">
      <alignment horizontal="center" vertical="center" wrapText="1"/>
    </xf>
    <xf numFmtId="0" fontId="5" fillId="3" borderId="54"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0" fillId="8" borderId="48" xfId="0" applyFill="1" applyBorder="1" applyAlignment="1">
      <alignment horizontal="center" vertical="center" wrapText="1"/>
    </xf>
    <xf numFmtId="0" fontId="0" fillId="8" borderId="36" xfId="0" applyFill="1" applyBorder="1" applyAlignment="1">
      <alignment horizontal="center" vertical="center" wrapText="1"/>
    </xf>
    <xf numFmtId="0" fontId="0" fillId="8" borderId="15" xfId="0" applyFill="1" applyBorder="1" applyAlignment="1">
      <alignment horizontal="center" vertical="center" wrapText="1"/>
    </xf>
    <xf numFmtId="0" fontId="4" fillId="2" borderId="0" xfId="0" applyFont="1" applyFill="1" applyBorder="1" applyAlignment="1">
      <alignment horizontal="center" vertical="center" wrapText="1"/>
    </xf>
    <xf numFmtId="0" fontId="0" fillId="2" borderId="0" xfId="0" applyFill="1" applyBorder="1" applyAlignment="1">
      <alignment horizontal="center" vertical="center" wrapText="1"/>
    </xf>
    <xf numFmtId="0" fontId="5" fillId="2" borderId="0" xfId="0" applyFont="1" applyFill="1" applyBorder="1" applyAlignment="1">
      <alignment horizontal="center" vertical="center" wrapText="1"/>
    </xf>
    <xf numFmtId="164" fontId="5" fillId="2" borderId="0" xfId="0" applyNumberFormat="1" applyFont="1" applyFill="1" applyBorder="1" applyAlignment="1">
      <alignment horizontal="center" vertical="center" wrapText="1"/>
    </xf>
    <xf numFmtId="0" fontId="1" fillId="3" borderId="52" xfId="0" applyFont="1" applyFill="1" applyBorder="1" applyAlignment="1">
      <alignment horizontal="center" vertical="center" wrapText="1"/>
    </xf>
    <xf numFmtId="0" fontId="1" fillId="3" borderId="26" xfId="0" applyFont="1" applyFill="1" applyBorder="1" applyAlignment="1">
      <alignment horizontal="center" vertical="center" wrapText="1"/>
    </xf>
    <xf numFmtId="164" fontId="2" fillId="2" borderId="51" xfId="0" applyNumberFormat="1" applyFont="1" applyFill="1" applyBorder="1" applyAlignment="1">
      <alignment horizontal="center" vertical="center" wrapText="1"/>
    </xf>
    <xf numFmtId="0" fontId="4" fillId="2" borderId="16"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4" fillId="2" borderId="26" xfId="0" applyFont="1" applyFill="1" applyBorder="1" applyAlignment="1">
      <alignment horizontal="center" vertical="center" wrapText="1"/>
    </xf>
    <xf numFmtId="0" fontId="4" fillId="11" borderId="13" xfId="0" applyFont="1" applyFill="1" applyBorder="1" applyAlignment="1">
      <alignment horizontal="center" vertical="center" wrapText="1"/>
    </xf>
    <xf numFmtId="0" fontId="4" fillId="11" borderId="14" xfId="0" applyFont="1" applyFill="1" applyBorder="1" applyAlignment="1">
      <alignment horizontal="center" vertical="center" wrapText="1"/>
    </xf>
    <xf numFmtId="0" fontId="4" fillId="11" borderId="15" xfId="0" applyFont="1" applyFill="1" applyBorder="1" applyAlignment="1">
      <alignment horizontal="center" vertical="center" wrapText="1"/>
    </xf>
    <xf numFmtId="0" fontId="4" fillId="10" borderId="16" xfId="0" applyFont="1" applyFill="1" applyBorder="1" applyAlignment="1">
      <alignment horizontal="center" vertical="center" wrapText="1"/>
    </xf>
    <xf numFmtId="0" fontId="4" fillId="10" borderId="14" xfId="0" applyFont="1" applyFill="1" applyBorder="1" applyAlignment="1">
      <alignment horizontal="center" vertical="center" wrapText="1"/>
    </xf>
    <xf numFmtId="0" fontId="4" fillId="10" borderId="15" xfId="0" applyFont="1" applyFill="1" applyBorder="1" applyAlignment="1">
      <alignment horizontal="center" vertical="center" wrapText="1"/>
    </xf>
    <xf numFmtId="0" fontId="5" fillId="2" borderId="0" xfId="0" applyFont="1" applyFill="1" applyAlignment="1">
      <alignment horizontal="center" vertical="center" wrapText="1"/>
    </xf>
    <xf numFmtId="0" fontId="9" fillId="16" borderId="0" xfId="0" applyFont="1" applyFill="1" applyAlignment="1">
      <alignment horizontal="center" vertical="center" wrapText="1"/>
    </xf>
    <xf numFmtId="0" fontId="4" fillId="2" borderId="13"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26" xfId="0" applyFont="1" applyFill="1" applyBorder="1" applyAlignment="1">
      <alignment horizontal="center" vertical="center" wrapText="1"/>
    </xf>
    <xf numFmtId="0" fontId="4" fillId="2" borderId="36" xfId="0" applyFont="1" applyFill="1" applyBorder="1" applyAlignment="1">
      <alignment horizontal="center" vertical="center" wrapText="1"/>
    </xf>
    <xf numFmtId="0" fontId="4" fillId="2" borderId="39" xfId="0" applyFont="1" applyFill="1" applyBorder="1" applyAlignment="1">
      <alignment horizontal="center" vertical="center" wrapText="1"/>
    </xf>
    <xf numFmtId="0" fontId="4" fillId="2" borderId="31" xfId="0" applyFont="1" applyFill="1" applyBorder="1" applyAlignment="1">
      <alignment horizontal="center" vertical="center" wrapText="1"/>
    </xf>
    <xf numFmtId="0" fontId="4" fillId="2" borderId="40" xfId="0" applyFont="1" applyFill="1" applyBorder="1" applyAlignment="1">
      <alignment horizontal="center" vertical="center" wrapText="1"/>
    </xf>
    <xf numFmtId="0" fontId="4" fillId="2" borderId="41" xfId="0" applyFont="1" applyFill="1" applyBorder="1" applyAlignment="1">
      <alignment horizontal="center" vertical="center" wrapText="1"/>
    </xf>
    <xf numFmtId="0" fontId="4" fillId="10" borderId="26" xfId="0" applyFont="1" applyFill="1" applyBorder="1" applyAlignment="1">
      <alignment horizontal="center" vertical="center" wrapText="1"/>
    </xf>
    <xf numFmtId="0" fontId="4" fillId="10" borderId="49" xfId="0" applyFont="1" applyFill="1" applyBorder="1" applyAlignment="1">
      <alignment horizontal="center" vertical="center" wrapText="1"/>
    </xf>
    <xf numFmtId="0" fontId="4" fillId="10" borderId="47" xfId="0" applyFont="1" applyFill="1" applyBorder="1" applyAlignment="1">
      <alignment horizontal="center" vertical="center" wrapText="1"/>
    </xf>
    <xf numFmtId="0" fontId="4" fillId="2" borderId="42" xfId="0" applyFont="1" applyFill="1" applyBorder="1" applyAlignment="1">
      <alignment horizontal="center" vertical="center" wrapText="1"/>
    </xf>
  </cellXfs>
  <cellStyles count="2">
    <cellStyle name="Normal" xfId="0" builtinId="0"/>
    <cellStyle name="Normal 2" xfId="1" xr:uid="{4D10F57F-5C31-492C-BB4A-43DB152E2035}"/>
  </cellStyles>
  <dxfs count="2">
    <dxf>
      <font>
        <b/>
        <i val="0"/>
        <strike val="0"/>
        <color theme="9" tint="-0.24994659260841701"/>
      </font>
      <fill>
        <patternFill>
          <bgColor rgb="FFCCFF99"/>
        </patternFill>
      </fill>
    </dxf>
    <dxf>
      <font>
        <color rgb="FF006100"/>
      </font>
      <fill>
        <patternFill>
          <bgColor rgb="FFC6EFCE"/>
        </patternFill>
      </fill>
    </dxf>
  </dxfs>
  <tableStyles count="0" defaultTableStyle="TableStyleMedium2" defaultPivotStyle="PivotStyleLight16"/>
  <colors>
    <mruColors>
      <color rgb="FFFFFFCC"/>
      <color rgb="FFCCFF99"/>
      <color rgb="FFFFCC99"/>
      <color rgb="FFCCCCFF"/>
      <color rgb="FF99FF99"/>
      <color rgb="FFB3FFB3"/>
      <color rgb="FF99CCFF"/>
      <color rgb="FFFFCCFF"/>
      <color rgb="FFFFFF99"/>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247650</xdr:colOff>
      <xdr:row>2</xdr:row>
      <xdr:rowOff>190500</xdr:rowOff>
    </xdr:from>
    <xdr:to>
      <xdr:col>17</xdr:col>
      <xdr:colOff>45492</xdr:colOff>
      <xdr:row>8</xdr:row>
      <xdr:rowOff>219076</xdr:rowOff>
    </xdr:to>
    <xdr:pic>
      <xdr:nvPicPr>
        <xdr:cNvPr id="2" name="Imagen 1">
          <a:extLst>
            <a:ext uri="{FF2B5EF4-FFF2-40B4-BE49-F238E27FC236}">
              <a16:creationId xmlns:a16="http://schemas.microsoft.com/office/drawing/2014/main" id="{86283FD1-03AC-4346-8D45-A07E2D12F933}"/>
            </a:ext>
          </a:extLst>
        </xdr:cNvPr>
        <xdr:cNvPicPr>
          <a:picLocks noChangeAspect="1"/>
        </xdr:cNvPicPr>
      </xdr:nvPicPr>
      <xdr:blipFill>
        <a:blip xmlns:r="http://schemas.openxmlformats.org/officeDocument/2006/relationships" r:embed="rId1"/>
        <a:stretch>
          <a:fillRect/>
        </a:stretch>
      </xdr:blipFill>
      <xdr:spPr>
        <a:xfrm>
          <a:off x="11125200" y="523875"/>
          <a:ext cx="1321842" cy="19907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0</xdr:colOff>
      <xdr:row>7</xdr:row>
      <xdr:rowOff>0</xdr:rowOff>
    </xdr:from>
    <xdr:to>
      <xdr:col>12</xdr:col>
      <xdr:colOff>559842</xdr:colOff>
      <xdr:row>11</xdr:row>
      <xdr:rowOff>276226</xdr:rowOff>
    </xdr:to>
    <xdr:pic>
      <xdr:nvPicPr>
        <xdr:cNvPr id="2" name="Imagen 1">
          <a:extLst>
            <a:ext uri="{FF2B5EF4-FFF2-40B4-BE49-F238E27FC236}">
              <a16:creationId xmlns:a16="http://schemas.microsoft.com/office/drawing/2014/main" id="{BECF84F6-4A77-4935-A90F-81D6AC5414C1}"/>
            </a:ext>
          </a:extLst>
        </xdr:cNvPr>
        <xdr:cNvPicPr>
          <a:picLocks noChangeAspect="1"/>
        </xdr:cNvPicPr>
      </xdr:nvPicPr>
      <xdr:blipFill>
        <a:blip xmlns:r="http://schemas.openxmlformats.org/officeDocument/2006/relationships" r:embed="rId1"/>
        <a:stretch>
          <a:fillRect/>
        </a:stretch>
      </xdr:blipFill>
      <xdr:spPr>
        <a:xfrm>
          <a:off x="11915775" y="1743075"/>
          <a:ext cx="1321842" cy="19907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15</xdr:col>
      <xdr:colOff>247650</xdr:colOff>
      <xdr:row>2</xdr:row>
      <xdr:rowOff>190500</xdr:rowOff>
    </xdr:from>
    <xdr:to>
      <xdr:col>17</xdr:col>
      <xdr:colOff>45492</xdr:colOff>
      <xdr:row>9</xdr:row>
      <xdr:rowOff>180976</xdr:rowOff>
    </xdr:to>
    <xdr:pic>
      <xdr:nvPicPr>
        <xdr:cNvPr id="2" name="Imagen 1">
          <a:extLst>
            <a:ext uri="{FF2B5EF4-FFF2-40B4-BE49-F238E27FC236}">
              <a16:creationId xmlns:a16="http://schemas.microsoft.com/office/drawing/2014/main" id="{A06B6265-0D69-4641-A76F-6FA8B515A2A6}"/>
            </a:ext>
          </a:extLst>
        </xdr:cNvPr>
        <xdr:cNvPicPr>
          <a:picLocks noChangeAspect="1"/>
        </xdr:cNvPicPr>
      </xdr:nvPicPr>
      <xdr:blipFill>
        <a:blip xmlns:r="http://schemas.openxmlformats.org/officeDocument/2006/relationships" r:embed="rId1"/>
        <a:stretch>
          <a:fillRect/>
        </a:stretch>
      </xdr:blipFill>
      <xdr:spPr>
        <a:xfrm>
          <a:off x="14582775" y="600075"/>
          <a:ext cx="1321842" cy="199072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4FF15-B148-4E56-B939-624D6906833D}">
  <sheetPr>
    <tabColor rgb="FF99FF99"/>
  </sheetPr>
  <dimension ref="A1:R81"/>
  <sheetViews>
    <sheetView topLeftCell="A37" workbookViewId="0">
      <selection activeCell="C13" sqref="C13"/>
    </sheetView>
  </sheetViews>
  <sheetFormatPr baseColWidth="10" defaultRowHeight="12.75" x14ac:dyDescent="0.25"/>
  <cols>
    <col min="1" max="1" width="12.140625" style="4" customWidth="1"/>
    <col min="2" max="2" width="16.5703125" style="3" customWidth="1"/>
    <col min="3" max="3" width="51.85546875" style="4" customWidth="1"/>
    <col min="4" max="4" width="12.5703125" style="3" customWidth="1"/>
    <col min="5" max="5" width="12.5703125" style="4" customWidth="1"/>
    <col min="6" max="6" width="14.140625" style="4" customWidth="1"/>
    <col min="7" max="7" width="12.5703125" style="4" customWidth="1"/>
    <col min="8" max="9" width="11.42578125" style="4"/>
    <col min="10" max="10" width="12.7109375" style="4" customWidth="1"/>
    <col min="11" max="11" width="11.42578125" style="156"/>
    <col min="12" max="16384" width="11.42578125" style="4"/>
  </cols>
  <sheetData>
    <row r="1" spans="1:18" ht="18.75" x14ac:dyDescent="0.25">
      <c r="A1" s="184" t="s">
        <v>186</v>
      </c>
      <c r="B1" s="184"/>
    </row>
    <row r="2" spans="1:18" ht="13.5" thickBot="1" x14ac:dyDescent="0.3">
      <c r="N2" s="183" t="s">
        <v>182</v>
      </c>
      <c r="O2" s="183"/>
      <c r="P2" s="183"/>
      <c r="Q2" s="183"/>
      <c r="R2" s="183"/>
    </row>
    <row r="3" spans="1:18" s="3" customFormat="1" ht="26.25" thickBot="1" x14ac:dyDescent="0.3">
      <c r="A3" s="15" t="s">
        <v>102</v>
      </c>
      <c r="B3" s="15" t="s">
        <v>103</v>
      </c>
      <c r="C3" s="16"/>
      <c r="D3" s="15" t="s">
        <v>104</v>
      </c>
      <c r="E3" s="15" t="s">
        <v>105</v>
      </c>
      <c r="F3" s="16" t="s">
        <v>106</v>
      </c>
      <c r="G3" s="15" t="s">
        <v>107</v>
      </c>
      <c r="H3" s="47" t="s">
        <v>108</v>
      </c>
      <c r="I3" s="48" t="s">
        <v>109</v>
      </c>
      <c r="J3" s="3" t="s">
        <v>319</v>
      </c>
      <c r="L3" s="60" t="s">
        <v>181</v>
      </c>
    </row>
    <row r="4" spans="1:18" ht="13.5" thickBot="1" x14ac:dyDescent="0.3">
      <c r="A4" s="180" t="s">
        <v>119</v>
      </c>
      <c r="B4" s="177" t="s">
        <v>110</v>
      </c>
      <c r="C4" s="86" t="s">
        <v>0</v>
      </c>
      <c r="D4" s="61">
        <v>1</v>
      </c>
      <c r="E4" s="29">
        <v>3</v>
      </c>
      <c r="F4" s="30">
        <v>0</v>
      </c>
      <c r="G4" s="29">
        <v>0</v>
      </c>
      <c r="H4" s="31">
        <f>+(E4-(3/2))/(3/2)</f>
        <v>1</v>
      </c>
      <c r="I4" s="52">
        <f>+E4/3</f>
        <v>1</v>
      </c>
      <c r="J4" s="4" t="s">
        <v>320</v>
      </c>
    </row>
    <row r="5" spans="1:18" ht="24.75" customHeight="1" thickBot="1" x14ac:dyDescent="0.3">
      <c r="A5" s="181"/>
      <c r="B5" s="178"/>
      <c r="C5" s="87" t="s">
        <v>1</v>
      </c>
      <c r="D5" s="62">
        <v>2</v>
      </c>
      <c r="E5" s="32">
        <v>3</v>
      </c>
      <c r="F5" s="33">
        <v>0</v>
      </c>
      <c r="G5" s="32">
        <v>0</v>
      </c>
      <c r="H5" s="34">
        <f t="shared" ref="H5:H68" si="0">+(E5-(3/2))/(3/2)</f>
        <v>1</v>
      </c>
      <c r="I5" s="53">
        <f t="shared" ref="I5:I68" si="1">+E5/3</f>
        <v>1</v>
      </c>
      <c r="J5" s="156" t="s">
        <v>320</v>
      </c>
      <c r="L5" s="104" t="s">
        <v>222</v>
      </c>
    </row>
    <row r="6" spans="1:18" ht="25.5" x14ac:dyDescent="0.25">
      <c r="A6" s="181"/>
      <c r="B6" s="178"/>
      <c r="C6" s="87" t="s">
        <v>2</v>
      </c>
      <c r="D6" s="62">
        <v>3</v>
      </c>
      <c r="E6" s="32">
        <v>3</v>
      </c>
      <c r="F6" s="33">
        <v>0</v>
      </c>
      <c r="G6" s="32">
        <v>0</v>
      </c>
      <c r="H6" s="34">
        <f t="shared" si="0"/>
        <v>1</v>
      </c>
      <c r="I6" s="53">
        <f t="shared" si="1"/>
        <v>1</v>
      </c>
      <c r="J6" s="156" t="s">
        <v>320</v>
      </c>
    </row>
    <row r="7" spans="1:18" ht="26.25" thickBot="1" x14ac:dyDescent="0.3">
      <c r="A7" s="181"/>
      <c r="B7" s="179"/>
      <c r="C7" s="88" t="s">
        <v>3</v>
      </c>
      <c r="D7" s="63">
        <v>4</v>
      </c>
      <c r="E7" s="35">
        <v>3</v>
      </c>
      <c r="F7" s="36">
        <v>0</v>
      </c>
      <c r="G7" s="35">
        <v>0</v>
      </c>
      <c r="H7" s="37">
        <f t="shared" si="0"/>
        <v>1</v>
      </c>
      <c r="I7" s="54">
        <f t="shared" si="1"/>
        <v>1</v>
      </c>
      <c r="J7" s="156" t="s">
        <v>320</v>
      </c>
    </row>
    <row r="8" spans="1:18" ht="38.25" x14ac:dyDescent="0.25">
      <c r="A8" s="181"/>
      <c r="B8" s="185" t="s">
        <v>317</v>
      </c>
      <c r="C8" s="89" t="s">
        <v>4</v>
      </c>
      <c r="D8" s="100">
        <v>5</v>
      </c>
      <c r="E8" s="18">
        <v>1</v>
      </c>
      <c r="F8" s="19">
        <v>2</v>
      </c>
      <c r="G8" s="18">
        <v>0</v>
      </c>
      <c r="H8" s="20">
        <f t="shared" si="0"/>
        <v>-0.33333333333333331</v>
      </c>
      <c r="I8" s="49">
        <f t="shared" si="1"/>
        <v>0.33333333333333331</v>
      </c>
      <c r="J8" s="156" t="s">
        <v>321</v>
      </c>
    </row>
    <row r="9" spans="1:18" ht="25.5" x14ac:dyDescent="0.25">
      <c r="A9" s="181"/>
      <c r="B9" s="175"/>
      <c r="C9" s="90" t="s">
        <v>5</v>
      </c>
      <c r="D9" s="101">
        <v>6</v>
      </c>
      <c r="E9" s="10">
        <v>0</v>
      </c>
      <c r="F9" s="13">
        <v>2</v>
      </c>
      <c r="G9" s="10">
        <v>1</v>
      </c>
      <c r="H9" s="6">
        <f t="shared" si="0"/>
        <v>-1</v>
      </c>
      <c r="I9" s="49">
        <f t="shared" si="1"/>
        <v>0</v>
      </c>
      <c r="J9" s="4" t="s">
        <v>321</v>
      </c>
    </row>
    <row r="10" spans="1:18" ht="63.75" x14ac:dyDescent="0.25">
      <c r="A10" s="181"/>
      <c r="B10" s="175"/>
      <c r="C10" s="91" t="s">
        <v>111</v>
      </c>
      <c r="D10" s="101" t="s">
        <v>120</v>
      </c>
      <c r="E10" s="10">
        <v>2</v>
      </c>
      <c r="F10" s="13">
        <v>1</v>
      </c>
      <c r="G10" s="10">
        <v>0</v>
      </c>
      <c r="H10" s="6">
        <f>+(E10-(3/2))/(3/2)</f>
        <v>0.33333333333333331</v>
      </c>
      <c r="I10" s="53">
        <f t="shared" si="1"/>
        <v>0.66666666666666663</v>
      </c>
      <c r="J10" s="156" t="s">
        <v>320</v>
      </c>
    </row>
    <row r="11" spans="1:18" ht="25.5" x14ac:dyDescent="0.25">
      <c r="A11" s="181"/>
      <c r="B11" s="175"/>
      <c r="C11" s="13" t="s">
        <v>76</v>
      </c>
      <c r="D11" s="101" t="s">
        <v>121</v>
      </c>
      <c r="E11" s="10">
        <v>3</v>
      </c>
      <c r="F11" s="10">
        <v>0</v>
      </c>
      <c r="G11" s="10">
        <v>0</v>
      </c>
      <c r="H11" s="6">
        <f t="shared" ref="H11" si="2">+(E11-(3/2))/(3/2)</f>
        <v>1</v>
      </c>
      <c r="I11" s="53">
        <f t="shared" ref="I11" si="3">+E11/3</f>
        <v>1</v>
      </c>
      <c r="J11" s="156" t="s">
        <v>320</v>
      </c>
    </row>
    <row r="12" spans="1:18" ht="25.5" x14ac:dyDescent="0.25">
      <c r="A12" s="181"/>
      <c r="B12" s="175"/>
      <c r="C12" s="13" t="s">
        <v>77</v>
      </c>
      <c r="D12" s="101" t="s">
        <v>122</v>
      </c>
      <c r="E12" s="10">
        <v>3</v>
      </c>
      <c r="F12" s="13">
        <v>0</v>
      </c>
      <c r="G12" s="10">
        <v>0</v>
      </c>
      <c r="H12" s="6">
        <f t="shared" si="0"/>
        <v>1</v>
      </c>
      <c r="I12" s="53">
        <f t="shared" si="1"/>
        <v>1</v>
      </c>
      <c r="J12" s="156" t="s">
        <v>320</v>
      </c>
    </row>
    <row r="13" spans="1:18" ht="25.5" x14ac:dyDescent="0.25">
      <c r="A13" s="181"/>
      <c r="B13" s="175"/>
      <c r="C13" s="91" t="s">
        <v>78</v>
      </c>
      <c r="D13" s="101" t="s">
        <v>123</v>
      </c>
      <c r="E13" s="10">
        <v>2</v>
      </c>
      <c r="F13" s="13">
        <v>1</v>
      </c>
      <c r="G13" s="10">
        <v>0</v>
      </c>
      <c r="H13" s="6">
        <f t="shared" si="0"/>
        <v>0.33333333333333331</v>
      </c>
      <c r="I13" s="53">
        <f t="shared" si="1"/>
        <v>0.66666666666666663</v>
      </c>
      <c r="J13" s="156" t="s">
        <v>320</v>
      </c>
    </row>
    <row r="14" spans="1:18" ht="25.5" x14ac:dyDescent="0.25">
      <c r="A14" s="181"/>
      <c r="B14" s="175"/>
      <c r="C14" s="91" t="s">
        <v>79</v>
      </c>
      <c r="D14" s="101" t="s">
        <v>124</v>
      </c>
      <c r="E14" s="10">
        <v>1</v>
      </c>
      <c r="F14" s="13">
        <v>2</v>
      </c>
      <c r="G14" s="10">
        <v>0</v>
      </c>
      <c r="H14" s="6">
        <f t="shared" si="0"/>
        <v>-0.33333333333333331</v>
      </c>
      <c r="I14" s="49">
        <f t="shared" si="1"/>
        <v>0.33333333333333331</v>
      </c>
      <c r="J14" s="156" t="s">
        <v>321</v>
      </c>
    </row>
    <row r="15" spans="1:18" ht="25.5" x14ac:dyDescent="0.25">
      <c r="A15" s="181"/>
      <c r="B15" s="175"/>
      <c r="C15" s="92" t="s">
        <v>80</v>
      </c>
      <c r="D15" s="101" t="s">
        <v>125</v>
      </c>
      <c r="E15" s="10">
        <v>0</v>
      </c>
      <c r="F15" s="13">
        <v>1</v>
      </c>
      <c r="G15" s="10">
        <v>2</v>
      </c>
      <c r="H15" s="6">
        <f t="shared" si="0"/>
        <v>-1</v>
      </c>
      <c r="I15" s="49">
        <f t="shared" si="1"/>
        <v>0</v>
      </c>
      <c r="J15" s="156" t="s">
        <v>321</v>
      </c>
    </row>
    <row r="16" spans="1:18" ht="25.5" x14ac:dyDescent="0.25">
      <c r="A16" s="181"/>
      <c r="B16" s="175"/>
      <c r="C16" s="92" t="s">
        <v>81</v>
      </c>
      <c r="D16" s="101" t="s">
        <v>126</v>
      </c>
      <c r="E16" s="10">
        <v>0</v>
      </c>
      <c r="F16" s="13">
        <v>2</v>
      </c>
      <c r="G16" s="10">
        <v>1</v>
      </c>
      <c r="H16" s="6">
        <f t="shared" si="0"/>
        <v>-1</v>
      </c>
      <c r="I16" s="49">
        <f t="shared" si="1"/>
        <v>0</v>
      </c>
      <c r="J16" s="156" t="s">
        <v>321</v>
      </c>
    </row>
    <row r="17" spans="1:10" ht="25.5" x14ac:dyDescent="0.25">
      <c r="A17" s="181"/>
      <c r="B17" s="175"/>
      <c r="C17" s="92" t="s">
        <v>82</v>
      </c>
      <c r="D17" s="101" t="s">
        <v>127</v>
      </c>
      <c r="E17" s="10">
        <v>0</v>
      </c>
      <c r="F17" s="13">
        <v>0</v>
      </c>
      <c r="G17" s="10">
        <v>3</v>
      </c>
      <c r="H17" s="6">
        <f t="shared" si="0"/>
        <v>-1</v>
      </c>
      <c r="I17" s="49">
        <f t="shared" si="1"/>
        <v>0</v>
      </c>
      <c r="J17" s="156" t="s">
        <v>321</v>
      </c>
    </row>
    <row r="18" spans="1:10" ht="25.5" x14ac:dyDescent="0.25">
      <c r="A18" s="181"/>
      <c r="B18" s="175"/>
      <c r="C18" s="93" t="s">
        <v>83</v>
      </c>
      <c r="D18" s="101" t="s">
        <v>128</v>
      </c>
      <c r="E18" s="10">
        <v>1</v>
      </c>
      <c r="F18" s="13">
        <v>2</v>
      </c>
      <c r="G18" s="10">
        <v>0</v>
      </c>
      <c r="H18" s="6">
        <f t="shared" si="0"/>
        <v>-0.33333333333333331</v>
      </c>
      <c r="I18" s="49">
        <f t="shared" si="1"/>
        <v>0.33333333333333331</v>
      </c>
      <c r="J18" s="156" t="s">
        <v>321</v>
      </c>
    </row>
    <row r="19" spans="1:10" ht="38.25" x14ac:dyDescent="0.25">
      <c r="A19" s="181"/>
      <c r="B19" s="175"/>
      <c r="C19" s="13" t="s">
        <v>84</v>
      </c>
      <c r="D19" s="101" t="s">
        <v>129</v>
      </c>
      <c r="E19" s="10">
        <v>2</v>
      </c>
      <c r="F19" s="13">
        <v>1</v>
      </c>
      <c r="G19" s="10">
        <v>0</v>
      </c>
      <c r="H19" s="6">
        <f t="shared" si="0"/>
        <v>0.33333333333333331</v>
      </c>
      <c r="I19" s="53">
        <f t="shared" si="1"/>
        <v>0.66666666666666663</v>
      </c>
      <c r="J19" s="156" t="s">
        <v>320</v>
      </c>
    </row>
    <row r="20" spans="1:10" ht="25.5" x14ac:dyDescent="0.25">
      <c r="A20" s="181"/>
      <c r="B20" s="175"/>
      <c r="C20" s="13" t="s">
        <v>85</v>
      </c>
      <c r="D20" s="101" t="s">
        <v>130</v>
      </c>
      <c r="E20" s="10">
        <v>2</v>
      </c>
      <c r="F20" s="13">
        <v>1</v>
      </c>
      <c r="G20" s="10">
        <v>0</v>
      </c>
      <c r="H20" s="6">
        <f t="shared" si="0"/>
        <v>0.33333333333333331</v>
      </c>
      <c r="I20" s="53">
        <f t="shared" si="1"/>
        <v>0.66666666666666663</v>
      </c>
      <c r="J20" s="156" t="s">
        <v>320</v>
      </c>
    </row>
    <row r="21" spans="1:10" ht="39" thickBot="1" x14ac:dyDescent="0.3">
      <c r="A21" s="181"/>
      <c r="B21" s="186"/>
      <c r="C21" s="94" t="s">
        <v>86</v>
      </c>
      <c r="D21" s="17" t="s">
        <v>131</v>
      </c>
      <c r="E21" s="11">
        <v>0</v>
      </c>
      <c r="F21" s="14">
        <v>1</v>
      </c>
      <c r="G21" s="11">
        <v>2</v>
      </c>
      <c r="H21" s="8">
        <f t="shared" si="0"/>
        <v>-1</v>
      </c>
      <c r="I21" s="50">
        <f t="shared" si="1"/>
        <v>0</v>
      </c>
      <c r="J21" s="156" t="s">
        <v>321</v>
      </c>
    </row>
    <row r="22" spans="1:10" ht="51" x14ac:dyDescent="0.25">
      <c r="A22" s="181"/>
      <c r="B22" s="177" t="s">
        <v>115</v>
      </c>
      <c r="C22" s="30" t="s">
        <v>112</v>
      </c>
      <c r="D22" s="61" t="s">
        <v>132</v>
      </c>
      <c r="E22" s="29">
        <v>3</v>
      </c>
      <c r="F22" s="30">
        <v>0</v>
      </c>
      <c r="G22" s="29">
        <v>0</v>
      </c>
      <c r="H22" s="31">
        <f t="shared" si="0"/>
        <v>1</v>
      </c>
      <c r="I22" s="52">
        <f t="shared" si="1"/>
        <v>1</v>
      </c>
      <c r="J22" s="156" t="s">
        <v>320</v>
      </c>
    </row>
    <row r="23" spans="1:10" x14ac:dyDescent="0.25">
      <c r="A23" s="181"/>
      <c r="B23" s="178"/>
      <c r="C23" s="33" t="s">
        <v>33</v>
      </c>
      <c r="D23" s="62" t="s">
        <v>133</v>
      </c>
      <c r="E23" s="32">
        <v>3</v>
      </c>
      <c r="F23" s="33">
        <v>0</v>
      </c>
      <c r="G23" s="32">
        <v>0</v>
      </c>
      <c r="H23" s="34">
        <f t="shared" si="0"/>
        <v>1</v>
      </c>
      <c r="I23" s="53">
        <f t="shared" si="1"/>
        <v>1</v>
      </c>
      <c r="J23" s="156" t="s">
        <v>320</v>
      </c>
    </row>
    <row r="24" spans="1:10" x14ac:dyDescent="0.25">
      <c r="A24" s="181"/>
      <c r="B24" s="178"/>
      <c r="C24" s="33" t="s">
        <v>87</v>
      </c>
      <c r="D24" s="62" t="s">
        <v>134</v>
      </c>
      <c r="E24" s="32">
        <v>3</v>
      </c>
      <c r="F24" s="33">
        <v>0</v>
      </c>
      <c r="G24" s="32">
        <v>0</v>
      </c>
      <c r="H24" s="34">
        <f t="shared" si="0"/>
        <v>1</v>
      </c>
      <c r="I24" s="53">
        <f t="shared" si="1"/>
        <v>1</v>
      </c>
      <c r="J24" s="156" t="s">
        <v>320</v>
      </c>
    </row>
    <row r="25" spans="1:10" x14ac:dyDescent="0.25">
      <c r="A25" s="181"/>
      <c r="B25" s="178"/>
      <c r="C25" s="33" t="s">
        <v>35</v>
      </c>
      <c r="D25" s="62" t="s">
        <v>135</v>
      </c>
      <c r="E25" s="32">
        <v>3</v>
      </c>
      <c r="F25" s="33">
        <v>0</v>
      </c>
      <c r="G25" s="32">
        <v>0</v>
      </c>
      <c r="H25" s="34">
        <f t="shared" si="0"/>
        <v>1</v>
      </c>
      <c r="I25" s="53">
        <f t="shared" si="1"/>
        <v>1</v>
      </c>
      <c r="J25" s="156" t="s">
        <v>320</v>
      </c>
    </row>
    <row r="26" spans="1:10" x14ac:dyDescent="0.25">
      <c r="A26" s="181"/>
      <c r="B26" s="178"/>
      <c r="C26" s="33" t="s">
        <v>36</v>
      </c>
      <c r="D26" s="62" t="s">
        <v>136</v>
      </c>
      <c r="E26" s="32">
        <v>3</v>
      </c>
      <c r="F26" s="33">
        <v>0</v>
      </c>
      <c r="G26" s="32">
        <v>0</v>
      </c>
      <c r="H26" s="34">
        <f t="shared" si="0"/>
        <v>1</v>
      </c>
      <c r="I26" s="53">
        <f t="shared" si="1"/>
        <v>1</v>
      </c>
      <c r="J26" s="156" t="s">
        <v>320</v>
      </c>
    </row>
    <row r="27" spans="1:10" x14ac:dyDescent="0.25">
      <c r="A27" s="181"/>
      <c r="B27" s="178"/>
      <c r="C27" s="33" t="s">
        <v>37</v>
      </c>
      <c r="D27" s="62" t="s">
        <v>137</v>
      </c>
      <c r="E27" s="32">
        <v>3</v>
      </c>
      <c r="F27" s="33">
        <v>0</v>
      </c>
      <c r="G27" s="32">
        <v>0</v>
      </c>
      <c r="H27" s="34">
        <f t="shared" si="0"/>
        <v>1</v>
      </c>
      <c r="I27" s="53">
        <f t="shared" si="1"/>
        <v>1</v>
      </c>
      <c r="J27" s="156" t="s">
        <v>320</v>
      </c>
    </row>
    <row r="28" spans="1:10" x14ac:dyDescent="0.25">
      <c r="A28" s="181"/>
      <c r="B28" s="178"/>
      <c r="C28" s="33" t="s">
        <v>38</v>
      </c>
      <c r="D28" s="62" t="s">
        <v>138</v>
      </c>
      <c r="E28" s="32">
        <v>3</v>
      </c>
      <c r="F28" s="33">
        <v>0</v>
      </c>
      <c r="G28" s="32">
        <v>0</v>
      </c>
      <c r="H28" s="34">
        <f t="shared" si="0"/>
        <v>1</v>
      </c>
      <c r="I28" s="53">
        <f t="shared" si="1"/>
        <v>1</v>
      </c>
      <c r="J28" s="156" t="s">
        <v>320</v>
      </c>
    </row>
    <row r="29" spans="1:10" x14ac:dyDescent="0.25">
      <c r="A29" s="181"/>
      <c r="B29" s="178"/>
      <c r="C29" s="33" t="s">
        <v>39</v>
      </c>
      <c r="D29" s="62" t="s">
        <v>139</v>
      </c>
      <c r="E29" s="32">
        <v>3</v>
      </c>
      <c r="F29" s="33">
        <v>0</v>
      </c>
      <c r="G29" s="32">
        <v>0</v>
      </c>
      <c r="H29" s="34">
        <f t="shared" si="0"/>
        <v>1</v>
      </c>
      <c r="I29" s="53">
        <f t="shared" si="1"/>
        <v>1</v>
      </c>
      <c r="J29" s="156" t="s">
        <v>320</v>
      </c>
    </row>
    <row r="30" spans="1:10" x14ac:dyDescent="0.25">
      <c r="A30" s="181"/>
      <c r="B30" s="178"/>
      <c r="C30" s="33" t="s">
        <v>40</v>
      </c>
      <c r="D30" s="62" t="s">
        <v>140</v>
      </c>
      <c r="E30" s="32">
        <v>3</v>
      </c>
      <c r="F30" s="33">
        <v>0</v>
      </c>
      <c r="G30" s="32">
        <v>0</v>
      </c>
      <c r="H30" s="34">
        <f t="shared" si="0"/>
        <v>1</v>
      </c>
      <c r="I30" s="53">
        <f t="shared" si="1"/>
        <v>1</v>
      </c>
      <c r="J30" s="156" t="s">
        <v>320</v>
      </c>
    </row>
    <row r="31" spans="1:10" x14ac:dyDescent="0.25">
      <c r="A31" s="181"/>
      <c r="B31" s="178"/>
      <c r="C31" s="33" t="s">
        <v>41</v>
      </c>
      <c r="D31" s="62" t="s">
        <v>141</v>
      </c>
      <c r="E31" s="32">
        <v>3</v>
      </c>
      <c r="F31" s="33">
        <v>0</v>
      </c>
      <c r="G31" s="32">
        <v>0</v>
      </c>
      <c r="H31" s="34">
        <f t="shared" si="0"/>
        <v>1</v>
      </c>
      <c r="I31" s="53">
        <f t="shared" si="1"/>
        <v>1</v>
      </c>
      <c r="J31" s="156" t="s">
        <v>320</v>
      </c>
    </row>
    <row r="32" spans="1:10" x14ac:dyDescent="0.25">
      <c r="A32" s="181"/>
      <c r="B32" s="178"/>
      <c r="C32" s="33" t="s">
        <v>42</v>
      </c>
      <c r="D32" s="62" t="s">
        <v>142</v>
      </c>
      <c r="E32" s="32">
        <v>3</v>
      </c>
      <c r="F32" s="33">
        <v>0</v>
      </c>
      <c r="G32" s="32">
        <v>0</v>
      </c>
      <c r="H32" s="34">
        <f t="shared" si="0"/>
        <v>1</v>
      </c>
      <c r="I32" s="53">
        <f t="shared" si="1"/>
        <v>1</v>
      </c>
      <c r="J32" s="156" t="s">
        <v>320</v>
      </c>
    </row>
    <row r="33" spans="1:10" x14ac:dyDescent="0.25">
      <c r="A33" s="181"/>
      <c r="B33" s="178"/>
      <c r="C33" s="33" t="s">
        <v>43</v>
      </c>
      <c r="D33" s="62" t="s">
        <v>143</v>
      </c>
      <c r="E33" s="32">
        <v>3</v>
      </c>
      <c r="F33" s="33">
        <v>0</v>
      </c>
      <c r="G33" s="32">
        <v>0</v>
      </c>
      <c r="H33" s="34">
        <f t="shared" si="0"/>
        <v>1</v>
      </c>
      <c r="I33" s="53">
        <f t="shared" si="1"/>
        <v>1</v>
      </c>
      <c r="J33" s="156" t="s">
        <v>320</v>
      </c>
    </row>
    <row r="34" spans="1:10" x14ac:dyDescent="0.25">
      <c r="A34" s="181"/>
      <c r="B34" s="178"/>
      <c r="C34" s="33" t="s">
        <v>44</v>
      </c>
      <c r="D34" s="62" t="s">
        <v>144</v>
      </c>
      <c r="E34" s="32">
        <v>3</v>
      </c>
      <c r="F34" s="33">
        <v>0</v>
      </c>
      <c r="G34" s="32">
        <v>0</v>
      </c>
      <c r="H34" s="34">
        <f t="shared" si="0"/>
        <v>1</v>
      </c>
      <c r="I34" s="53">
        <f t="shared" si="1"/>
        <v>1</v>
      </c>
      <c r="J34" s="156" t="s">
        <v>320</v>
      </c>
    </row>
    <row r="35" spans="1:10" x14ac:dyDescent="0.25">
      <c r="A35" s="181"/>
      <c r="B35" s="178"/>
      <c r="C35" s="33" t="s">
        <v>88</v>
      </c>
      <c r="D35" s="62" t="s">
        <v>145</v>
      </c>
      <c r="E35" s="32">
        <v>3</v>
      </c>
      <c r="F35" s="33">
        <v>0</v>
      </c>
      <c r="G35" s="32">
        <v>0</v>
      </c>
      <c r="H35" s="34">
        <f t="shared" si="0"/>
        <v>1</v>
      </c>
      <c r="I35" s="53">
        <f t="shared" si="1"/>
        <v>1</v>
      </c>
      <c r="J35" s="156" t="s">
        <v>320</v>
      </c>
    </row>
    <row r="36" spans="1:10" x14ac:dyDescent="0.25">
      <c r="A36" s="181"/>
      <c r="B36" s="178"/>
      <c r="C36" s="33" t="s">
        <v>46</v>
      </c>
      <c r="D36" s="62" t="s">
        <v>146</v>
      </c>
      <c r="E36" s="32">
        <v>3</v>
      </c>
      <c r="F36" s="33">
        <v>0</v>
      </c>
      <c r="G36" s="32">
        <v>0</v>
      </c>
      <c r="H36" s="34">
        <f t="shared" si="0"/>
        <v>1</v>
      </c>
      <c r="I36" s="53">
        <f t="shared" si="1"/>
        <v>1</v>
      </c>
      <c r="J36" s="156" t="s">
        <v>320</v>
      </c>
    </row>
    <row r="37" spans="1:10" x14ac:dyDescent="0.25">
      <c r="A37" s="181"/>
      <c r="B37" s="178"/>
      <c r="C37" s="33" t="s">
        <v>47</v>
      </c>
      <c r="D37" s="62" t="s">
        <v>147</v>
      </c>
      <c r="E37" s="32">
        <v>3</v>
      </c>
      <c r="F37" s="33">
        <v>0</v>
      </c>
      <c r="G37" s="32">
        <v>0</v>
      </c>
      <c r="H37" s="34">
        <f t="shared" si="0"/>
        <v>1</v>
      </c>
      <c r="I37" s="53">
        <f t="shared" si="1"/>
        <v>1</v>
      </c>
      <c r="J37" s="156" t="s">
        <v>320</v>
      </c>
    </row>
    <row r="38" spans="1:10" ht="102" x14ac:dyDescent="0.25">
      <c r="A38" s="181"/>
      <c r="B38" s="178"/>
      <c r="C38" s="33" t="s">
        <v>113</v>
      </c>
      <c r="D38" s="62" t="s">
        <v>148</v>
      </c>
      <c r="E38" s="32">
        <v>1</v>
      </c>
      <c r="F38" s="33">
        <v>2</v>
      </c>
      <c r="G38" s="32">
        <v>0</v>
      </c>
      <c r="H38" s="34">
        <f t="shared" si="0"/>
        <v>-0.33333333333333331</v>
      </c>
      <c r="I38" s="49">
        <f t="shared" si="1"/>
        <v>0.33333333333333331</v>
      </c>
      <c r="J38" s="156" t="s">
        <v>321</v>
      </c>
    </row>
    <row r="39" spans="1:10" x14ac:dyDescent="0.25">
      <c r="A39" s="181"/>
      <c r="B39" s="178"/>
      <c r="C39" s="33" t="s">
        <v>33</v>
      </c>
      <c r="D39" s="62" t="s">
        <v>149</v>
      </c>
      <c r="E39" s="32">
        <v>1</v>
      </c>
      <c r="F39" s="33">
        <v>2</v>
      </c>
      <c r="G39" s="32">
        <v>0</v>
      </c>
      <c r="H39" s="34">
        <f t="shared" si="0"/>
        <v>-0.33333333333333331</v>
      </c>
      <c r="I39" s="49">
        <f t="shared" si="1"/>
        <v>0.33333333333333331</v>
      </c>
      <c r="J39" s="156" t="s">
        <v>321</v>
      </c>
    </row>
    <row r="40" spans="1:10" x14ac:dyDescent="0.25">
      <c r="A40" s="181"/>
      <c r="B40" s="178"/>
      <c r="C40" s="33" t="s">
        <v>89</v>
      </c>
      <c r="D40" s="62" t="s">
        <v>150</v>
      </c>
      <c r="E40" s="32">
        <v>1</v>
      </c>
      <c r="F40" s="33">
        <v>2</v>
      </c>
      <c r="G40" s="32">
        <v>0</v>
      </c>
      <c r="H40" s="34">
        <f t="shared" si="0"/>
        <v>-0.33333333333333331</v>
      </c>
      <c r="I40" s="49">
        <f t="shared" si="1"/>
        <v>0.33333333333333331</v>
      </c>
      <c r="J40" s="156" t="s">
        <v>321</v>
      </c>
    </row>
    <row r="41" spans="1:10" x14ac:dyDescent="0.25">
      <c r="A41" s="181"/>
      <c r="B41" s="178"/>
      <c r="C41" s="33" t="s">
        <v>35</v>
      </c>
      <c r="D41" s="62" t="s">
        <v>151</v>
      </c>
      <c r="E41" s="32">
        <v>1</v>
      </c>
      <c r="F41" s="33">
        <v>2</v>
      </c>
      <c r="G41" s="32">
        <v>0</v>
      </c>
      <c r="H41" s="34">
        <f t="shared" si="0"/>
        <v>-0.33333333333333331</v>
      </c>
      <c r="I41" s="49">
        <f t="shared" si="1"/>
        <v>0.33333333333333331</v>
      </c>
      <c r="J41" s="156" t="s">
        <v>321</v>
      </c>
    </row>
    <row r="42" spans="1:10" x14ac:dyDescent="0.25">
      <c r="A42" s="181"/>
      <c r="B42" s="178"/>
      <c r="C42" s="33" t="s">
        <v>36</v>
      </c>
      <c r="D42" s="62" t="s">
        <v>152</v>
      </c>
      <c r="E42" s="32">
        <v>1</v>
      </c>
      <c r="F42" s="33">
        <v>2</v>
      </c>
      <c r="G42" s="32">
        <v>0</v>
      </c>
      <c r="H42" s="34">
        <f t="shared" si="0"/>
        <v>-0.33333333333333331</v>
      </c>
      <c r="I42" s="49">
        <f t="shared" si="1"/>
        <v>0.33333333333333331</v>
      </c>
      <c r="J42" s="156" t="s">
        <v>321</v>
      </c>
    </row>
    <row r="43" spans="1:10" x14ac:dyDescent="0.25">
      <c r="A43" s="181"/>
      <c r="B43" s="178"/>
      <c r="C43" s="33" t="s">
        <v>37</v>
      </c>
      <c r="D43" s="62" t="s">
        <v>153</v>
      </c>
      <c r="E43" s="32">
        <v>1</v>
      </c>
      <c r="F43" s="33">
        <v>2</v>
      </c>
      <c r="G43" s="32">
        <v>0</v>
      </c>
      <c r="H43" s="34">
        <f t="shared" si="0"/>
        <v>-0.33333333333333331</v>
      </c>
      <c r="I43" s="49">
        <f t="shared" si="1"/>
        <v>0.33333333333333331</v>
      </c>
      <c r="J43" s="156" t="s">
        <v>321</v>
      </c>
    </row>
    <row r="44" spans="1:10" x14ac:dyDescent="0.25">
      <c r="A44" s="181"/>
      <c r="B44" s="178"/>
      <c r="C44" s="33" t="s">
        <v>38</v>
      </c>
      <c r="D44" s="62" t="s">
        <v>154</v>
      </c>
      <c r="E44" s="32">
        <v>1</v>
      </c>
      <c r="F44" s="33">
        <v>2</v>
      </c>
      <c r="G44" s="32">
        <v>0</v>
      </c>
      <c r="H44" s="34">
        <f t="shared" si="0"/>
        <v>-0.33333333333333331</v>
      </c>
      <c r="I44" s="49">
        <f t="shared" si="1"/>
        <v>0.33333333333333331</v>
      </c>
      <c r="J44" s="156" t="s">
        <v>321</v>
      </c>
    </row>
    <row r="45" spans="1:10" x14ac:dyDescent="0.25">
      <c r="A45" s="181"/>
      <c r="B45" s="178"/>
      <c r="C45" s="33" t="s">
        <v>39</v>
      </c>
      <c r="D45" s="62" t="s">
        <v>155</v>
      </c>
      <c r="E45" s="32">
        <v>1</v>
      </c>
      <c r="F45" s="33">
        <v>2</v>
      </c>
      <c r="G45" s="32">
        <v>0</v>
      </c>
      <c r="H45" s="34">
        <f t="shared" si="0"/>
        <v>-0.33333333333333331</v>
      </c>
      <c r="I45" s="49">
        <f t="shared" si="1"/>
        <v>0.33333333333333331</v>
      </c>
      <c r="J45" s="156" t="s">
        <v>321</v>
      </c>
    </row>
    <row r="46" spans="1:10" x14ac:dyDescent="0.25">
      <c r="A46" s="181"/>
      <c r="B46" s="178"/>
      <c r="C46" s="33" t="s">
        <v>53</v>
      </c>
      <c r="D46" s="62" t="s">
        <v>156</v>
      </c>
      <c r="E46" s="32">
        <v>1</v>
      </c>
      <c r="F46" s="33">
        <v>2</v>
      </c>
      <c r="G46" s="32">
        <v>0</v>
      </c>
      <c r="H46" s="34">
        <f t="shared" si="0"/>
        <v>-0.33333333333333331</v>
      </c>
      <c r="I46" s="49">
        <f t="shared" si="1"/>
        <v>0.33333333333333331</v>
      </c>
      <c r="J46" s="156" t="s">
        <v>321</v>
      </c>
    </row>
    <row r="47" spans="1:10" x14ac:dyDescent="0.25">
      <c r="A47" s="181"/>
      <c r="B47" s="178"/>
      <c r="C47" s="33" t="s">
        <v>90</v>
      </c>
      <c r="D47" s="62" t="s">
        <v>157</v>
      </c>
      <c r="E47" s="32">
        <v>1</v>
      </c>
      <c r="F47" s="33">
        <v>2</v>
      </c>
      <c r="G47" s="32">
        <v>0</v>
      </c>
      <c r="H47" s="34">
        <f t="shared" si="0"/>
        <v>-0.33333333333333331</v>
      </c>
      <c r="I47" s="49">
        <f t="shared" si="1"/>
        <v>0.33333333333333331</v>
      </c>
      <c r="J47" s="156" t="s">
        <v>321</v>
      </c>
    </row>
    <row r="48" spans="1:10" x14ac:dyDescent="0.25">
      <c r="A48" s="181"/>
      <c r="B48" s="178"/>
      <c r="C48" s="33" t="s">
        <v>42</v>
      </c>
      <c r="D48" s="62" t="s">
        <v>158</v>
      </c>
      <c r="E48" s="32">
        <v>1</v>
      </c>
      <c r="F48" s="33">
        <v>2</v>
      </c>
      <c r="G48" s="32">
        <v>0</v>
      </c>
      <c r="H48" s="34">
        <f t="shared" si="0"/>
        <v>-0.33333333333333331</v>
      </c>
      <c r="I48" s="49">
        <f t="shared" si="1"/>
        <v>0.33333333333333331</v>
      </c>
      <c r="J48" s="156" t="s">
        <v>321</v>
      </c>
    </row>
    <row r="49" spans="1:10" x14ac:dyDescent="0.25">
      <c r="A49" s="181"/>
      <c r="B49" s="178"/>
      <c r="C49" s="33" t="s">
        <v>43</v>
      </c>
      <c r="D49" s="62" t="s">
        <v>159</v>
      </c>
      <c r="E49" s="32">
        <v>1</v>
      </c>
      <c r="F49" s="33">
        <v>2</v>
      </c>
      <c r="G49" s="32">
        <v>0</v>
      </c>
      <c r="H49" s="34">
        <f t="shared" si="0"/>
        <v>-0.33333333333333331</v>
      </c>
      <c r="I49" s="49">
        <f t="shared" si="1"/>
        <v>0.33333333333333331</v>
      </c>
      <c r="J49" s="156" t="s">
        <v>321</v>
      </c>
    </row>
    <row r="50" spans="1:10" x14ac:dyDescent="0.25">
      <c r="A50" s="181"/>
      <c r="B50" s="178"/>
      <c r="C50" s="33" t="s">
        <v>44</v>
      </c>
      <c r="D50" s="62" t="s">
        <v>160</v>
      </c>
      <c r="E50" s="32">
        <v>1</v>
      </c>
      <c r="F50" s="33">
        <v>2</v>
      </c>
      <c r="G50" s="32">
        <v>0</v>
      </c>
      <c r="H50" s="34">
        <f t="shared" si="0"/>
        <v>-0.33333333333333331</v>
      </c>
      <c r="I50" s="49">
        <f t="shared" si="1"/>
        <v>0.33333333333333331</v>
      </c>
      <c r="J50" s="156" t="s">
        <v>321</v>
      </c>
    </row>
    <row r="51" spans="1:10" x14ac:dyDescent="0.25">
      <c r="A51" s="181"/>
      <c r="B51" s="178"/>
      <c r="C51" s="33" t="s">
        <v>45</v>
      </c>
      <c r="D51" s="62" t="s">
        <v>161</v>
      </c>
      <c r="E51" s="32">
        <v>1</v>
      </c>
      <c r="F51" s="33">
        <v>2</v>
      </c>
      <c r="G51" s="32">
        <v>0</v>
      </c>
      <c r="H51" s="34">
        <f t="shared" si="0"/>
        <v>-0.33333333333333331</v>
      </c>
      <c r="I51" s="49">
        <f t="shared" si="1"/>
        <v>0.33333333333333331</v>
      </c>
      <c r="J51" s="156" t="s">
        <v>321</v>
      </c>
    </row>
    <row r="52" spans="1:10" x14ac:dyDescent="0.25">
      <c r="A52" s="181"/>
      <c r="B52" s="178"/>
      <c r="C52" s="33" t="s">
        <v>59</v>
      </c>
      <c r="D52" s="62" t="s">
        <v>162</v>
      </c>
      <c r="E52" s="32">
        <v>1</v>
      </c>
      <c r="F52" s="33">
        <v>2</v>
      </c>
      <c r="G52" s="32">
        <v>0</v>
      </c>
      <c r="H52" s="34">
        <f t="shared" si="0"/>
        <v>-0.33333333333333331</v>
      </c>
      <c r="I52" s="49">
        <f t="shared" si="1"/>
        <v>0.33333333333333331</v>
      </c>
      <c r="J52" s="156" t="s">
        <v>321</v>
      </c>
    </row>
    <row r="53" spans="1:10" x14ac:dyDescent="0.25">
      <c r="A53" s="181"/>
      <c r="B53" s="178"/>
      <c r="C53" s="33" t="s">
        <v>47</v>
      </c>
      <c r="D53" s="62" t="s">
        <v>163</v>
      </c>
      <c r="E53" s="32">
        <v>1</v>
      </c>
      <c r="F53" s="33">
        <v>2</v>
      </c>
      <c r="G53" s="32">
        <v>0</v>
      </c>
      <c r="H53" s="34">
        <f t="shared" si="0"/>
        <v>-0.33333333333333331</v>
      </c>
      <c r="I53" s="49">
        <f t="shared" si="1"/>
        <v>0.33333333333333331</v>
      </c>
      <c r="J53" s="156" t="s">
        <v>321</v>
      </c>
    </row>
    <row r="54" spans="1:10" ht="26.25" thickBot="1" x14ac:dyDescent="0.3">
      <c r="A54" s="181"/>
      <c r="B54" s="179"/>
      <c r="C54" s="88" t="s">
        <v>6</v>
      </c>
      <c r="D54" s="63">
        <v>10</v>
      </c>
      <c r="E54" s="35">
        <v>0</v>
      </c>
      <c r="F54" s="36">
        <v>1</v>
      </c>
      <c r="G54" s="35">
        <v>2</v>
      </c>
      <c r="H54" s="37">
        <f t="shared" si="0"/>
        <v>-1</v>
      </c>
      <c r="I54" s="50">
        <f t="shared" si="1"/>
        <v>0</v>
      </c>
      <c r="J54" s="156" t="s">
        <v>321</v>
      </c>
    </row>
    <row r="55" spans="1:10" ht="38.25" x14ac:dyDescent="0.25">
      <c r="A55" s="181"/>
      <c r="B55" s="174" t="s">
        <v>116</v>
      </c>
      <c r="C55" s="95" t="s">
        <v>7</v>
      </c>
      <c r="D55" s="102">
        <v>11</v>
      </c>
      <c r="E55" s="9">
        <v>2</v>
      </c>
      <c r="F55" s="12">
        <v>1</v>
      </c>
      <c r="G55" s="9">
        <v>0</v>
      </c>
      <c r="H55" s="7">
        <f t="shared" si="0"/>
        <v>0.33333333333333331</v>
      </c>
      <c r="I55" s="55">
        <f t="shared" si="1"/>
        <v>0.66666666666666663</v>
      </c>
      <c r="J55" s="156" t="s">
        <v>320</v>
      </c>
    </row>
    <row r="56" spans="1:10" x14ac:dyDescent="0.25">
      <c r="A56" s="181"/>
      <c r="B56" s="175"/>
      <c r="C56" s="96" t="s">
        <v>8</v>
      </c>
      <c r="D56" s="101">
        <v>12</v>
      </c>
      <c r="E56" s="10">
        <v>1</v>
      </c>
      <c r="F56" s="13">
        <v>2</v>
      </c>
      <c r="G56" s="10">
        <v>0</v>
      </c>
      <c r="H56" s="6">
        <f t="shared" si="0"/>
        <v>-0.33333333333333331</v>
      </c>
      <c r="I56" s="49">
        <f t="shared" si="1"/>
        <v>0.33333333333333331</v>
      </c>
      <c r="J56" s="156" t="s">
        <v>321</v>
      </c>
    </row>
    <row r="57" spans="1:10" ht="25.5" x14ac:dyDescent="0.25">
      <c r="A57" s="181"/>
      <c r="B57" s="175"/>
      <c r="C57" s="97" t="s">
        <v>9</v>
      </c>
      <c r="D57" s="101">
        <v>13</v>
      </c>
      <c r="E57" s="10">
        <v>0</v>
      </c>
      <c r="F57" s="13">
        <v>0</v>
      </c>
      <c r="G57" s="10">
        <v>3</v>
      </c>
      <c r="H57" s="6">
        <f t="shared" si="0"/>
        <v>-1</v>
      </c>
      <c r="I57" s="49">
        <f t="shared" si="1"/>
        <v>0</v>
      </c>
      <c r="J57" s="156" t="s">
        <v>321</v>
      </c>
    </row>
    <row r="58" spans="1:10" ht="51.75" thickBot="1" x14ac:dyDescent="0.3">
      <c r="A58" s="181"/>
      <c r="B58" s="176"/>
      <c r="C58" s="98" t="s">
        <v>10</v>
      </c>
      <c r="D58" s="103">
        <v>14</v>
      </c>
      <c r="E58" s="22">
        <v>0</v>
      </c>
      <c r="F58" s="23">
        <v>0</v>
      </c>
      <c r="G58" s="22">
        <v>3</v>
      </c>
      <c r="H58" s="24">
        <f t="shared" si="0"/>
        <v>-1</v>
      </c>
      <c r="I58" s="51">
        <f t="shared" si="1"/>
        <v>0</v>
      </c>
      <c r="J58" s="156" t="s">
        <v>321</v>
      </c>
    </row>
    <row r="59" spans="1:10" ht="25.5" x14ac:dyDescent="0.25">
      <c r="A59" s="181"/>
      <c r="B59" s="177" t="s">
        <v>117</v>
      </c>
      <c r="C59" s="86" t="s">
        <v>11</v>
      </c>
      <c r="D59" s="61">
        <v>15</v>
      </c>
      <c r="E59" s="29">
        <v>3</v>
      </c>
      <c r="F59" s="30">
        <v>0</v>
      </c>
      <c r="G59" s="29">
        <v>0</v>
      </c>
      <c r="H59" s="31">
        <f t="shared" si="0"/>
        <v>1</v>
      </c>
      <c r="I59" s="52">
        <f t="shared" si="1"/>
        <v>1</v>
      </c>
      <c r="J59" s="156" t="s">
        <v>320</v>
      </c>
    </row>
    <row r="60" spans="1:10" ht="102" x14ac:dyDescent="0.25">
      <c r="A60" s="181"/>
      <c r="B60" s="178"/>
      <c r="C60" s="33" t="s">
        <v>114</v>
      </c>
      <c r="D60" s="62" t="s">
        <v>164</v>
      </c>
      <c r="E60" s="32">
        <v>3</v>
      </c>
      <c r="F60" s="33">
        <v>0</v>
      </c>
      <c r="G60" s="32">
        <v>0</v>
      </c>
      <c r="H60" s="34">
        <f t="shared" si="0"/>
        <v>1</v>
      </c>
      <c r="I60" s="53">
        <f t="shared" si="1"/>
        <v>1</v>
      </c>
      <c r="J60" s="156" t="s">
        <v>320</v>
      </c>
    </row>
    <row r="61" spans="1:10" x14ac:dyDescent="0.25">
      <c r="A61" s="181"/>
      <c r="B61" s="178"/>
      <c r="C61" s="33" t="s">
        <v>63</v>
      </c>
      <c r="D61" s="62" t="s">
        <v>165</v>
      </c>
      <c r="E61" s="32">
        <v>3</v>
      </c>
      <c r="F61" s="33">
        <v>0</v>
      </c>
      <c r="G61" s="32">
        <v>0</v>
      </c>
      <c r="H61" s="34">
        <f t="shared" si="0"/>
        <v>1</v>
      </c>
      <c r="I61" s="53">
        <f t="shared" si="1"/>
        <v>1</v>
      </c>
      <c r="J61" s="156" t="s">
        <v>320</v>
      </c>
    </row>
    <row r="62" spans="1:10" ht="25.5" x14ac:dyDescent="0.25">
      <c r="A62" s="181"/>
      <c r="B62" s="178"/>
      <c r="C62" s="33" t="s">
        <v>91</v>
      </c>
      <c r="D62" s="62" t="s">
        <v>166</v>
      </c>
      <c r="E62" s="32">
        <v>3</v>
      </c>
      <c r="F62" s="33">
        <v>0</v>
      </c>
      <c r="G62" s="32">
        <v>0</v>
      </c>
      <c r="H62" s="34">
        <f t="shared" si="0"/>
        <v>1</v>
      </c>
      <c r="I62" s="53">
        <f t="shared" si="1"/>
        <v>1</v>
      </c>
      <c r="J62" s="156" t="s">
        <v>320</v>
      </c>
    </row>
    <row r="63" spans="1:10" x14ac:dyDescent="0.25">
      <c r="A63" s="181"/>
      <c r="B63" s="178"/>
      <c r="C63" s="33" t="s">
        <v>65</v>
      </c>
      <c r="D63" s="62" t="s">
        <v>167</v>
      </c>
      <c r="E63" s="32">
        <v>2</v>
      </c>
      <c r="F63" s="33">
        <v>1</v>
      </c>
      <c r="G63" s="32">
        <v>0</v>
      </c>
      <c r="H63" s="34">
        <f t="shared" si="0"/>
        <v>0.33333333333333331</v>
      </c>
      <c r="I63" s="53">
        <f t="shared" si="1"/>
        <v>0.66666666666666663</v>
      </c>
      <c r="J63" s="156" t="s">
        <v>320</v>
      </c>
    </row>
    <row r="64" spans="1:10" ht="25.5" x14ac:dyDescent="0.25">
      <c r="A64" s="181"/>
      <c r="B64" s="178"/>
      <c r="C64" s="33" t="s">
        <v>92</v>
      </c>
      <c r="D64" s="62" t="s">
        <v>168</v>
      </c>
      <c r="E64" s="32">
        <v>2</v>
      </c>
      <c r="F64" s="33">
        <v>1</v>
      </c>
      <c r="G64" s="32">
        <v>0</v>
      </c>
      <c r="H64" s="34">
        <f t="shared" si="0"/>
        <v>0.33333333333333331</v>
      </c>
      <c r="I64" s="53">
        <f t="shared" si="1"/>
        <v>0.66666666666666663</v>
      </c>
      <c r="J64" s="156" t="s">
        <v>320</v>
      </c>
    </row>
    <row r="65" spans="1:10" ht="25.5" x14ac:dyDescent="0.25">
      <c r="A65" s="181"/>
      <c r="B65" s="178"/>
      <c r="C65" s="33" t="s">
        <v>93</v>
      </c>
      <c r="D65" s="62" t="s">
        <v>169</v>
      </c>
      <c r="E65" s="32">
        <v>2</v>
      </c>
      <c r="F65" s="33">
        <v>1</v>
      </c>
      <c r="G65" s="32">
        <v>0</v>
      </c>
      <c r="H65" s="34">
        <f t="shared" si="0"/>
        <v>0.33333333333333331</v>
      </c>
      <c r="I65" s="53">
        <f t="shared" si="1"/>
        <v>0.66666666666666663</v>
      </c>
      <c r="J65" s="156" t="s">
        <v>320</v>
      </c>
    </row>
    <row r="66" spans="1:10" ht="25.5" x14ac:dyDescent="0.25">
      <c r="A66" s="181"/>
      <c r="B66" s="178"/>
      <c r="C66" s="33" t="s">
        <v>94</v>
      </c>
      <c r="D66" s="62" t="s">
        <v>170</v>
      </c>
      <c r="E66" s="32">
        <v>2</v>
      </c>
      <c r="F66" s="33">
        <v>1</v>
      </c>
      <c r="G66" s="32">
        <v>0</v>
      </c>
      <c r="H66" s="34">
        <f t="shared" si="0"/>
        <v>0.33333333333333331</v>
      </c>
      <c r="I66" s="53">
        <f t="shared" si="1"/>
        <v>0.66666666666666663</v>
      </c>
      <c r="J66" s="156" t="s">
        <v>320</v>
      </c>
    </row>
    <row r="67" spans="1:10" ht="25.5" x14ac:dyDescent="0.25">
      <c r="A67" s="181"/>
      <c r="B67" s="178"/>
      <c r="C67" s="33" t="s">
        <v>68</v>
      </c>
      <c r="D67" s="62" t="s">
        <v>171</v>
      </c>
      <c r="E67" s="32">
        <v>2</v>
      </c>
      <c r="F67" s="33">
        <v>1</v>
      </c>
      <c r="G67" s="32">
        <v>0</v>
      </c>
      <c r="H67" s="34">
        <f t="shared" si="0"/>
        <v>0.33333333333333331</v>
      </c>
      <c r="I67" s="53">
        <f t="shared" si="1"/>
        <v>0.66666666666666663</v>
      </c>
      <c r="J67" s="156" t="s">
        <v>320</v>
      </c>
    </row>
    <row r="68" spans="1:10" ht="38.25" x14ac:dyDescent="0.25">
      <c r="A68" s="181"/>
      <c r="B68" s="178"/>
      <c r="C68" s="33" t="s">
        <v>95</v>
      </c>
      <c r="D68" s="62" t="s">
        <v>172</v>
      </c>
      <c r="E68" s="32">
        <v>3</v>
      </c>
      <c r="F68" s="33">
        <v>0</v>
      </c>
      <c r="G68" s="32">
        <v>0</v>
      </c>
      <c r="H68" s="34">
        <f t="shared" si="0"/>
        <v>1</v>
      </c>
      <c r="I68" s="53">
        <f t="shared" si="1"/>
        <v>1</v>
      </c>
      <c r="J68" s="156" t="s">
        <v>320</v>
      </c>
    </row>
    <row r="69" spans="1:10" ht="25.5" x14ac:dyDescent="0.25">
      <c r="A69" s="181"/>
      <c r="B69" s="178"/>
      <c r="C69" s="33" t="s">
        <v>96</v>
      </c>
      <c r="D69" s="62" t="s">
        <v>173</v>
      </c>
      <c r="E69" s="32">
        <v>3</v>
      </c>
      <c r="F69" s="33">
        <v>0</v>
      </c>
      <c r="G69" s="32">
        <v>0</v>
      </c>
      <c r="H69" s="34">
        <f t="shared" ref="H69:H77" si="4">+(E69-(3/2))/(3/2)</f>
        <v>1</v>
      </c>
      <c r="I69" s="53">
        <f t="shared" ref="I69:I76" si="5">+E69/3</f>
        <v>1</v>
      </c>
      <c r="J69" s="156" t="s">
        <v>320</v>
      </c>
    </row>
    <row r="70" spans="1:10" x14ac:dyDescent="0.25">
      <c r="A70" s="181"/>
      <c r="B70" s="178"/>
      <c r="C70" s="33" t="s">
        <v>97</v>
      </c>
      <c r="D70" s="62" t="s">
        <v>174</v>
      </c>
      <c r="E70" s="32">
        <v>3</v>
      </c>
      <c r="F70" s="33">
        <v>0</v>
      </c>
      <c r="G70" s="32">
        <v>0</v>
      </c>
      <c r="H70" s="34">
        <f t="shared" si="4"/>
        <v>1</v>
      </c>
      <c r="I70" s="53">
        <f t="shared" si="5"/>
        <v>1</v>
      </c>
      <c r="J70" s="156" t="s">
        <v>320</v>
      </c>
    </row>
    <row r="71" spans="1:10" ht="25.5" x14ac:dyDescent="0.25">
      <c r="A71" s="181"/>
      <c r="B71" s="178"/>
      <c r="C71" s="33" t="s">
        <v>98</v>
      </c>
      <c r="D71" s="62" t="s">
        <v>175</v>
      </c>
      <c r="E71" s="32">
        <v>2</v>
      </c>
      <c r="F71" s="33">
        <v>1</v>
      </c>
      <c r="G71" s="32">
        <v>0</v>
      </c>
      <c r="H71" s="34">
        <f t="shared" si="4"/>
        <v>0.33333333333333331</v>
      </c>
      <c r="I71" s="53">
        <f t="shared" si="5"/>
        <v>0.66666666666666663</v>
      </c>
      <c r="J71" s="156" t="s">
        <v>320</v>
      </c>
    </row>
    <row r="72" spans="1:10" x14ac:dyDescent="0.25">
      <c r="A72" s="181"/>
      <c r="B72" s="178"/>
      <c r="C72" s="33" t="s">
        <v>71</v>
      </c>
      <c r="D72" s="62" t="s">
        <v>176</v>
      </c>
      <c r="E72" s="32">
        <v>1</v>
      </c>
      <c r="F72" s="33">
        <v>2</v>
      </c>
      <c r="G72" s="32">
        <v>0</v>
      </c>
      <c r="H72" s="34">
        <f t="shared" si="4"/>
        <v>-0.33333333333333331</v>
      </c>
      <c r="I72" s="51">
        <f t="shared" si="5"/>
        <v>0.33333333333333331</v>
      </c>
      <c r="J72" s="156" t="s">
        <v>321</v>
      </c>
    </row>
    <row r="73" spans="1:10" ht="25.5" x14ac:dyDescent="0.25">
      <c r="A73" s="181"/>
      <c r="B73" s="178"/>
      <c r="C73" s="33" t="s">
        <v>99</v>
      </c>
      <c r="D73" s="62" t="s">
        <v>177</v>
      </c>
      <c r="E73" s="32">
        <v>2</v>
      </c>
      <c r="F73" s="33">
        <v>1</v>
      </c>
      <c r="G73" s="32">
        <v>0</v>
      </c>
      <c r="H73" s="34">
        <f t="shared" si="4"/>
        <v>0.33333333333333331</v>
      </c>
      <c r="I73" s="53">
        <f t="shared" si="5"/>
        <v>0.66666666666666663</v>
      </c>
      <c r="J73" s="156" t="s">
        <v>320</v>
      </c>
    </row>
    <row r="74" spans="1:10" ht="25.5" x14ac:dyDescent="0.25">
      <c r="A74" s="181"/>
      <c r="B74" s="178"/>
      <c r="C74" s="33" t="s">
        <v>100</v>
      </c>
      <c r="D74" s="62" t="s">
        <v>178</v>
      </c>
      <c r="E74" s="32">
        <v>3</v>
      </c>
      <c r="F74" s="33">
        <v>0</v>
      </c>
      <c r="G74" s="32">
        <v>0</v>
      </c>
      <c r="H74" s="34">
        <f t="shared" si="4"/>
        <v>1</v>
      </c>
      <c r="I74" s="53">
        <f t="shared" si="5"/>
        <v>1</v>
      </c>
      <c r="J74" s="156" t="s">
        <v>320</v>
      </c>
    </row>
    <row r="75" spans="1:10" ht="25.5" x14ac:dyDescent="0.25">
      <c r="A75" s="181"/>
      <c r="B75" s="178"/>
      <c r="C75" s="33" t="s">
        <v>74</v>
      </c>
      <c r="D75" s="62" t="s">
        <v>179</v>
      </c>
      <c r="E75" s="32">
        <v>2</v>
      </c>
      <c r="F75" s="33">
        <v>1</v>
      </c>
      <c r="G75" s="32">
        <v>0</v>
      </c>
      <c r="H75" s="34">
        <f t="shared" si="4"/>
        <v>0.33333333333333331</v>
      </c>
      <c r="I75" s="53">
        <f t="shared" si="5"/>
        <v>0.66666666666666663</v>
      </c>
      <c r="J75" s="156" t="s">
        <v>320</v>
      </c>
    </row>
    <row r="76" spans="1:10" ht="26.25" thickBot="1" x14ac:dyDescent="0.3">
      <c r="A76" s="181"/>
      <c r="B76" s="179"/>
      <c r="C76" s="36" t="s">
        <v>101</v>
      </c>
      <c r="D76" s="63" t="s">
        <v>180</v>
      </c>
      <c r="E76" s="35">
        <v>2</v>
      </c>
      <c r="F76" s="36">
        <v>1</v>
      </c>
      <c r="G76" s="35">
        <v>0</v>
      </c>
      <c r="H76" s="37">
        <f t="shared" si="4"/>
        <v>0.33333333333333331</v>
      </c>
      <c r="I76" s="54">
        <f t="shared" si="5"/>
        <v>0.66666666666666663</v>
      </c>
      <c r="J76" s="156" t="s">
        <v>320</v>
      </c>
    </row>
    <row r="77" spans="1:10" ht="77.25" customHeight="1" thickBot="1" x14ac:dyDescent="0.3">
      <c r="A77" s="182"/>
      <c r="B77" s="25" t="s">
        <v>118</v>
      </c>
      <c r="C77" s="99" t="s">
        <v>12</v>
      </c>
      <c r="D77" s="25">
        <v>17</v>
      </c>
      <c r="E77" s="26">
        <v>2</v>
      </c>
      <c r="F77" s="27">
        <v>1</v>
      </c>
      <c r="G77" s="26">
        <v>0</v>
      </c>
      <c r="H77" s="28">
        <f t="shared" si="4"/>
        <v>0.33333333333333331</v>
      </c>
      <c r="I77" s="56">
        <f>+E77/3</f>
        <v>0.66666666666666663</v>
      </c>
      <c r="J77" s="156" t="s">
        <v>320</v>
      </c>
    </row>
    <row r="78" spans="1:10" x14ac:dyDescent="0.25">
      <c r="D78" s="38" t="s">
        <v>183</v>
      </c>
      <c r="E78" s="39">
        <f>SUM(E4:E77)</f>
        <v>141</v>
      </c>
      <c r="F78" s="39">
        <f t="shared" ref="F78:G78" si="6">SUM(F4:F77)</f>
        <v>64</v>
      </c>
      <c r="G78" s="39">
        <f t="shared" si="6"/>
        <v>17</v>
      </c>
      <c r="H78" s="40">
        <f>SUM(H4:H77)</f>
        <v>20</v>
      </c>
      <c r="I78" s="41">
        <f>SUM(I4:I77)</f>
        <v>46.999999999999957</v>
      </c>
    </row>
    <row r="79" spans="1:10" ht="13.5" thickBot="1" x14ac:dyDescent="0.3">
      <c r="D79" s="42" t="s">
        <v>184</v>
      </c>
      <c r="E79" s="45"/>
      <c r="F79" s="23"/>
      <c r="G79" s="24"/>
      <c r="H79" s="57">
        <f>+H78/74</f>
        <v>0.27027027027027029</v>
      </c>
      <c r="I79" s="58">
        <f>+I78/74</f>
        <v>0.63513513513513453</v>
      </c>
    </row>
    <row r="80" spans="1:10" ht="26.25" thickBot="1" x14ac:dyDescent="0.3">
      <c r="A80" s="157" t="s">
        <v>185</v>
      </c>
      <c r="B80" s="158">
        <f>+I80</f>
        <v>0.87681159420289845</v>
      </c>
      <c r="D80" s="43" t="s">
        <v>185</v>
      </c>
      <c r="E80" s="44"/>
      <c r="F80" s="27"/>
      <c r="G80" s="27"/>
      <c r="H80" s="27"/>
      <c r="I80" s="59">
        <f>+SUM(I73:I77,I59:I71,I55,I22:I37,I19:I20,I10:I13,I4:I8)/I81</f>
        <v>0.87681159420289845</v>
      </c>
    </row>
    <row r="81" spans="9:9" x14ac:dyDescent="0.25">
      <c r="I81" s="4">
        <f>+COUNT(I73:I77,I59:I71,I55,I22:I37,I19:I20,I10:I13,I4:I8)</f>
        <v>46</v>
      </c>
    </row>
  </sheetData>
  <mergeCells count="8">
    <mergeCell ref="B55:B58"/>
    <mergeCell ref="B59:B76"/>
    <mergeCell ref="A4:A77"/>
    <mergeCell ref="N2:R2"/>
    <mergeCell ref="A1:B1"/>
    <mergeCell ref="B4:B7"/>
    <mergeCell ref="B8:B21"/>
    <mergeCell ref="B22:B54"/>
  </mergeCells>
  <phoneticPr fontId="6"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E4730-4235-4569-B3BA-4CA480ED4F5D}">
  <sheetPr>
    <tabColor rgb="FFCCCCFF"/>
  </sheetPr>
  <dimension ref="A1:R61"/>
  <sheetViews>
    <sheetView tabSelected="1" topLeftCell="A55" zoomScale="90" zoomScaleNormal="90" workbookViewId="0">
      <selection activeCell="C62" sqref="C62"/>
    </sheetView>
  </sheetViews>
  <sheetFormatPr baseColWidth="10" defaultRowHeight="15" x14ac:dyDescent="0.25"/>
  <cols>
    <col min="1" max="1" width="12.7109375" style="1" customWidth="1"/>
    <col min="2" max="2" width="15.28515625" style="1" customWidth="1"/>
    <col min="3" max="3" width="66.140625" style="1" customWidth="1"/>
    <col min="4" max="4" width="11.42578125" style="2"/>
    <col min="5" max="5" width="11.42578125" style="1"/>
    <col min="6" max="6" width="12.42578125" style="1" customWidth="1"/>
    <col min="7" max="9" width="11.42578125" style="1"/>
    <col min="10" max="10" width="14.5703125" style="1" customWidth="1"/>
    <col min="11" max="16384" width="11.42578125" style="1"/>
  </cols>
  <sheetData>
    <row r="1" spans="1:18" ht="18.75" x14ac:dyDescent="0.25">
      <c r="A1" s="184" t="s">
        <v>187</v>
      </c>
      <c r="B1" s="184"/>
    </row>
    <row r="2" spans="1:18" ht="15.75" thickBot="1" x14ac:dyDescent="0.3"/>
    <row r="3" spans="1:18" ht="26.25" thickBot="1" x14ac:dyDescent="0.3">
      <c r="A3" s="66" t="s">
        <v>102</v>
      </c>
      <c r="B3" s="66" t="s">
        <v>103</v>
      </c>
      <c r="C3" s="67"/>
      <c r="D3" s="66" t="s">
        <v>104</v>
      </c>
      <c r="E3" s="67" t="s">
        <v>105</v>
      </c>
      <c r="F3" s="66" t="s">
        <v>106</v>
      </c>
      <c r="G3" s="67" t="s">
        <v>107</v>
      </c>
      <c r="H3" s="80" t="s">
        <v>108</v>
      </c>
      <c r="I3" s="79" t="s">
        <v>109</v>
      </c>
      <c r="J3" s="167" t="s">
        <v>319</v>
      </c>
      <c r="L3" s="60" t="s">
        <v>188</v>
      </c>
    </row>
    <row r="4" spans="1:18" ht="15" customHeight="1" thickBot="1" x14ac:dyDescent="0.3">
      <c r="A4" s="187" t="s">
        <v>119</v>
      </c>
      <c r="B4" s="185" t="s">
        <v>110</v>
      </c>
      <c r="C4" s="68" t="s">
        <v>0</v>
      </c>
      <c r="D4" s="81">
        <v>1</v>
      </c>
      <c r="E4" s="73">
        <v>3</v>
      </c>
      <c r="F4" s="75">
        <v>0</v>
      </c>
      <c r="G4" s="73">
        <v>0</v>
      </c>
      <c r="H4" s="75">
        <f>+(E4-(3/2))/(3/2)</f>
        <v>1</v>
      </c>
      <c r="I4" s="165">
        <f>+E4/3</f>
        <v>1</v>
      </c>
      <c r="J4" s="168" t="s">
        <v>320</v>
      </c>
      <c r="R4" s="1">
        <v>1</v>
      </c>
    </row>
    <row r="5" spans="1:18" ht="15.75" thickBot="1" x14ac:dyDescent="0.3">
      <c r="A5" s="188"/>
      <c r="B5" s="175"/>
      <c r="C5" s="69" t="s">
        <v>13</v>
      </c>
      <c r="D5" s="82">
        <v>2</v>
      </c>
      <c r="E5" s="71">
        <v>3</v>
      </c>
      <c r="F5" s="76">
        <v>0</v>
      </c>
      <c r="G5" s="71">
        <v>0</v>
      </c>
      <c r="H5" s="76">
        <f>+(E5-(3/2))/(3/2)</f>
        <v>1</v>
      </c>
      <c r="I5" s="118">
        <f>+E5/3</f>
        <v>1</v>
      </c>
      <c r="J5" s="168" t="s">
        <v>320</v>
      </c>
      <c r="L5" s="85" t="s">
        <v>221</v>
      </c>
      <c r="R5" s="1">
        <v>1</v>
      </c>
    </row>
    <row r="6" spans="1:18" ht="15.75" thickBot="1" x14ac:dyDescent="0.3">
      <c r="A6" s="188"/>
      <c r="B6" s="176"/>
      <c r="C6" s="110" t="s">
        <v>14</v>
      </c>
      <c r="D6" s="111">
        <v>3</v>
      </c>
      <c r="E6" s="112">
        <v>3</v>
      </c>
      <c r="F6" s="109">
        <v>0</v>
      </c>
      <c r="G6" s="112">
        <v>0</v>
      </c>
      <c r="H6" s="77">
        <f t="shared" ref="H6:H56" si="0">+(E6-(3/2))/(3/2)</f>
        <v>1</v>
      </c>
      <c r="I6" s="166">
        <f t="shared" ref="I6:I57" si="1">+E6/3</f>
        <v>1</v>
      </c>
      <c r="J6" s="168" t="s">
        <v>320</v>
      </c>
      <c r="R6" s="1">
        <v>1</v>
      </c>
    </row>
    <row r="7" spans="1:18" ht="30" x14ac:dyDescent="0.25">
      <c r="A7" s="188"/>
      <c r="B7" s="185" t="s">
        <v>317</v>
      </c>
      <c r="C7" s="68" t="s">
        <v>223</v>
      </c>
      <c r="D7" s="81">
        <v>4</v>
      </c>
      <c r="E7" s="73">
        <v>1</v>
      </c>
      <c r="F7" s="75">
        <v>2</v>
      </c>
      <c r="G7" s="73">
        <v>0</v>
      </c>
      <c r="H7" s="115">
        <f t="shared" si="0"/>
        <v>-0.33333333333333331</v>
      </c>
      <c r="I7" s="172">
        <f t="shared" si="1"/>
        <v>0.33333333333333331</v>
      </c>
      <c r="J7" s="168" t="s">
        <v>321</v>
      </c>
      <c r="R7" s="1">
        <v>1</v>
      </c>
    </row>
    <row r="8" spans="1:18" x14ac:dyDescent="0.25">
      <c r="A8" s="188"/>
      <c r="B8" s="175"/>
      <c r="C8" s="105" t="s">
        <v>15</v>
      </c>
      <c r="D8" s="82">
        <v>5</v>
      </c>
      <c r="E8" s="71">
        <v>0</v>
      </c>
      <c r="F8" s="76">
        <v>1</v>
      </c>
      <c r="G8" s="71">
        <v>2</v>
      </c>
      <c r="H8" s="76">
        <f t="shared" si="0"/>
        <v>-1</v>
      </c>
      <c r="I8" s="172">
        <f t="shared" si="1"/>
        <v>0</v>
      </c>
      <c r="J8" s="168" t="s">
        <v>321</v>
      </c>
    </row>
    <row r="9" spans="1:18" ht="60" x14ac:dyDescent="0.25">
      <c r="A9" s="188"/>
      <c r="B9" s="175"/>
      <c r="C9" s="106" t="s">
        <v>21</v>
      </c>
      <c r="D9" s="84" t="s">
        <v>190</v>
      </c>
      <c r="E9" s="71">
        <v>2</v>
      </c>
      <c r="F9" s="76">
        <v>1</v>
      </c>
      <c r="G9" s="71">
        <v>0</v>
      </c>
      <c r="H9" s="76">
        <f>+(E9-(3/2))/(3/2)</f>
        <v>0.33333333333333331</v>
      </c>
      <c r="I9" s="118">
        <f t="shared" si="1"/>
        <v>0.66666666666666663</v>
      </c>
      <c r="J9" s="168" t="s">
        <v>320</v>
      </c>
      <c r="R9" s="1">
        <v>0.5</v>
      </c>
    </row>
    <row r="10" spans="1:18" ht="30" x14ac:dyDescent="0.25">
      <c r="A10" s="188"/>
      <c r="B10" s="175"/>
      <c r="C10" s="71" t="s">
        <v>22</v>
      </c>
      <c r="D10" s="82" t="s">
        <v>191</v>
      </c>
      <c r="E10" s="71">
        <v>2</v>
      </c>
      <c r="F10" s="76">
        <v>1</v>
      </c>
      <c r="G10" s="71">
        <v>0</v>
      </c>
      <c r="H10" s="76">
        <f>+(E10-(3/2))/(3/2)</f>
        <v>0.33333333333333331</v>
      </c>
      <c r="I10" s="118">
        <f t="shared" si="1"/>
        <v>0.66666666666666663</v>
      </c>
      <c r="J10" s="168" t="s">
        <v>320</v>
      </c>
      <c r="R10" s="1">
        <v>1</v>
      </c>
    </row>
    <row r="11" spans="1:18" ht="30" x14ac:dyDescent="0.25">
      <c r="A11" s="188"/>
      <c r="B11" s="175"/>
      <c r="C11" s="106" t="s">
        <v>23</v>
      </c>
      <c r="D11" s="84" t="s">
        <v>192</v>
      </c>
      <c r="E11" s="71">
        <v>2</v>
      </c>
      <c r="F11" s="76">
        <v>1</v>
      </c>
      <c r="G11" s="71">
        <v>0</v>
      </c>
      <c r="H11" s="76">
        <f>+(E11-(3/2))/(3/2)</f>
        <v>0.33333333333333331</v>
      </c>
      <c r="I11" s="118">
        <f t="shared" si="1"/>
        <v>0.66666666666666663</v>
      </c>
      <c r="J11" s="168" t="s">
        <v>320</v>
      </c>
      <c r="R11" s="1">
        <v>0.5</v>
      </c>
    </row>
    <row r="12" spans="1:18" ht="30" x14ac:dyDescent="0.25">
      <c r="A12" s="188"/>
      <c r="B12" s="175"/>
      <c r="C12" s="106" t="s">
        <v>24</v>
      </c>
      <c r="D12" s="82" t="s">
        <v>193</v>
      </c>
      <c r="E12" s="71">
        <v>1</v>
      </c>
      <c r="F12" s="76">
        <v>2</v>
      </c>
      <c r="G12" s="71">
        <v>0</v>
      </c>
      <c r="H12" s="76">
        <f>+(E12-(3/2))/(3/2)</f>
        <v>-0.33333333333333331</v>
      </c>
      <c r="I12" s="172">
        <f t="shared" si="1"/>
        <v>0.33333333333333331</v>
      </c>
      <c r="J12" s="168" t="s">
        <v>321</v>
      </c>
      <c r="R12" s="1">
        <v>0.5</v>
      </c>
    </row>
    <row r="13" spans="1:18" ht="30" x14ac:dyDescent="0.25">
      <c r="A13" s="188"/>
      <c r="B13" s="175"/>
      <c r="C13" s="71" t="s">
        <v>25</v>
      </c>
      <c r="D13" s="84" t="s">
        <v>194</v>
      </c>
      <c r="E13" s="71">
        <v>2</v>
      </c>
      <c r="F13" s="76">
        <v>1</v>
      </c>
      <c r="G13" s="71">
        <v>0</v>
      </c>
      <c r="H13" s="76">
        <f t="shared" si="0"/>
        <v>0.33333333333333331</v>
      </c>
      <c r="I13" s="118">
        <f t="shared" si="1"/>
        <v>0.66666666666666663</v>
      </c>
      <c r="J13" s="168" t="s">
        <v>320</v>
      </c>
      <c r="R13" s="1">
        <v>1</v>
      </c>
    </row>
    <row r="14" spans="1:18" ht="30" x14ac:dyDescent="0.25">
      <c r="A14" s="188"/>
      <c r="B14" s="175"/>
      <c r="C14" s="107" t="s">
        <v>26</v>
      </c>
      <c r="D14" s="82" t="s">
        <v>195</v>
      </c>
      <c r="E14" s="71">
        <v>0</v>
      </c>
      <c r="F14" s="76">
        <v>0</v>
      </c>
      <c r="G14" s="71">
        <v>3</v>
      </c>
      <c r="H14" s="76">
        <f t="shared" si="0"/>
        <v>-1</v>
      </c>
      <c r="I14" s="172">
        <f t="shared" si="1"/>
        <v>0</v>
      </c>
      <c r="J14" s="168" t="s">
        <v>321</v>
      </c>
    </row>
    <row r="15" spans="1:18" ht="30" x14ac:dyDescent="0.25">
      <c r="A15" s="188"/>
      <c r="B15" s="175"/>
      <c r="C15" s="107" t="s">
        <v>27</v>
      </c>
      <c r="D15" s="84" t="s">
        <v>196</v>
      </c>
      <c r="E15" s="71">
        <v>0</v>
      </c>
      <c r="F15" s="76">
        <v>0</v>
      </c>
      <c r="G15" s="71">
        <v>3</v>
      </c>
      <c r="H15" s="76">
        <f t="shared" si="0"/>
        <v>-1</v>
      </c>
      <c r="I15" s="172">
        <f t="shared" si="1"/>
        <v>0</v>
      </c>
      <c r="J15" s="168" t="s">
        <v>321</v>
      </c>
    </row>
    <row r="16" spans="1:18" ht="45" x14ac:dyDescent="0.25">
      <c r="A16" s="188"/>
      <c r="B16" s="175"/>
      <c r="C16" s="107" t="s">
        <v>28</v>
      </c>
      <c r="D16" s="82" t="s">
        <v>197</v>
      </c>
      <c r="E16" s="71">
        <v>0</v>
      </c>
      <c r="F16" s="76">
        <v>0</v>
      </c>
      <c r="G16" s="71">
        <v>3</v>
      </c>
      <c r="H16" s="76">
        <f t="shared" si="0"/>
        <v>-1</v>
      </c>
      <c r="I16" s="172">
        <f t="shared" si="1"/>
        <v>0</v>
      </c>
      <c r="J16" s="168" t="s">
        <v>321</v>
      </c>
    </row>
    <row r="17" spans="1:18" ht="30" x14ac:dyDescent="0.25">
      <c r="A17" s="188"/>
      <c r="B17" s="175"/>
      <c r="C17" s="106" t="s">
        <v>29</v>
      </c>
      <c r="D17" s="84" t="s">
        <v>198</v>
      </c>
      <c r="E17" s="71">
        <v>1</v>
      </c>
      <c r="F17" s="76">
        <v>2</v>
      </c>
      <c r="G17" s="71">
        <v>0</v>
      </c>
      <c r="H17" s="76">
        <f t="shared" si="0"/>
        <v>-0.33333333333333331</v>
      </c>
      <c r="I17" s="172">
        <f t="shared" si="1"/>
        <v>0.33333333333333331</v>
      </c>
      <c r="J17" s="168" t="s">
        <v>321</v>
      </c>
      <c r="R17" s="1">
        <v>0.5</v>
      </c>
    </row>
    <row r="18" spans="1:18" ht="30" x14ac:dyDescent="0.25">
      <c r="A18" s="188"/>
      <c r="B18" s="175"/>
      <c r="C18" s="71" t="s">
        <v>30</v>
      </c>
      <c r="D18" s="82" t="s">
        <v>199</v>
      </c>
      <c r="E18" s="71">
        <v>2</v>
      </c>
      <c r="F18" s="76">
        <v>1</v>
      </c>
      <c r="G18" s="71">
        <v>0</v>
      </c>
      <c r="H18" s="76">
        <f t="shared" si="0"/>
        <v>0.33333333333333331</v>
      </c>
      <c r="I18" s="118">
        <f t="shared" si="1"/>
        <v>0.66666666666666663</v>
      </c>
      <c r="J18" s="168" t="s">
        <v>320</v>
      </c>
      <c r="R18" s="1">
        <v>1</v>
      </c>
    </row>
    <row r="19" spans="1:18" ht="30" x14ac:dyDescent="0.25">
      <c r="A19" s="188"/>
      <c r="B19" s="175"/>
      <c r="C19" s="71" t="s">
        <v>31</v>
      </c>
      <c r="D19" s="84" t="s">
        <v>200</v>
      </c>
      <c r="E19" s="71">
        <v>2</v>
      </c>
      <c r="F19" s="76">
        <v>1</v>
      </c>
      <c r="G19" s="71">
        <v>0</v>
      </c>
      <c r="H19" s="76">
        <f t="shared" si="0"/>
        <v>0.33333333333333331</v>
      </c>
      <c r="I19" s="118">
        <f t="shared" si="1"/>
        <v>0.66666666666666663</v>
      </c>
      <c r="J19" s="168" t="s">
        <v>320</v>
      </c>
      <c r="R19" s="1">
        <v>1</v>
      </c>
    </row>
    <row r="20" spans="1:18" ht="30.75" thickBot="1" x14ac:dyDescent="0.3">
      <c r="A20" s="188"/>
      <c r="B20" s="186"/>
      <c r="C20" s="108" t="s">
        <v>32</v>
      </c>
      <c r="D20" s="83" t="s">
        <v>201</v>
      </c>
      <c r="E20" s="72">
        <v>0</v>
      </c>
      <c r="F20" s="77">
        <v>0</v>
      </c>
      <c r="G20" s="72">
        <v>3</v>
      </c>
      <c r="H20" s="109">
        <f t="shared" si="0"/>
        <v>-1</v>
      </c>
      <c r="I20" s="116">
        <f t="shared" si="1"/>
        <v>0</v>
      </c>
      <c r="J20" s="168" t="s">
        <v>321</v>
      </c>
    </row>
    <row r="21" spans="1:18" ht="45" x14ac:dyDescent="0.25">
      <c r="A21" s="188"/>
      <c r="B21" s="190" t="s">
        <v>189</v>
      </c>
      <c r="C21" s="113" t="s">
        <v>61</v>
      </c>
      <c r="D21" s="114" t="s">
        <v>120</v>
      </c>
      <c r="E21" s="113">
        <v>3</v>
      </c>
      <c r="F21" s="115">
        <v>0</v>
      </c>
      <c r="G21" s="113">
        <v>0</v>
      </c>
      <c r="H21" s="75">
        <f t="shared" si="0"/>
        <v>1</v>
      </c>
      <c r="I21" s="164">
        <f t="shared" si="1"/>
        <v>1</v>
      </c>
      <c r="J21" s="168" t="s">
        <v>320</v>
      </c>
      <c r="R21" s="1">
        <v>1</v>
      </c>
    </row>
    <row r="22" spans="1:18" x14ac:dyDescent="0.25">
      <c r="A22" s="188"/>
      <c r="B22" s="188"/>
      <c r="C22" s="71" t="s">
        <v>33</v>
      </c>
      <c r="D22" s="82" t="s">
        <v>121</v>
      </c>
      <c r="E22" s="71">
        <v>3</v>
      </c>
      <c r="F22" s="76">
        <v>0</v>
      </c>
      <c r="G22" s="71">
        <v>0</v>
      </c>
      <c r="H22" s="76">
        <f t="shared" si="0"/>
        <v>1</v>
      </c>
      <c r="I22" s="160">
        <f t="shared" si="1"/>
        <v>1</v>
      </c>
      <c r="J22" s="168" t="s">
        <v>320</v>
      </c>
      <c r="R22" s="1">
        <v>1</v>
      </c>
    </row>
    <row r="23" spans="1:18" x14ac:dyDescent="0.25">
      <c r="A23" s="188"/>
      <c r="B23" s="188"/>
      <c r="C23" s="71" t="s">
        <v>34</v>
      </c>
      <c r="D23" s="82" t="s">
        <v>122</v>
      </c>
      <c r="E23" s="71">
        <v>3</v>
      </c>
      <c r="F23" s="76">
        <v>0</v>
      </c>
      <c r="G23" s="71">
        <v>0</v>
      </c>
      <c r="H23" s="76">
        <f t="shared" si="0"/>
        <v>1</v>
      </c>
      <c r="I23" s="160">
        <f t="shared" si="1"/>
        <v>1</v>
      </c>
      <c r="J23" s="168" t="s">
        <v>320</v>
      </c>
      <c r="R23" s="1">
        <v>1</v>
      </c>
    </row>
    <row r="24" spans="1:18" x14ac:dyDescent="0.25">
      <c r="A24" s="188"/>
      <c r="B24" s="188"/>
      <c r="C24" s="71" t="s">
        <v>48</v>
      </c>
      <c r="D24" s="82" t="s">
        <v>123</v>
      </c>
      <c r="E24" s="71">
        <v>3</v>
      </c>
      <c r="F24" s="76">
        <v>0</v>
      </c>
      <c r="G24" s="71">
        <v>0</v>
      </c>
      <c r="H24" s="76">
        <f t="shared" si="0"/>
        <v>1</v>
      </c>
      <c r="I24" s="160">
        <f t="shared" si="1"/>
        <v>1</v>
      </c>
      <c r="J24" s="168" t="s">
        <v>320</v>
      </c>
      <c r="R24" s="1">
        <v>1</v>
      </c>
    </row>
    <row r="25" spans="1:18" x14ac:dyDescent="0.25">
      <c r="A25" s="188"/>
      <c r="B25" s="188"/>
      <c r="C25" s="71" t="s">
        <v>49</v>
      </c>
      <c r="D25" s="82" t="s">
        <v>124</v>
      </c>
      <c r="E25" s="71">
        <v>3</v>
      </c>
      <c r="F25" s="76">
        <v>0</v>
      </c>
      <c r="G25" s="71">
        <v>0</v>
      </c>
      <c r="H25" s="76">
        <f t="shared" si="0"/>
        <v>1</v>
      </c>
      <c r="I25" s="160">
        <f t="shared" si="1"/>
        <v>1</v>
      </c>
      <c r="J25" s="168" t="s">
        <v>320</v>
      </c>
      <c r="R25" s="1">
        <v>1</v>
      </c>
    </row>
    <row r="26" spans="1:18" x14ac:dyDescent="0.25">
      <c r="A26" s="188"/>
      <c r="B26" s="188"/>
      <c r="C26" s="71" t="s">
        <v>50</v>
      </c>
      <c r="D26" s="82" t="s">
        <v>125</v>
      </c>
      <c r="E26" s="71">
        <v>2</v>
      </c>
      <c r="F26" s="76">
        <v>1</v>
      </c>
      <c r="G26" s="71">
        <v>0</v>
      </c>
      <c r="H26" s="76">
        <f t="shared" si="0"/>
        <v>0.33333333333333331</v>
      </c>
      <c r="I26" s="160">
        <f t="shared" si="1"/>
        <v>0.66666666666666663</v>
      </c>
      <c r="J26" s="168" t="s">
        <v>320</v>
      </c>
      <c r="R26" s="1">
        <v>0.5</v>
      </c>
    </row>
    <row r="27" spans="1:18" x14ac:dyDescent="0.25">
      <c r="A27" s="188"/>
      <c r="B27" s="188"/>
      <c r="C27" s="71" t="s">
        <v>51</v>
      </c>
      <c r="D27" s="82" t="s">
        <v>126</v>
      </c>
      <c r="E27" s="71">
        <v>3</v>
      </c>
      <c r="F27" s="76">
        <v>0</v>
      </c>
      <c r="G27" s="71">
        <v>0</v>
      </c>
      <c r="H27" s="76">
        <f t="shared" si="0"/>
        <v>1</v>
      </c>
      <c r="I27" s="160">
        <f t="shared" si="1"/>
        <v>1</v>
      </c>
      <c r="J27" s="168" t="s">
        <v>320</v>
      </c>
      <c r="R27" s="1">
        <v>1</v>
      </c>
    </row>
    <row r="28" spans="1:18" x14ac:dyDescent="0.25">
      <c r="A28" s="188"/>
      <c r="B28" s="188"/>
      <c r="C28" s="71" t="s">
        <v>52</v>
      </c>
      <c r="D28" s="82" t="s">
        <v>127</v>
      </c>
      <c r="E28" s="71">
        <v>3</v>
      </c>
      <c r="F28" s="76">
        <v>0</v>
      </c>
      <c r="G28" s="71">
        <v>0</v>
      </c>
      <c r="H28" s="76">
        <f t="shared" si="0"/>
        <v>1</v>
      </c>
      <c r="I28" s="160">
        <f t="shared" si="1"/>
        <v>1</v>
      </c>
      <c r="J28" s="168" t="s">
        <v>320</v>
      </c>
      <c r="R28" s="1">
        <v>1</v>
      </c>
    </row>
    <row r="29" spans="1:18" x14ac:dyDescent="0.25">
      <c r="A29" s="188"/>
      <c r="B29" s="188"/>
      <c r="C29" s="71" t="s">
        <v>53</v>
      </c>
      <c r="D29" s="82" t="s">
        <v>128</v>
      </c>
      <c r="E29" s="71">
        <v>3</v>
      </c>
      <c r="F29" s="76">
        <v>0</v>
      </c>
      <c r="G29" s="71">
        <v>0</v>
      </c>
      <c r="H29" s="76">
        <f t="shared" si="0"/>
        <v>1</v>
      </c>
      <c r="I29" s="160">
        <f t="shared" si="1"/>
        <v>1</v>
      </c>
      <c r="J29" s="168" t="s">
        <v>320</v>
      </c>
      <c r="R29" s="1">
        <v>1</v>
      </c>
    </row>
    <row r="30" spans="1:18" x14ac:dyDescent="0.25">
      <c r="A30" s="188"/>
      <c r="B30" s="188"/>
      <c r="C30" s="71" t="s">
        <v>54</v>
      </c>
      <c r="D30" s="82" t="s">
        <v>129</v>
      </c>
      <c r="E30" s="71">
        <v>3</v>
      </c>
      <c r="F30" s="76">
        <v>0</v>
      </c>
      <c r="G30" s="71">
        <v>0</v>
      </c>
      <c r="H30" s="76">
        <f t="shared" si="0"/>
        <v>1</v>
      </c>
      <c r="I30" s="160">
        <f t="shared" si="1"/>
        <v>1</v>
      </c>
      <c r="J30" s="168" t="s">
        <v>320</v>
      </c>
      <c r="R30" s="1">
        <v>1</v>
      </c>
    </row>
    <row r="31" spans="1:18" x14ac:dyDescent="0.25">
      <c r="A31" s="188"/>
      <c r="B31" s="188"/>
      <c r="C31" s="71" t="s">
        <v>55</v>
      </c>
      <c r="D31" s="82" t="s">
        <v>130</v>
      </c>
      <c r="E31" s="71">
        <v>3</v>
      </c>
      <c r="F31" s="76">
        <v>0</v>
      </c>
      <c r="G31" s="71">
        <v>0</v>
      </c>
      <c r="H31" s="76">
        <f t="shared" si="0"/>
        <v>1</v>
      </c>
      <c r="I31" s="160">
        <f t="shared" si="1"/>
        <v>1</v>
      </c>
      <c r="J31" s="168" t="s">
        <v>320</v>
      </c>
      <c r="R31" s="1">
        <v>1</v>
      </c>
    </row>
    <row r="32" spans="1:18" x14ac:dyDescent="0.25">
      <c r="A32" s="188"/>
      <c r="B32" s="188"/>
      <c r="C32" s="71" t="s">
        <v>56</v>
      </c>
      <c r="D32" s="82" t="s">
        <v>131</v>
      </c>
      <c r="E32" s="71">
        <v>3</v>
      </c>
      <c r="F32" s="76">
        <v>0</v>
      </c>
      <c r="G32" s="71">
        <v>0</v>
      </c>
      <c r="H32" s="76">
        <f t="shared" si="0"/>
        <v>1</v>
      </c>
      <c r="I32" s="160">
        <f t="shared" si="1"/>
        <v>1</v>
      </c>
      <c r="J32" s="168" t="s">
        <v>320</v>
      </c>
      <c r="R32" s="1">
        <v>1</v>
      </c>
    </row>
    <row r="33" spans="1:18" x14ac:dyDescent="0.25">
      <c r="A33" s="188"/>
      <c r="B33" s="188"/>
      <c r="C33" s="71" t="s">
        <v>57</v>
      </c>
      <c r="D33" s="82" t="s">
        <v>202</v>
      </c>
      <c r="E33" s="71">
        <v>3</v>
      </c>
      <c r="F33" s="76">
        <v>0</v>
      </c>
      <c r="G33" s="71">
        <v>0</v>
      </c>
      <c r="H33" s="76">
        <f t="shared" si="0"/>
        <v>1</v>
      </c>
      <c r="I33" s="160">
        <f t="shared" si="1"/>
        <v>1</v>
      </c>
      <c r="J33" s="168" t="s">
        <v>320</v>
      </c>
      <c r="R33" s="1">
        <v>1</v>
      </c>
    </row>
    <row r="34" spans="1:18" x14ac:dyDescent="0.25">
      <c r="A34" s="188"/>
      <c r="B34" s="188"/>
      <c r="C34" s="71" t="s">
        <v>58</v>
      </c>
      <c r="D34" s="82" t="s">
        <v>203</v>
      </c>
      <c r="E34" s="71">
        <v>3</v>
      </c>
      <c r="F34" s="76">
        <v>0</v>
      </c>
      <c r="G34" s="71">
        <v>0</v>
      </c>
      <c r="H34" s="76">
        <f t="shared" si="0"/>
        <v>1</v>
      </c>
      <c r="I34" s="160">
        <f t="shared" si="1"/>
        <v>1</v>
      </c>
      <c r="J34" s="168" t="s">
        <v>320</v>
      </c>
      <c r="R34" s="1">
        <v>1</v>
      </c>
    </row>
    <row r="35" spans="1:18" x14ac:dyDescent="0.25">
      <c r="A35" s="188"/>
      <c r="B35" s="188"/>
      <c r="C35" s="71" t="s">
        <v>59</v>
      </c>
      <c r="D35" s="82" t="s">
        <v>204</v>
      </c>
      <c r="E35" s="71">
        <v>3</v>
      </c>
      <c r="F35" s="76">
        <v>0</v>
      </c>
      <c r="G35" s="71">
        <v>0</v>
      </c>
      <c r="H35" s="76">
        <f t="shared" si="0"/>
        <v>1</v>
      </c>
      <c r="I35" s="160">
        <f t="shared" si="1"/>
        <v>1</v>
      </c>
      <c r="J35" s="168" t="s">
        <v>320</v>
      </c>
      <c r="R35" s="1">
        <v>1</v>
      </c>
    </row>
    <row r="36" spans="1:18" x14ac:dyDescent="0.25">
      <c r="A36" s="188"/>
      <c r="B36" s="188"/>
      <c r="C36" s="71" t="s">
        <v>60</v>
      </c>
      <c r="D36" s="82" t="s">
        <v>205</v>
      </c>
      <c r="E36" s="71">
        <v>3</v>
      </c>
      <c r="F36" s="76">
        <v>0</v>
      </c>
      <c r="G36" s="71">
        <v>0</v>
      </c>
      <c r="H36" s="76">
        <f t="shared" si="0"/>
        <v>1</v>
      </c>
      <c r="I36" s="160">
        <f t="shared" si="1"/>
        <v>1</v>
      </c>
      <c r="J36" s="168" t="s">
        <v>320</v>
      </c>
      <c r="R36" s="1">
        <v>1</v>
      </c>
    </row>
    <row r="37" spans="1:18" ht="30.75" thickBot="1" x14ac:dyDescent="0.3">
      <c r="A37" s="188"/>
      <c r="B37" s="191"/>
      <c r="C37" s="110" t="s">
        <v>16</v>
      </c>
      <c r="D37" s="111" t="s">
        <v>206</v>
      </c>
      <c r="E37" s="112">
        <v>0</v>
      </c>
      <c r="F37" s="109">
        <v>2</v>
      </c>
      <c r="G37" s="112">
        <v>1</v>
      </c>
      <c r="H37" s="109">
        <f t="shared" si="0"/>
        <v>-1</v>
      </c>
      <c r="I37" s="171">
        <f t="shared" si="1"/>
        <v>0</v>
      </c>
      <c r="J37" s="168" t="s">
        <v>321</v>
      </c>
      <c r="R37" s="1">
        <v>0.5</v>
      </c>
    </row>
    <row r="38" spans="1:18" ht="30" x14ac:dyDescent="0.25">
      <c r="A38" s="188"/>
      <c r="B38" s="187" t="s">
        <v>116</v>
      </c>
      <c r="C38" s="68" t="s">
        <v>17</v>
      </c>
      <c r="D38" s="81">
        <v>8</v>
      </c>
      <c r="E38" s="73">
        <v>2</v>
      </c>
      <c r="F38" s="75">
        <v>1</v>
      </c>
      <c r="G38" s="73">
        <v>0</v>
      </c>
      <c r="H38" s="75">
        <f t="shared" si="0"/>
        <v>0.33333333333333331</v>
      </c>
      <c r="I38" s="119">
        <f t="shared" si="1"/>
        <v>0.66666666666666663</v>
      </c>
      <c r="J38" s="168" t="s">
        <v>320</v>
      </c>
      <c r="R38" s="1">
        <v>1</v>
      </c>
    </row>
    <row r="39" spans="1:18" x14ac:dyDescent="0.25">
      <c r="A39" s="188"/>
      <c r="B39" s="188"/>
      <c r="C39" s="69" t="s">
        <v>8</v>
      </c>
      <c r="D39" s="82">
        <v>9</v>
      </c>
      <c r="E39" s="71">
        <v>1</v>
      </c>
      <c r="F39" s="76">
        <v>2</v>
      </c>
      <c r="G39" s="71">
        <v>0</v>
      </c>
      <c r="H39" s="76">
        <f t="shared" si="0"/>
        <v>-0.33333333333333331</v>
      </c>
      <c r="I39" s="171">
        <f t="shared" si="1"/>
        <v>0.33333333333333331</v>
      </c>
      <c r="J39" s="168" t="s">
        <v>321</v>
      </c>
      <c r="R39" s="1">
        <v>0.5</v>
      </c>
    </row>
    <row r="40" spans="1:18" x14ac:dyDescent="0.25">
      <c r="A40" s="188"/>
      <c r="B40" s="188"/>
      <c r="C40" s="69" t="s">
        <v>18</v>
      </c>
      <c r="D40" s="82">
        <v>10</v>
      </c>
      <c r="E40" s="71">
        <v>0</v>
      </c>
      <c r="F40" s="76">
        <v>3</v>
      </c>
      <c r="G40" s="71">
        <v>0</v>
      </c>
      <c r="H40" s="76">
        <f t="shared" si="0"/>
        <v>-1</v>
      </c>
      <c r="I40" s="171">
        <f t="shared" si="1"/>
        <v>0</v>
      </c>
      <c r="J40" s="168" t="s">
        <v>321</v>
      </c>
    </row>
    <row r="41" spans="1:18" ht="45.75" thickBot="1" x14ac:dyDescent="0.3">
      <c r="A41" s="188"/>
      <c r="B41" s="189"/>
      <c r="C41" s="70" t="s">
        <v>19</v>
      </c>
      <c r="D41" s="83">
        <v>11</v>
      </c>
      <c r="E41" s="72">
        <v>0</v>
      </c>
      <c r="F41" s="77">
        <v>3</v>
      </c>
      <c r="G41" s="72">
        <v>0</v>
      </c>
      <c r="H41" s="77">
        <f t="shared" si="0"/>
        <v>-1</v>
      </c>
      <c r="I41" s="171">
        <f t="shared" si="1"/>
        <v>0</v>
      </c>
      <c r="J41" s="168" t="s">
        <v>321</v>
      </c>
    </row>
    <row r="42" spans="1:18" ht="30" x14ac:dyDescent="0.25">
      <c r="A42" s="188"/>
      <c r="B42" s="187" t="s">
        <v>117</v>
      </c>
      <c r="C42" s="68" t="s">
        <v>11</v>
      </c>
      <c r="D42" s="81">
        <v>12</v>
      </c>
      <c r="E42" s="73">
        <v>3</v>
      </c>
      <c r="F42" s="75">
        <v>0</v>
      </c>
      <c r="G42" s="73">
        <v>0</v>
      </c>
      <c r="H42" s="115">
        <f t="shared" si="0"/>
        <v>1</v>
      </c>
      <c r="I42" s="119">
        <f t="shared" si="1"/>
        <v>1</v>
      </c>
      <c r="J42" s="168" t="s">
        <v>320</v>
      </c>
      <c r="R42" s="1">
        <v>1</v>
      </c>
    </row>
    <row r="43" spans="1:18" ht="90" x14ac:dyDescent="0.25">
      <c r="A43" s="188"/>
      <c r="B43" s="188"/>
      <c r="C43" s="71" t="s">
        <v>62</v>
      </c>
      <c r="D43" s="82" t="s">
        <v>207</v>
      </c>
      <c r="E43" s="71">
        <v>3</v>
      </c>
      <c r="F43" s="76">
        <v>0</v>
      </c>
      <c r="G43" s="71">
        <v>0</v>
      </c>
      <c r="H43" s="76">
        <f t="shared" si="0"/>
        <v>1</v>
      </c>
      <c r="I43" s="118">
        <f t="shared" si="1"/>
        <v>1</v>
      </c>
      <c r="J43" s="168" t="s">
        <v>320</v>
      </c>
      <c r="R43" s="1">
        <v>1</v>
      </c>
    </row>
    <row r="44" spans="1:18" x14ac:dyDescent="0.25">
      <c r="A44" s="188"/>
      <c r="B44" s="188"/>
      <c r="C44" s="71" t="s">
        <v>63</v>
      </c>
      <c r="D44" s="82" t="s">
        <v>208</v>
      </c>
      <c r="E44" s="71">
        <v>3</v>
      </c>
      <c r="F44" s="76">
        <v>0</v>
      </c>
      <c r="G44" s="71">
        <v>0</v>
      </c>
      <c r="H44" s="76">
        <f t="shared" si="0"/>
        <v>1</v>
      </c>
      <c r="I44" s="118">
        <f t="shared" si="1"/>
        <v>1</v>
      </c>
      <c r="J44" s="168" t="s">
        <v>320</v>
      </c>
      <c r="R44" s="1">
        <v>1</v>
      </c>
    </row>
    <row r="45" spans="1:18" x14ac:dyDescent="0.25">
      <c r="A45" s="188"/>
      <c r="B45" s="188"/>
      <c r="C45" s="71" t="s">
        <v>64</v>
      </c>
      <c r="D45" s="82" t="s">
        <v>209</v>
      </c>
      <c r="E45" s="71">
        <v>3</v>
      </c>
      <c r="F45" s="76">
        <v>0</v>
      </c>
      <c r="G45" s="71">
        <v>0</v>
      </c>
      <c r="H45" s="76">
        <f t="shared" si="0"/>
        <v>1</v>
      </c>
      <c r="I45" s="118">
        <f t="shared" si="1"/>
        <v>1</v>
      </c>
      <c r="J45" s="168" t="s">
        <v>320</v>
      </c>
      <c r="R45" s="1">
        <v>1</v>
      </c>
    </row>
    <row r="46" spans="1:18" x14ac:dyDescent="0.25">
      <c r="A46" s="188"/>
      <c r="B46" s="188"/>
      <c r="C46" s="71" t="s">
        <v>65</v>
      </c>
      <c r="D46" s="82" t="s">
        <v>210</v>
      </c>
      <c r="E46" s="71">
        <v>2</v>
      </c>
      <c r="F46" s="76">
        <v>1</v>
      </c>
      <c r="G46" s="71">
        <v>0</v>
      </c>
      <c r="H46" s="76">
        <f t="shared" si="0"/>
        <v>0.33333333333333331</v>
      </c>
      <c r="I46" s="118">
        <f t="shared" si="1"/>
        <v>0.66666666666666663</v>
      </c>
      <c r="J46" s="168" t="s">
        <v>320</v>
      </c>
      <c r="R46" s="1">
        <v>1</v>
      </c>
    </row>
    <row r="47" spans="1:18" ht="30" x14ac:dyDescent="0.25">
      <c r="A47" s="188"/>
      <c r="B47" s="188"/>
      <c r="C47" s="71" t="s">
        <v>66</v>
      </c>
      <c r="D47" s="82" t="s">
        <v>211</v>
      </c>
      <c r="E47" s="71">
        <v>2</v>
      </c>
      <c r="F47" s="76">
        <v>1</v>
      </c>
      <c r="G47" s="71">
        <v>0</v>
      </c>
      <c r="H47" s="76">
        <f t="shared" si="0"/>
        <v>0.33333333333333331</v>
      </c>
      <c r="I47" s="118">
        <f t="shared" si="1"/>
        <v>0.66666666666666663</v>
      </c>
      <c r="J47" s="168" t="s">
        <v>320</v>
      </c>
      <c r="R47" s="1">
        <v>1</v>
      </c>
    </row>
    <row r="48" spans="1:18" ht="30" x14ac:dyDescent="0.25">
      <c r="A48" s="188"/>
      <c r="B48" s="188"/>
      <c r="C48" s="71" t="s">
        <v>67</v>
      </c>
      <c r="D48" s="82" t="s">
        <v>212</v>
      </c>
      <c r="E48" s="71">
        <v>3</v>
      </c>
      <c r="F48" s="76">
        <v>0</v>
      </c>
      <c r="G48" s="71">
        <v>0</v>
      </c>
      <c r="H48" s="76">
        <f t="shared" si="0"/>
        <v>1</v>
      </c>
      <c r="I48" s="118">
        <f t="shared" si="1"/>
        <v>1</v>
      </c>
      <c r="J48" s="168" t="s">
        <v>320</v>
      </c>
      <c r="R48" s="1">
        <v>1</v>
      </c>
    </row>
    <row r="49" spans="1:18" ht="30" x14ac:dyDescent="0.25">
      <c r="A49" s="188"/>
      <c r="B49" s="188"/>
      <c r="C49" s="71" t="s">
        <v>68</v>
      </c>
      <c r="D49" s="82" t="s">
        <v>213</v>
      </c>
      <c r="E49" s="71">
        <v>3</v>
      </c>
      <c r="F49" s="76">
        <v>0</v>
      </c>
      <c r="G49" s="71">
        <v>0</v>
      </c>
      <c r="H49" s="76">
        <f t="shared" si="0"/>
        <v>1</v>
      </c>
      <c r="I49" s="118">
        <f t="shared" si="1"/>
        <v>1</v>
      </c>
      <c r="J49" s="168" t="s">
        <v>320</v>
      </c>
      <c r="R49" s="1">
        <v>1</v>
      </c>
    </row>
    <row r="50" spans="1:18" ht="30" x14ac:dyDescent="0.25">
      <c r="A50" s="188"/>
      <c r="B50" s="188"/>
      <c r="C50" s="71" t="s">
        <v>69</v>
      </c>
      <c r="D50" s="82" t="s">
        <v>214</v>
      </c>
      <c r="E50" s="71">
        <v>2</v>
      </c>
      <c r="F50" s="76">
        <v>1</v>
      </c>
      <c r="G50" s="71">
        <v>0</v>
      </c>
      <c r="H50" s="76">
        <f t="shared" si="0"/>
        <v>0.33333333333333331</v>
      </c>
      <c r="I50" s="118">
        <f t="shared" si="1"/>
        <v>0.66666666666666663</v>
      </c>
      <c r="J50" s="168" t="s">
        <v>320</v>
      </c>
      <c r="R50" s="1">
        <v>1</v>
      </c>
    </row>
    <row r="51" spans="1:18" ht="30" x14ac:dyDescent="0.25">
      <c r="A51" s="188"/>
      <c r="B51" s="188"/>
      <c r="C51" s="71" t="s">
        <v>70</v>
      </c>
      <c r="D51" s="82" t="s">
        <v>215</v>
      </c>
      <c r="E51" s="71">
        <v>3</v>
      </c>
      <c r="F51" s="76">
        <v>0</v>
      </c>
      <c r="G51" s="71">
        <v>0</v>
      </c>
      <c r="H51" s="76">
        <f t="shared" si="0"/>
        <v>1</v>
      </c>
      <c r="I51" s="118">
        <f t="shared" si="1"/>
        <v>1</v>
      </c>
      <c r="J51" s="168" t="s">
        <v>320</v>
      </c>
      <c r="R51" s="1">
        <v>1</v>
      </c>
    </row>
    <row r="52" spans="1:18" x14ac:dyDescent="0.25">
      <c r="A52" s="188"/>
      <c r="B52" s="188"/>
      <c r="C52" s="71" t="s">
        <v>71</v>
      </c>
      <c r="D52" s="82" t="s">
        <v>216</v>
      </c>
      <c r="E52" s="71">
        <v>1</v>
      </c>
      <c r="F52" s="76">
        <v>2</v>
      </c>
      <c r="G52" s="71">
        <v>0</v>
      </c>
      <c r="H52" s="76">
        <f t="shared" si="0"/>
        <v>-0.33333333333333331</v>
      </c>
      <c r="I52" s="172">
        <f t="shared" si="1"/>
        <v>0.33333333333333331</v>
      </c>
      <c r="J52" s="168" t="s">
        <v>321</v>
      </c>
      <c r="R52" s="1">
        <v>0.5</v>
      </c>
    </row>
    <row r="53" spans="1:18" x14ac:dyDescent="0.25">
      <c r="A53" s="188"/>
      <c r="B53" s="188"/>
      <c r="C53" s="71" t="s">
        <v>72</v>
      </c>
      <c r="D53" s="82" t="s">
        <v>217</v>
      </c>
      <c r="E53" s="71">
        <v>3</v>
      </c>
      <c r="F53" s="76">
        <v>0</v>
      </c>
      <c r="G53" s="71">
        <v>0</v>
      </c>
      <c r="H53" s="76">
        <f t="shared" si="0"/>
        <v>1</v>
      </c>
      <c r="I53" s="118">
        <f t="shared" si="1"/>
        <v>1</v>
      </c>
      <c r="J53" s="168" t="s">
        <v>320</v>
      </c>
      <c r="R53" s="1">
        <v>1</v>
      </c>
    </row>
    <row r="54" spans="1:18" ht="30" x14ac:dyDescent="0.25">
      <c r="A54" s="188"/>
      <c r="B54" s="188"/>
      <c r="C54" s="71" t="s">
        <v>73</v>
      </c>
      <c r="D54" s="82" t="s">
        <v>218</v>
      </c>
      <c r="E54" s="71">
        <v>2</v>
      </c>
      <c r="F54" s="76">
        <v>1</v>
      </c>
      <c r="G54" s="71">
        <v>0</v>
      </c>
      <c r="H54" s="76">
        <f t="shared" si="0"/>
        <v>0.33333333333333331</v>
      </c>
      <c r="I54" s="118">
        <f t="shared" si="1"/>
        <v>0.66666666666666663</v>
      </c>
      <c r="J54" s="168" t="s">
        <v>320</v>
      </c>
      <c r="R54" s="1">
        <v>1</v>
      </c>
    </row>
    <row r="55" spans="1:18" ht="30" x14ac:dyDescent="0.25">
      <c r="A55" s="188"/>
      <c r="B55" s="188"/>
      <c r="C55" s="71" t="s">
        <v>74</v>
      </c>
      <c r="D55" s="82" t="s">
        <v>219</v>
      </c>
      <c r="E55" s="71">
        <v>3</v>
      </c>
      <c r="F55" s="76">
        <v>0</v>
      </c>
      <c r="G55" s="71">
        <v>0</v>
      </c>
      <c r="H55" s="76">
        <f t="shared" si="0"/>
        <v>1</v>
      </c>
      <c r="I55" s="118">
        <f t="shared" si="1"/>
        <v>1</v>
      </c>
      <c r="J55" s="168" t="s">
        <v>320</v>
      </c>
      <c r="R55" s="1">
        <v>1</v>
      </c>
    </row>
    <row r="56" spans="1:18" ht="15.75" thickBot="1" x14ac:dyDescent="0.3">
      <c r="A56" s="188"/>
      <c r="B56" s="189"/>
      <c r="C56" s="72" t="s">
        <v>75</v>
      </c>
      <c r="D56" s="83" t="s">
        <v>220</v>
      </c>
      <c r="E56" s="72">
        <v>1</v>
      </c>
      <c r="F56" s="77">
        <v>1</v>
      </c>
      <c r="G56" s="72">
        <v>1</v>
      </c>
      <c r="H56" s="109">
        <f t="shared" si="0"/>
        <v>-0.33333333333333331</v>
      </c>
      <c r="I56" s="116">
        <f t="shared" si="1"/>
        <v>0.33333333333333331</v>
      </c>
      <c r="J56" s="168" t="s">
        <v>321</v>
      </c>
      <c r="R56" s="1">
        <v>0.5</v>
      </c>
    </row>
    <row r="57" spans="1:18" ht="45.75" thickBot="1" x14ac:dyDescent="0.3">
      <c r="A57" s="189"/>
      <c r="B57" s="65" t="s">
        <v>118</v>
      </c>
      <c r="C57" s="74" t="s">
        <v>20</v>
      </c>
      <c r="D57" s="65">
        <v>14</v>
      </c>
      <c r="E57" s="78">
        <v>3</v>
      </c>
      <c r="F57" s="64">
        <v>0</v>
      </c>
      <c r="G57" s="78">
        <v>0</v>
      </c>
      <c r="H57" s="64">
        <f>+(E57-(3/2))/(3/2)</f>
        <v>1</v>
      </c>
      <c r="I57" s="117">
        <f t="shared" si="1"/>
        <v>1</v>
      </c>
      <c r="J57" s="168" t="s">
        <v>320</v>
      </c>
      <c r="R57" s="1">
        <v>1</v>
      </c>
    </row>
    <row r="58" spans="1:18" x14ac:dyDescent="0.25">
      <c r="D58" s="161" t="s">
        <v>183</v>
      </c>
      <c r="E58" s="162">
        <f>SUM(E4:E57)</f>
        <v>114</v>
      </c>
      <c r="F58" s="162">
        <f t="shared" ref="F58:G58" si="2">SUM(F4:F57)</f>
        <v>32</v>
      </c>
      <c r="G58" s="162">
        <f t="shared" si="2"/>
        <v>16</v>
      </c>
      <c r="H58" s="162">
        <f>SUM(H4:H57)</f>
        <v>22</v>
      </c>
      <c r="I58" s="163">
        <f>SUM(I4:I57)</f>
        <v>38</v>
      </c>
      <c r="J58" s="169"/>
    </row>
    <row r="59" spans="1:18" ht="15.75" thickBot="1" x14ac:dyDescent="0.3">
      <c r="D59" s="42" t="s">
        <v>184</v>
      </c>
      <c r="E59" s="45"/>
      <c r="F59" s="23"/>
      <c r="G59" s="24"/>
      <c r="H59" s="57">
        <f>+H58/54</f>
        <v>0.40740740740740738</v>
      </c>
      <c r="I59" s="58">
        <f>+I58/54</f>
        <v>0.70370370370370372</v>
      </c>
      <c r="J59" s="170"/>
    </row>
    <row r="60" spans="1:18" ht="26.25" thickBot="1" x14ac:dyDescent="0.3">
      <c r="A60" s="157" t="s">
        <v>185</v>
      </c>
      <c r="B60" s="173">
        <f>+I60</f>
        <v>0.87301587301587313</v>
      </c>
      <c r="D60" s="43" t="s">
        <v>185</v>
      </c>
      <c r="E60" s="44"/>
      <c r="F60" s="27"/>
      <c r="G60" s="27"/>
      <c r="H60" s="46"/>
      <c r="I60" s="59">
        <f>+SUM(I57,I53:I55,I42:I51,I38,I21:I36,I18:I19,I9:I13,I4:I7)/I61</f>
        <v>0.87301587301587313</v>
      </c>
      <c r="J60" s="170"/>
    </row>
    <row r="61" spans="1:18" x14ac:dyDescent="0.25">
      <c r="I61" s="1">
        <f>+COUNT(I57,I53:I55,I42:I51,I38,I21:I36,I18:I19,I9:I13,I4:I7)</f>
        <v>42</v>
      </c>
    </row>
  </sheetData>
  <mergeCells count="7">
    <mergeCell ref="A1:B1"/>
    <mergeCell ref="A4:A57"/>
    <mergeCell ref="B4:B6"/>
    <mergeCell ref="B7:B20"/>
    <mergeCell ref="B21:B37"/>
    <mergeCell ref="B38:B41"/>
    <mergeCell ref="B42:B56"/>
  </mergeCells>
  <phoneticPr fontId="6"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B2988-C845-4629-915C-7B9BAB49BB50}">
  <sheetPr>
    <tabColor rgb="FFFFCC99"/>
  </sheetPr>
  <dimension ref="A1:R66"/>
  <sheetViews>
    <sheetView topLeftCell="A61" workbookViewId="0">
      <selection activeCell="G73" sqref="G73"/>
    </sheetView>
  </sheetViews>
  <sheetFormatPr baseColWidth="10" defaultRowHeight="12.75" x14ac:dyDescent="0.25"/>
  <cols>
    <col min="1" max="1" width="12.28515625" style="5" customWidth="1"/>
    <col min="2" max="2" width="16.5703125" style="3" customWidth="1"/>
    <col min="3" max="3" width="51.85546875" style="5" customWidth="1"/>
    <col min="4" max="4" width="12.5703125" style="3" customWidth="1"/>
    <col min="5" max="5" width="12.5703125" style="5" customWidth="1"/>
    <col min="6" max="6" width="14.140625" style="5" customWidth="1"/>
    <col min="7" max="7" width="12.5703125" style="5" customWidth="1"/>
    <col min="8" max="8" width="11.42578125" style="5"/>
    <col min="9" max="9" width="11.42578125" style="137"/>
    <col min="10" max="10" width="13.42578125" style="5" customWidth="1"/>
    <col min="11" max="11" width="11.42578125" style="156"/>
    <col min="12" max="16384" width="11.42578125" style="5"/>
  </cols>
  <sheetData>
    <row r="1" spans="1:18" ht="18.75" x14ac:dyDescent="0.25">
      <c r="A1" s="184" t="s">
        <v>186</v>
      </c>
      <c r="B1" s="184"/>
    </row>
    <row r="2" spans="1:18" ht="13.5" thickBot="1" x14ac:dyDescent="0.3">
      <c r="N2" s="183" t="s">
        <v>182</v>
      </c>
      <c r="O2" s="183"/>
      <c r="P2" s="183"/>
      <c r="Q2" s="183"/>
      <c r="R2" s="183"/>
    </row>
    <row r="3" spans="1:18" s="3" customFormat="1" ht="26.25" thickBot="1" x14ac:dyDescent="0.3">
      <c r="A3" s="15" t="s">
        <v>102</v>
      </c>
      <c r="B3" s="15" t="s">
        <v>103</v>
      </c>
      <c r="C3" s="67"/>
      <c r="D3" s="126" t="s">
        <v>104</v>
      </c>
      <c r="E3" s="66" t="s">
        <v>105</v>
      </c>
      <c r="F3" s="67" t="s">
        <v>106</v>
      </c>
      <c r="G3" s="66" t="s">
        <v>107</v>
      </c>
      <c r="H3" s="151" t="s">
        <v>108</v>
      </c>
      <c r="I3" s="152" t="s">
        <v>109</v>
      </c>
      <c r="J3" s="3" t="s">
        <v>319</v>
      </c>
      <c r="L3" s="60" t="s">
        <v>181</v>
      </c>
    </row>
    <row r="4" spans="1:18" ht="15.75" customHeight="1" thickBot="1" x14ac:dyDescent="0.3">
      <c r="A4" s="180" t="s">
        <v>119</v>
      </c>
      <c r="B4" s="195" t="s">
        <v>110</v>
      </c>
      <c r="C4" s="123" t="s">
        <v>224</v>
      </c>
      <c r="D4" s="127">
        <v>1</v>
      </c>
      <c r="E4" s="18">
        <v>3</v>
      </c>
      <c r="F4" s="19">
        <v>0</v>
      </c>
      <c r="G4" s="18">
        <v>0</v>
      </c>
      <c r="H4" s="130">
        <f>+(E4-(3/2))/(3/2)</f>
        <v>1</v>
      </c>
      <c r="I4" s="138">
        <f>+E4/3</f>
        <v>1</v>
      </c>
      <c r="J4" s="5" t="s">
        <v>320</v>
      </c>
    </row>
    <row r="5" spans="1:18" ht="24.75" customHeight="1" thickBot="1" x14ac:dyDescent="0.3">
      <c r="A5" s="181"/>
      <c r="B5" s="196"/>
      <c r="C5" s="124" t="s">
        <v>225</v>
      </c>
      <c r="D5" s="128">
        <v>2</v>
      </c>
      <c r="E5" s="10">
        <v>3</v>
      </c>
      <c r="F5" s="13">
        <v>0</v>
      </c>
      <c r="G5" s="10">
        <v>0</v>
      </c>
      <c r="H5" s="131">
        <f t="shared" ref="H5:H21" si="0">+(E5-(3/2))/(3/2)</f>
        <v>1</v>
      </c>
      <c r="I5" s="139">
        <f t="shared" ref="I5:I21" si="1">+E5/3</f>
        <v>1</v>
      </c>
      <c r="J5" s="156" t="s">
        <v>320</v>
      </c>
      <c r="L5" s="104" t="s">
        <v>318</v>
      </c>
    </row>
    <row r="6" spans="1:18" ht="15" x14ac:dyDescent="0.25">
      <c r="A6" s="181"/>
      <c r="B6" s="196"/>
      <c r="C6" s="124" t="s">
        <v>226</v>
      </c>
      <c r="D6" s="128">
        <v>3</v>
      </c>
      <c r="E6" s="10">
        <v>3</v>
      </c>
      <c r="F6" s="13">
        <v>0</v>
      </c>
      <c r="G6" s="10">
        <v>0</v>
      </c>
      <c r="H6" s="131">
        <f t="shared" si="0"/>
        <v>1</v>
      </c>
      <c r="I6" s="139">
        <f t="shared" si="1"/>
        <v>1</v>
      </c>
      <c r="J6" s="156" t="s">
        <v>320</v>
      </c>
    </row>
    <row r="7" spans="1:18" ht="30" x14ac:dyDescent="0.25">
      <c r="A7" s="181"/>
      <c r="B7" s="196"/>
      <c r="C7" s="124" t="s">
        <v>227</v>
      </c>
      <c r="D7" s="128">
        <v>4</v>
      </c>
      <c r="E7" s="10">
        <v>3</v>
      </c>
      <c r="F7" s="13">
        <v>0</v>
      </c>
      <c r="G7" s="10">
        <v>0</v>
      </c>
      <c r="H7" s="131">
        <f t="shared" si="0"/>
        <v>1</v>
      </c>
      <c r="I7" s="139">
        <f t="shared" si="1"/>
        <v>1</v>
      </c>
      <c r="J7" s="156" t="s">
        <v>320</v>
      </c>
    </row>
    <row r="8" spans="1:18" ht="15" x14ac:dyDescent="0.25">
      <c r="A8" s="181"/>
      <c r="B8" s="196"/>
      <c r="C8" s="124" t="s">
        <v>228</v>
      </c>
      <c r="D8" s="128">
        <v>5</v>
      </c>
      <c r="E8" s="10">
        <v>3</v>
      </c>
      <c r="F8" s="13">
        <v>0</v>
      </c>
      <c r="G8" s="10">
        <v>0</v>
      </c>
      <c r="H8" s="131">
        <f t="shared" ref="H8" si="2">+(E8-(3/2))/(3/2)</f>
        <v>1</v>
      </c>
      <c r="I8" s="139">
        <f t="shared" ref="I8" si="3">+E8/3</f>
        <v>1</v>
      </c>
      <c r="J8" s="156" t="s">
        <v>320</v>
      </c>
    </row>
    <row r="9" spans="1:18" ht="30.75" thickBot="1" x14ac:dyDescent="0.3">
      <c r="A9" s="181"/>
      <c r="B9" s="200"/>
      <c r="C9" s="125" t="s">
        <v>229</v>
      </c>
      <c r="D9" s="129">
        <v>6</v>
      </c>
      <c r="E9" s="11">
        <v>3</v>
      </c>
      <c r="F9" s="14">
        <v>0</v>
      </c>
      <c r="G9" s="11">
        <v>0</v>
      </c>
      <c r="H9" s="132">
        <f>+(E9-(3/2))/(3/2)</f>
        <v>1</v>
      </c>
      <c r="I9" s="140">
        <f>+E9/3</f>
        <v>1</v>
      </c>
      <c r="J9" s="156" t="s">
        <v>320</v>
      </c>
    </row>
    <row r="10" spans="1:18" ht="38.25" x14ac:dyDescent="0.25">
      <c r="A10" s="181"/>
      <c r="B10" s="185" t="s">
        <v>317</v>
      </c>
      <c r="C10" s="95" t="s">
        <v>4</v>
      </c>
      <c r="D10" s="102">
        <v>7</v>
      </c>
      <c r="E10" s="9">
        <v>3</v>
      </c>
      <c r="F10" s="12">
        <v>0</v>
      </c>
      <c r="G10" s="9">
        <v>0</v>
      </c>
      <c r="H10" s="12">
        <f>+(E10-(3/2))/(3/2)</f>
        <v>1</v>
      </c>
      <c r="I10" s="138">
        <f>+E10/3</f>
        <v>1</v>
      </c>
      <c r="J10" s="156" t="s">
        <v>320</v>
      </c>
    </row>
    <row r="11" spans="1:18" ht="38.25" x14ac:dyDescent="0.25">
      <c r="A11" s="181"/>
      <c r="B11" s="175"/>
      <c r="C11" s="133" t="s">
        <v>230</v>
      </c>
      <c r="D11" s="101">
        <v>8</v>
      </c>
      <c r="E11" s="10">
        <v>3</v>
      </c>
      <c r="F11" s="13">
        <v>0</v>
      </c>
      <c r="G11" s="10">
        <v>0</v>
      </c>
      <c r="H11" s="13">
        <f>+(E11-(3/2))/(3/2)</f>
        <v>1</v>
      </c>
      <c r="I11" s="139">
        <f>+E11/3</f>
        <v>1</v>
      </c>
      <c r="J11" s="156" t="s">
        <v>320</v>
      </c>
    </row>
    <row r="12" spans="1:18" ht="63.75" x14ac:dyDescent="0.25">
      <c r="A12" s="181"/>
      <c r="B12" s="175"/>
      <c r="C12" s="13" t="s">
        <v>279</v>
      </c>
      <c r="D12" s="101" t="s">
        <v>148</v>
      </c>
      <c r="E12" s="10">
        <v>3</v>
      </c>
      <c r="F12" s="13">
        <v>0</v>
      </c>
      <c r="G12" s="10">
        <v>0</v>
      </c>
      <c r="H12" s="13">
        <f t="shared" ref="H12:H19" si="4">+(E12-(3/2))/(3/2)</f>
        <v>1</v>
      </c>
      <c r="I12" s="139">
        <f t="shared" ref="I12:I19" si="5">+E12/3</f>
        <v>1</v>
      </c>
      <c r="J12" s="156" t="s">
        <v>320</v>
      </c>
    </row>
    <row r="13" spans="1:18" ht="25.5" x14ac:dyDescent="0.25">
      <c r="A13" s="181"/>
      <c r="B13" s="175"/>
      <c r="C13" s="13" t="s">
        <v>231</v>
      </c>
      <c r="D13" s="101" t="s">
        <v>149</v>
      </c>
      <c r="E13" s="10">
        <v>2</v>
      </c>
      <c r="F13" s="10">
        <v>1</v>
      </c>
      <c r="G13" s="10">
        <v>0</v>
      </c>
      <c r="H13" s="13">
        <f t="shared" si="4"/>
        <v>0.33333333333333331</v>
      </c>
      <c r="I13" s="139">
        <f t="shared" si="5"/>
        <v>0.66666666666666663</v>
      </c>
      <c r="J13" s="156" t="s">
        <v>320</v>
      </c>
    </row>
    <row r="14" spans="1:18" ht="25.5" x14ac:dyDescent="0.25">
      <c r="A14" s="181"/>
      <c r="B14" s="175"/>
      <c r="C14" s="13" t="s">
        <v>232</v>
      </c>
      <c r="D14" s="101" t="s">
        <v>150</v>
      </c>
      <c r="E14" s="10">
        <v>3</v>
      </c>
      <c r="F14" s="13">
        <v>0</v>
      </c>
      <c r="G14" s="10">
        <v>0</v>
      </c>
      <c r="H14" s="13">
        <f t="shared" si="4"/>
        <v>1</v>
      </c>
      <c r="I14" s="139">
        <f t="shared" si="5"/>
        <v>1</v>
      </c>
      <c r="J14" s="156" t="s">
        <v>320</v>
      </c>
    </row>
    <row r="15" spans="1:18" ht="25.5" x14ac:dyDescent="0.25">
      <c r="A15" s="181"/>
      <c r="B15" s="175"/>
      <c r="C15" s="13" t="s">
        <v>233</v>
      </c>
      <c r="D15" s="101" t="s">
        <v>151</v>
      </c>
      <c r="E15" s="10">
        <v>3</v>
      </c>
      <c r="F15" s="13">
        <v>0</v>
      </c>
      <c r="G15" s="10">
        <v>0</v>
      </c>
      <c r="H15" s="13">
        <f t="shared" si="4"/>
        <v>1</v>
      </c>
      <c r="I15" s="139">
        <f t="shared" si="5"/>
        <v>1</v>
      </c>
      <c r="J15" s="156" t="s">
        <v>320</v>
      </c>
    </row>
    <row r="16" spans="1:18" ht="25.5" x14ac:dyDescent="0.25">
      <c r="A16" s="181"/>
      <c r="B16" s="175"/>
      <c r="C16" s="13" t="s">
        <v>234</v>
      </c>
      <c r="D16" s="101" t="s">
        <v>152</v>
      </c>
      <c r="E16" s="10">
        <v>3</v>
      </c>
      <c r="F16" s="13">
        <v>0</v>
      </c>
      <c r="G16" s="10">
        <v>0</v>
      </c>
      <c r="H16" s="13">
        <f t="shared" si="4"/>
        <v>1</v>
      </c>
      <c r="I16" s="139">
        <f t="shared" si="5"/>
        <v>1</v>
      </c>
      <c r="J16" s="156" t="s">
        <v>320</v>
      </c>
    </row>
    <row r="17" spans="1:10" ht="25.5" x14ac:dyDescent="0.25">
      <c r="A17" s="181"/>
      <c r="B17" s="175"/>
      <c r="C17" s="13" t="s">
        <v>235</v>
      </c>
      <c r="D17" s="101" t="s">
        <v>153</v>
      </c>
      <c r="E17" s="10">
        <v>3</v>
      </c>
      <c r="F17" s="13">
        <v>0</v>
      </c>
      <c r="G17" s="10">
        <v>0</v>
      </c>
      <c r="H17" s="13">
        <f t="shared" si="4"/>
        <v>1</v>
      </c>
      <c r="I17" s="139">
        <f t="shared" si="5"/>
        <v>1</v>
      </c>
      <c r="J17" s="156" t="s">
        <v>320</v>
      </c>
    </row>
    <row r="18" spans="1:10" ht="38.25" x14ac:dyDescent="0.25">
      <c r="A18" s="181"/>
      <c r="B18" s="175"/>
      <c r="C18" s="13" t="s">
        <v>236</v>
      </c>
      <c r="D18" s="101" t="s">
        <v>154</v>
      </c>
      <c r="E18" s="10">
        <v>2</v>
      </c>
      <c r="F18" s="13">
        <v>1</v>
      </c>
      <c r="G18" s="10">
        <v>0</v>
      </c>
      <c r="H18" s="13">
        <f t="shared" si="4"/>
        <v>0.33333333333333331</v>
      </c>
      <c r="I18" s="139">
        <f t="shared" si="5"/>
        <v>0.66666666666666663</v>
      </c>
      <c r="J18" s="156" t="s">
        <v>320</v>
      </c>
    </row>
    <row r="19" spans="1:10" ht="26.25" thickBot="1" x14ac:dyDescent="0.3">
      <c r="A19" s="181"/>
      <c r="B19" s="175"/>
      <c r="C19" s="23" t="s">
        <v>237</v>
      </c>
      <c r="D19" s="101" t="s">
        <v>155</v>
      </c>
      <c r="E19" s="10">
        <v>3</v>
      </c>
      <c r="F19" s="13">
        <v>0</v>
      </c>
      <c r="G19" s="10">
        <v>0</v>
      </c>
      <c r="H19" s="13">
        <f t="shared" si="4"/>
        <v>1</v>
      </c>
      <c r="I19" s="140">
        <f t="shared" si="5"/>
        <v>1</v>
      </c>
      <c r="J19" s="156" t="s">
        <v>320</v>
      </c>
    </row>
    <row r="20" spans="1:10" ht="63.75" x14ac:dyDescent="0.25">
      <c r="A20" s="181"/>
      <c r="B20" s="192" t="s">
        <v>115</v>
      </c>
      <c r="C20" s="134" t="s">
        <v>280</v>
      </c>
      <c r="D20" s="121" t="s">
        <v>281</v>
      </c>
      <c r="E20" s="18">
        <v>3</v>
      </c>
      <c r="F20" s="19">
        <v>0</v>
      </c>
      <c r="G20" s="18">
        <v>0</v>
      </c>
      <c r="H20" s="19">
        <f>+(E20-(3/2))/(3/2)</f>
        <v>1</v>
      </c>
      <c r="I20" s="138">
        <f>+E20/3</f>
        <v>1</v>
      </c>
      <c r="J20" s="156" t="s">
        <v>320</v>
      </c>
    </row>
    <row r="21" spans="1:10" ht="15" customHeight="1" x14ac:dyDescent="0.25">
      <c r="A21" s="181"/>
      <c r="B21" s="193"/>
      <c r="C21" s="10" t="s">
        <v>238</v>
      </c>
      <c r="D21" s="122" t="s">
        <v>282</v>
      </c>
      <c r="E21" s="10">
        <v>3</v>
      </c>
      <c r="F21" s="13">
        <v>0</v>
      </c>
      <c r="G21" s="10">
        <v>0</v>
      </c>
      <c r="H21" s="13">
        <f t="shared" si="0"/>
        <v>1</v>
      </c>
      <c r="I21" s="139">
        <f t="shared" si="1"/>
        <v>1</v>
      </c>
      <c r="J21" s="156" t="s">
        <v>320</v>
      </c>
    </row>
    <row r="22" spans="1:10" ht="15" customHeight="1" x14ac:dyDescent="0.25">
      <c r="A22" s="181"/>
      <c r="B22" s="193"/>
      <c r="C22" s="10" t="s">
        <v>239</v>
      </c>
      <c r="D22" s="122" t="s">
        <v>283</v>
      </c>
      <c r="E22" s="10">
        <v>3</v>
      </c>
      <c r="F22" s="13">
        <v>0</v>
      </c>
      <c r="G22" s="10">
        <v>0</v>
      </c>
      <c r="H22" s="13">
        <f t="shared" ref="H22:H41" si="6">+(E22-(3/2))/(3/2)</f>
        <v>1</v>
      </c>
      <c r="I22" s="139">
        <f t="shared" ref="I22:I41" si="7">+E22/3</f>
        <v>1</v>
      </c>
      <c r="J22" s="156" t="s">
        <v>320</v>
      </c>
    </row>
    <row r="23" spans="1:10" ht="15" customHeight="1" x14ac:dyDescent="0.25">
      <c r="A23" s="181"/>
      <c r="B23" s="193"/>
      <c r="C23" s="10" t="s">
        <v>240</v>
      </c>
      <c r="D23" s="122" t="s">
        <v>284</v>
      </c>
      <c r="E23" s="10">
        <v>3</v>
      </c>
      <c r="F23" s="13">
        <v>0</v>
      </c>
      <c r="G23" s="10">
        <v>0</v>
      </c>
      <c r="H23" s="13">
        <f t="shared" si="6"/>
        <v>1</v>
      </c>
      <c r="I23" s="139">
        <f t="shared" si="7"/>
        <v>1</v>
      </c>
      <c r="J23" s="156" t="s">
        <v>320</v>
      </c>
    </row>
    <row r="24" spans="1:10" ht="15" customHeight="1" x14ac:dyDescent="0.25">
      <c r="A24" s="181"/>
      <c r="B24" s="193"/>
      <c r="C24" s="10" t="s">
        <v>241</v>
      </c>
      <c r="D24" s="122" t="s">
        <v>285</v>
      </c>
      <c r="E24" s="10">
        <v>3</v>
      </c>
      <c r="F24" s="13">
        <v>0</v>
      </c>
      <c r="G24" s="10">
        <v>0</v>
      </c>
      <c r="H24" s="13">
        <f t="shared" si="6"/>
        <v>1</v>
      </c>
      <c r="I24" s="139">
        <f t="shared" si="7"/>
        <v>1</v>
      </c>
      <c r="J24" s="156" t="s">
        <v>320</v>
      </c>
    </row>
    <row r="25" spans="1:10" ht="15" customHeight="1" x14ac:dyDescent="0.25">
      <c r="A25" s="181"/>
      <c r="B25" s="193"/>
      <c r="C25" s="10" t="s">
        <v>242</v>
      </c>
      <c r="D25" s="122" t="s">
        <v>286</v>
      </c>
      <c r="E25" s="10">
        <v>3</v>
      </c>
      <c r="F25" s="13">
        <v>0</v>
      </c>
      <c r="G25" s="10">
        <v>0</v>
      </c>
      <c r="H25" s="13">
        <f t="shared" si="6"/>
        <v>1</v>
      </c>
      <c r="I25" s="139">
        <f t="shared" si="7"/>
        <v>1</v>
      </c>
      <c r="J25" s="156" t="s">
        <v>320</v>
      </c>
    </row>
    <row r="26" spans="1:10" ht="15" customHeight="1" x14ac:dyDescent="0.25">
      <c r="A26" s="181"/>
      <c r="B26" s="193"/>
      <c r="C26" s="10" t="s">
        <v>243</v>
      </c>
      <c r="D26" s="122" t="s">
        <v>287</v>
      </c>
      <c r="E26" s="10">
        <v>3</v>
      </c>
      <c r="F26" s="13">
        <v>0</v>
      </c>
      <c r="G26" s="10">
        <v>0</v>
      </c>
      <c r="H26" s="13">
        <f t="shared" si="6"/>
        <v>1</v>
      </c>
      <c r="I26" s="139">
        <f t="shared" si="7"/>
        <v>1</v>
      </c>
      <c r="J26" s="156" t="s">
        <v>320</v>
      </c>
    </row>
    <row r="27" spans="1:10" ht="15" customHeight="1" x14ac:dyDescent="0.25">
      <c r="A27" s="181"/>
      <c r="B27" s="193"/>
      <c r="C27" s="10" t="s">
        <v>244</v>
      </c>
      <c r="D27" s="122" t="s">
        <v>288</v>
      </c>
      <c r="E27" s="10">
        <v>3</v>
      </c>
      <c r="F27" s="13">
        <v>0</v>
      </c>
      <c r="G27" s="10">
        <v>0</v>
      </c>
      <c r="H27" s="13">
        <f t="shared" si="6"/>
        <v>1</v>
      </c>
      <c r="I27" s="139">
        <f t="shared" si="7"/>
        <v>1</v>
      </c>
      <c r="J27" s="156" t="s">
        <v>320</v>
      </c>
    </row>
    <row r="28" spans="1:10" ht="15" customHeight="1" x14ac:dyDescent="0.25">
      <c r="A28" s="181"/>
      <c r="B28" s="193"/>
      <c r="C28" s="10" t="s">
        <v>245</v>
      </c>
      <c r="D28" s="122" t="s">
        <v>289</v>
      </c>
      <c r="E28" s="10">
        <v>3</v>
      </c>
      <c r="F28" s="13">
        <v>0</v>
      </c>
      <c r="G28" s="10">
        <v>0</v>
      </c>
      <c r="H28" s="13">
        <f t="shared" si="6"/>
        <v>1</v>
      </c>
      <c r="I28" s="139">
        <f t="shared" si="7"/>
        <v>1</v>
      </c>
      <c r="J28" s="156" t="s">
        <v>320</v>
      </c>
    </row>
    <row r="29" spans="1:10" ht="15" customHeight="1" x14ac:dyDescent="0.25">
      <c r="A29" s="181"/>
      <c r="B29" s="193"/>
      <c r="C29" s="10" t="s">
        <v>246</v>
      </c>
      <c r="D29" s="122" t="s">
        <v>290</v>
      </c>
      <c r="E29" s="10">
        <v>3</v>
      </c>
      <c r="F29" s="13">
        <v>0</v>
      </c>
      <c r="G29" s="10">
        <v>0</v>
      </c>
      <c r="H29" s="13">
        <f t="shared" si="6"/>
        <v>1</v>
      </c>
      <c r="I29" s="139">
        <f t="shared" si="7"/>
        <v>1</v>
      </c>
      <c r="J29" s="156" t="s">
        <v>320</v>
      </c>
    </row>
    <row r="30" spans="1:10" ht="15" customHeight="1" x14ac:dyDescent="0.25">
      <c r="A30" s="181"/>
      <c r="B30" s="193"/>
      <c r="C30" s="10" t="s">
        <v>247</v>
      </c>
      <c r="D30" s="122" t="s">
        <v>291</v>
      </c>
      <c r="E30" s="10">
        <v>3</v>
      </c>
      <c r="F30" s="13">
        <v>0</v>
      </c>
      <c r="G30" s="10">
        <v>0</v>
      </c>
      <c r="H30" s="13">
        <f t="shared" si="6"/>
        <v>1</v>
      </c>
      <c r="I30" s="139">
        <f t="shared" si="7"/>
        <v>1</v>
      </c>
      <c r="J30" s="156" t="s">
        <v>320</v>
      </c>
    </row>
    <row r="31" spans="1:10" ht="15" customHeight="1" x14ac:dyDescent="0.25">
      <c r="A31" s="181"/>
      <c r="B31" s="193"/>
      <c r="C31" s="10" t="s">
        <v>248</v>
      </c>
      <c r="D31" s="122" t="s">
        <v>292</v>
      </c>
      <c r="E31" s="10">
        <v>3</v>
      </c>
      <c r="F31" s="13">
        <v>0</v>
      </c>
      <c r="G31" s="10">
        <v>0</v>
      </c>
      <c r="H31" s="13">
        <f t="shared" si="6"/>
        <v>1</v>
      </c>
      <c r="I31" s="139">
        <f t="shared" si="7"/>
        <v>1</v>
      </c>
      <c r="J31" s="156" t="s">
        <v>320</v>
      </c>
    </row>
    <row r="32" spans="1:10" ht="15" customHeight="1" x14ac:dyDescent="0.25">
      <c r="A32" s="181"/>
      <c r="B32" s="193"/>
      <c r="C32" s="10" t="s">
        <v>249</v>
      </c>
      <c r="D32" s="122" t="s">
        <v>293</v>
      </c>
      <c r="E32" s="10">
        <v>3</v>
      </c>
      <c r="F32" s="13">
        <v>0</v>
      </c>
      <c r="G32" s="10">
        <v>0</v>
      </c>
      <c r="H32" s="13">
        <f t="shared" si="6"/>
        <v>1</v>
      </c>
      <c r="I32" s="139">
        <f t="shared" si="7"/>
        <v>1</v>
      </c>
      <c r="J32" s="156" t="s">
        <v>320</v>
      </c>
    </row>
    <row r="33" spans="1:10" ht="15" customHeight="1" x14ac:dyDescent="0.25">
      <c r="A33" s="181"/>
      <c r="B33" s="193"/>
      <c r="C33" s="10" t="s">
        <v>250</v>
      </c>
      <c r="D33" s="122" t="s">
        <v>294</v>
      </c>
      <c r="E33" s="10">
        <v>3</v>
      </c>
      <c r="F33" s="13">
        <v>0</v>
      </c>
      <c r="G33" s="10">
        <v>0</v>
      </c>
      <c r="H33" s="13">
        <f t="shared" si="6"/>
        <v>1</v>
      </c>
      <c r="I33" s="139">
        <f t="shared" si="7"/>
        <v>1</v>
      </c>
      <c r="J33" s="156" t="s">
        <v>320</v>
      </c>
    </row>
    <row r="34" spans="1:10" ht="15" customHeight="1" x14ac:dyDescent="0.25">
      <c r="A34" s="181"/>
      <c r="B34" s="193"/>
      <c r="C34" s="10" t="s">
        <v>251</v>
      </c>
      <c r="D34" s="122" t="s">
        <v>295</v>
      </c>
      <c r="E34" s="10">
        <v>3</v>
      </c>
      <c r="F34" s="13">
        <v>0</v>
      </c>
      <c r="G34" s="10">
        <v>0</v>
      </c>
      <c r="H34" s="13">
        <f t="shared" si="6"/>
        <v>1</v>
      </c>
      <c r="I34" s="139">
        <f t="shared" si="7"/>
        <v>1</v>
      </c>
      <c r="J34" s="156" t="s">
        <v>320</v>
      </c>
    </row>
    <row r="35" spans="1:10" ht="15" customHeight="1" x14ac:dyDescent="0.25">
      <c r="A35" s="181"/>
      <c r="B35" s="193"/>
      <c r="C35" s="10" t="s">
        <v>252</v>
      </c>
      <c r="D35" s="122" t="s">
        <v>296</v>
      </c>
      <c r="E35" s="10">
        <v>3</v>
      </c>
      <c r="F35" s="13">
        <v>0</v>
      </c>
      <c r="G35" s="10">
        <v>0</v>
      </c>
      <c r="H35" s="13">
        <f t="shared" si="6"/>
        <v>1</v>
      </c>
      <c r="I35" s="139">
        <f t="shared" si="7"/>
        <v>1</v>
      </c>
      <c r="J35" s="156" t="s">
        <v>320</v>
      </c>
    </row>
    <row r="36" spans="1:10" ht="45" x14ac:dyDescent="0.25">
      <c r="A36" s="181"/>
      <c r="B36" s="193"/>
      <c r="C36" s="135" t="s">
        <v>253</v>
      </c>
      <c r="D36" s="122">
        <v>11</v>
      </c>
      <c r="E36" s="10">
        <v>3</v>
      </c>
      <c r="F36" s="13">
        <v>0</v>
      </c>
      <c r="G36" s="10">
        <v>0</v>
      </c>
      <c r="H36" s="13">
        <f t="shared" si="6"/>
        <v>1</v>
      </c>
      <c r="I36" s="139">
        <f t="shared" si="7"/>
        <v>1</v>
      </c>
      <c r="J36" s="156" t="s">
        <v>320</v>
      </c>
    </row>
    <row r="37" spans="1:10" ht="45" x14ac:dyDescent="0.25">
      <c r="A37" s="181"/>
      <c r="B37" s="193"/>
      <c r="C37" s="141" t="s">
        <v>254</v>
      </c>
      <c r="D37" s="122">
        <v>12</v>
      </c>
      <c r="E37" s="10">
        <v>2</v>
      </c>
      <c r="F37" s="131">
        <v>1</v>
      </c>
      <c r="G37" s="10">
        <v>0</v>
      </c>
      <c r="H37" s="13">
        <f t="shared" si="6"/>
        <v>0.33333333333333331</v>
      </c>
      <c r="I37" s="139">
        <f t="shared" si="7"/>
        <v>0.66666666666666663</v>
      </c>
      <c r="J37" s="156" t="s">
        <v>320</v>
      </c>
    </row>
    <row r="38" spans="1:10" ht="45" x14ac:dyDescent="0.25">
      <c r="A38" s="181"/>
      <c r="B38" s="193"/>
      <c r="C38" s="135" t="s">
        <v>255</v>
      </c>
      <c r="D38" s="122">
        <v>13</v>
      </c>
      <c r="E38" s="10">
        <v>3</v>
      </c>
      <c r="F38" s="131">
        <v>0</v>
      </c>
      <c r="G38" s="10">
        <v>0</v>
      </c>
      <c r="H38" s="13">
        <f t="shared" si="6"/>
        <v>1</v>
      </c>
      <c r="I38" s="139">
        <f t="shared" si="7"/>
        <v>1</v>
      </c>
      <c r="J38" s="156" t="s">
        <v>320</v>
      </c>
    </row>
    <row r="39" spans="1:10" ht="60" x14ac:dyDescent="0.25">
      <c r="A39" s="181"/>
      <c r="B39" s="193"/>
      <c r="C39" s="142" t="s">
        <v>256</v>
      </c>
      <c r="D39" s="122">
        <v>14</v>
      </c>
      <c r="E39" s="10">
        <v>3</v>
      </c>
      <c r="F39" s="13">
        <v>0</v>
      </c>
      <c r="G39" s="22">
        <v>0</v>
      </c>
      <c r="H39" s="13">
        <f t="shared" si="6"/>
        <v>1</v>
      </c>
      <c r="I39" s="139">
        <f t="shared" si="7"/>
        <v>1</v>
      </c>
      <c r="J39" s="156" t="s">
        <v>320</v>
      </c>
    </row>
    <row r="40" spans="1:10" ht="34.5" customHeight="1" x14ac:dyDescent="0.25">
      <c r="A40" s="181"/>
      <c r="B40" s="193"/>
      <c r="C40" s="135" t="s">
        <v>257</v>
      </c>
      <c r="D40" s="122">
        <v>15</v>
      </c>
      <c r="E40" s="10">
        <v>2</v>
      </c>
      <c r="F40" s="13">
        <v>1</v>
      </c>
      <c r="G40" s="10">
        <v>0</v>
      </c>
      <c r="H40" s="13">
        <f t="shared" si="6"/>
        <v>0.33333333333333331</v>
      </c>
      <c r="I40" s="139">
        <f t="shared" si="7"/>
        <v>0.66666666666666663</v>
      </c>
      <c r="J40" s="156" t="s">
        <v>320</v>
      </c>
    </row>
    <row r="41" spans="1:10" ht="34.5" customHeight="1" thickBot="1" x14ac:dyDescent="0.3">
      <c r="A41" s="181"/>
      <c r="B41" s="194"/>
      <c r="C41" s="136" t="s">
        <v>258</v>
      </c>
      <c r="D41" s="143">
        <v>16</v>
      </c>
      <c r="E41" s="9">
        <v>2</v>
      </c>
      <c r="F41" s="12">
        <v>1</v>
      </c>
      <c r="G41" s="120">
        <v>0</v>
      </c>
      <c r="H41" s="13">
        <f t="shared" si="6"/>
        <v>0.33333333333333331</v>
      </c>
      <c r="I41" s="139">
        <f t="shared" si="7"/>
        <v>0.66666666666666663</v>
      </c>
      <c r="J41" s="156" t="s">
        <v>320</v>
      </c>
    </row>
    <row r="42" spans="1:10" ht="30" customHeight="1" x14ac:dyDescent="0.25">
      <c r="A42" s="181"/>
      <c r="B42" s="195" t="s">
        <v>117</v>
      </c>
      <c r="C42" s="147" t="s">
        <v>259</v>
      </c>
      <c r="D42" s="100">
        <v>17</v>
      </c>
      <c r="E42" s="18">
        <v>3</v>
      </c>
      <c r="F42" s="19">
        <v>0</v>
      </c>
      <c r="G42" s="18">
        <v>0</v>
      </c>
      <c r="H42" s="19">
        <f>+(E42-(3/2))/(3/2)</f>
        <v>1</v>
      </c>
      <c r="I42" s="138">
        <f>+E42/3</f>
        <v>1</v>
      </c>
      <c r="J42" s="156" t="s">
        <v>320</v>
      </c>
    </row>
    <row r="43" spans="1:10" ht="102" x14ac:dyDescent="0.25">
      <c r="A43" s="181"/>
      <c r="B43" s="196"/>
      <c r="C43" s="10" t="s">
        <v>297</v>
      </c>
      <c r="D43" s="101" t="s">
        <v>298</v>
      </c>
      <c r="E43" s="10">
        <v>3</v>
      </c>
      <c r="F43" s="13">
        <v>0</v>
      </c>
      <c r="G43" s="10">
        <v>0</v>
      </c>
      <c r="H43" s="13">
        <f>+(E43-(3/2))/(3/2)</f>
        <v>1</v>
      </c>
      <c r="I43" s="139">
        <f>+E43/3</f>
        <v>1</v>
      </c>
      <c r="J43" s="156" t="s">
        <v>320</v>
      </c>
    </row>
    <row r="44" spans="1:10" ht="15" customHeight="1" x14ac:dyDescent="0.25">
      <c r="A44" s="181"/>
      <c r="B44" s="196"/>
      <c r="C44" s="148" t="s">
        <v>260</v>
      </c>
      <c r="D44" s="101" t="s">
        <v>299</v>
      </c>
      <c r="E44" s="10">
        <v>3</v>
      </c>
      <c r="F44" s="13">
        <v>0</v>
      </c>
      <c r="G44" s="10">
        <v>0</v>
      </c>
      <c r="H44" s="13">
        <f t="shared" ref="H44:H61" si="8">+(E44-(3/2))/(3/2)</f>
        <v>1</v>
      </c>
      <c r="I44" s="139">
        <f t="shared" ref="I44:I61" si="9">+E44/3</f>
        <v>1</v>
      </c>
      <c r="J44" s="156" t="s">
        <v>320</v>
      </c>
    </row>
    <row r="45" spans="1:10" ht="25.5" x14ac:dyDescent="0.25">
      <c r="A45" s="181"/>
      <c r="B45" s="196"/>
      <c r="C45" s="145" t="s">
        <v>261</v>
      </c>
      <c r="D45" s="101" t="s">
        <v>300</v>
      </c>
      <c r="E45" s="10">
        <v>3</v>
      </c>
      <c r="F45" s="13">
        <v>0</v>
      </c>
      <c r="G45" s="10">
        <v>0</v>
      </c>
      <c r="H45" s="13">
        <f t="shared" si="8"/>
        <v>1</v>
      </c>
      <c r="I45" s="139">
        <f t="shared" si="9"/>
        <v>1</v>
      </c>
      <c r="J45" s="156" t="s">
        <v>320</v>
      </c>
    </row>
    <row r="46" spans="1:10" ht="15" customHeight="1" x14ac:dyDescent="0.25">
      <c r="A46" s="181"/>
      <c r="B46" s="196"/>
      <c r="C46" s="148" t="s">
        <v>262</v>
      </c>
      <c r="D46" s="101" t="s">
        <v>301</v>
      </c>
      <c r="E46" s="10">
        <v>3</v>
      </c>
      <c r="F46" s="13">
        <v>0</v>
      </c>
      <c r="G46" s="10">
        <v>0</v>
      </c>
      <c r="H46" s="13">
        <f t="shared" si="8"/>
        <v>1</v>
      </c>
      <c r="I46" s="139">
        <f t="shared" si="9"/>
        <v>1</v>
      </c>
      <c r="J46" s="156" t="s">
        <v>320</v>
      </c>
    </row>
    <row r="47" spans="1:10" ht="25.5" x14ac:dyDescent="0.25">
      <c r="A47" s="181"/>
      <c r="B47" s="196"/>
      <c r="C47" s="146" t="s">
        <v>263</v>
      </c>
      <c r="D47" s="101" t="s">
        <v>302</v>
      </c>
      <c r="E47" s="10">
        <v>3</v>
      </c>
      <c r="F47" s="13">
        <v>0</v>
      </c>
      <c r="G47" s="10">
        <v>0</v>
      </c>
      <c r="H47" s="13">
        <f t="shared" si="8"/>
        <v>1</v>
      </c>
      <c r="I47" s="139">
        <f t="shared" si="9"/>
        <v>1</v>
      </c>
      <c r="J47" s="156" t="s">
        <v>320</v>
      </c>
    </row>
    <row r="48" spans="1:10" ht="25.5" x14ac:dyDescent="0.25">
      <c r="A48" s="181"/>
      <c r="B48" s="196"/>
      <c r="C48" s="145" t="s">
        <v>264</v>
      </c>
      <c r="D48" s="101" t="s">
        <v>303</v>
      </c>
      <c r="E48" s="10">
        <v>3</v>
      </c>
      <c r="F48" s="13">
        <v>0</v>
      </c>
      <c r="G48" s="10">
        <v>0</v>
      </c>
      <c r="H48" s="13">
        <f t="shared" si="8"/>
        <v>1</v>
      </c>
      <c r="I48" s="139">
        <f t="shared" si="9"/>
        <v>1</v>
      </c>
      <c r="J48" s="156" t="s">
        <v>320</v>
      </c>
    </row>
    <row r="49" spans="1:10" ht="25.5" x14ac:dyDescent="0.25">
      <c r="A49" s="181"/>
      <c r="B49" s="196"/>
      <c r="C49" s="145" t="s">
        <v>265</v>
      </c>
      <c r="D49" s="101" t="s">
        <v>304</v>
      </c>
      <c r="E49" s="10">
        <v>3</v>
      </c>
      <c r="F49" s="13">
        <v>0</v>
      </c>
      <c r="G49" s="10">
        <v>0</v>
      </c>
      <c r="H49" s="13">
        <f t="shared" si="8"/>
        <v>1</v>
      </c>
      <c r="I49" s="139">
        <f t="shared" si="9"/>
        <v>1</v>
      </c>
      <c r="J49" s="156" t="s">
        <v>320</v>
      </c>
    </row>
    <row r="50" spans="1:10" ht="25.5" x14ac:dyDescent="0.25">
      <c r="A50" s="181"/>
      <c r="B50" s="196"/>
      <c r="C50" s="148" t="s">
        <v>266</v>
      </c>
      <c r="D50" s="101" t="s">
        <v>305</v>
      </c>
      <c r="E50" s="10">
        <v>3</v>
      </c>
      <c r="F50" s="13">
        <v>0</v>
      </c>
      <c r="G50" s="10">
        <v>0</v>
      </c>
      <c r="H50" s="13">
        <f t="shared" si="8"/>
        <v>1</v>
      </c>
      <c r="I50" s="139">
        <f t="shared" si="9"/>
        <v>1</v>
      </c>
      <c r="J50" s="156" t="s">
        <v>320</v>
      </c>
    </row>
    <row r="51" spans="1:10" ht="38.25" x14ac:dyDescent="0.25">
      <c r="A51" s="181"/>
      <c r="B51" s="196"/>
      <c r="C51" s="146" t="s">
        <v>267</v>
      </c>
      <c r="D51" s="101" t="s">
        <v>306</v>
      </c>
      <c r="E51" s="10">
        <v>3</v>
      </c>
      <c r="F51" s="13">
        <v>0</v>
      </c>
      <c r="G51" s="10">
        <v>0</v>
      </c>
      <c r="H51" s="13">
        <f t="shared" si="8"/>
        <v>1</v>
      </c>
      <c r="I51" s="139">
        <f t="shared" si="9"/>
        <v>1</v>
      </c>
      <c r="J51" s="156" t="s">
        <v>320</v>
      </c>
    </row>
    <row r="52" spans="1:10" ht="25.5" x14ac:dyDescent="0.25">
      <c r="A52" s="181"/>
      <c r="B52" s="196"/>
      <c r="C52" s="146" t="s">
        <v>268</v>
      </c>
      <c r="D52" s="101" t="s">
        <v>307</v>
      </c>
      <c r="E52" s="10">
        <v>3</v>
      </c>
      <c r="F52" s="13">
        <v>0</v>
      </c>
      <c r="G52" s="10">
        <v>0</v>
      </c>
      <c r="H52" s="13">
        <f t="shared" si="8"/>
        <v>1</v>
      </c>
      <c r="I52" s="139">
        <f t="shared" si="9"/>
        <v>1</v>
      </c>
      <c r="J52" s="156" t="s">
        <v>320</v>
      </c>
    </row>
    <row r="53" spans="1:10" ht="15" customHeight="1" x14ac:dyDescent="0.25">
      <c r="A53" s="181"/>
      <c r="B53" s="196"/>
      <c r="C53" s="146" t="s">
        <v>269</v>
      </c>
      <c r="D53" s="101" t="s">
        <v>308</v>
      </c>
      <c r="E53" s="10">
        <v>3</v>
      </c>
      <c r="F53" s="13">
        <v>0</v>
      </c>
      <c r="G53" s="10">
        <v>0</v>
      </c>
      <c r="H53" s="13">
        <f t="shared" si="8"/>
        <v>1</v>
      </c>
      <c r="I53" s="139">
        <f t="shared" si="9"/>
        <v>1</v>
      </c>
      <c r="J53" s="156" t="s">
        <v>320</v>
      </c>
    </row>
    <row r="54" spans="1:10" ht="25.5" x14ac:dyDescent="0.25">
      <c r="A54" s="181"/>
      <c r="B54" s="196"/>
      <c r="C54" s="145" t="s">
        <v>270</v>
      </c>
      <c r="D54" s="101" t="s">
        <v>309</v>
      </c>
      <c r="E54" s="10">
        <v>3</v>
      </c>
      <c r="F54" s="13">
        <v>0</v>
      </c>
      <c r="G54" s="10">
        <v>0</v>
      </c>
      <c r="H54" s="13">
        <f t="shared" si="8"/>
        <v>1</v>
      </c>
      <c r="I54" s="139">
        <f t="shared" si="9"/>
        <v>1</v>
      </c>
      <c r="J54" s="156" t="s">
        <v>320</v>
      </c>
    </row>
    <row r="55" spans="1:10" ht="15" customHeight="1" x14ac:dyDescent="0.25">
      <c r="A55" s="181"/>
      <c r="B55" s="196"/>
      <c r="C55" s="144" t="s">
        <v>271</v>
      </c>
      <c r="D55" s="101" t="s">
        <v>310</v>
      </c>
      <c r="E55" s="10">
        <v>3</v>
      </c>
      <c r="F55" s="13">
        <v>0</v>
      </c>
      <c r="G55" s="10">
        <v>0</v>
      </c>
      <c r="H55" s="13">
        <f t="shared" si="8"/>
        <v>1</v>
      </c>
      <c r="I55" s="139">
        <f t="shared" si="9"/>
        <v>1</v>
      </c>
      <c r="J55" s="156" t="s">
        <v>320</v>
      </c>
    </row>
    <row r="56" spans="1:10" ht="25.5" x14ac:dyDescent="0.25">
      <c r="A56" s="181"/>
      <c r="B56" s="196"/>
      <c r="C56" s="144" t="s">
        <v>272</v>
      </c>
      <c r="D56" s="101" t="s">
        <v>311</v>
      </c>
      <c r="E56" s="10">
        <v>3</v>
      </c>
      <c r="F56" s="13">
        <v>0</v>
      </c>
      <c r="G56" s="10">
        <v>0</v>
      </c>
      <c r="H56" s="13">
        <f t="shared" si="8"/>
        <v>1</v>
      </c>
      <c r="I56" s="139">
        <f t="shared" si="9"/>
        <v>1</v>
      </c>
      <c r="J56" s="156" t="s">
        <v>320</v>
      </c>
    </row>
    <row r="57" spans="1:10" ht="25.5" x14ac:dyDescent="0.25">
      <c r="A57" s="181"/>
      <c r="B57" s="196"/>
      <c r="C57" s="145" t="s">
        <v>273</v>
      </c>
      <c r="D57" s="101" t="s">
        <v>312</v>
      </c>
      <c r="E57" s="10">
        <v>3</v>
      </c>
      <c r="F57" s="13">
        <v>0</v>
      </c>
      <c r="G57" s="10">
        <v>0</v>
      </c>
      <c r="H57" s="13">
        <f t="shared" si="8"/>
        <v>1</v>
      </c>
      <c r="I57" s="139">
        <f t="shared" si="9"/>
        <v>1</v>
      </c>
      <c r="J57" s="156" t="s">
        <v>320</v>
      </c>
    </row>
    <row r="58" spans="1:10" ht="25.5" x14ac:dyDescent="0.25">
      <c r="A58" s="181"/>
      <c r="B58" s="196"/>
      <c r="C58" s="144" t="s">
        <v>274</v>
      </c>
      <c r="D58" s="101" t="s">
        <v>313</v>
      </c>
      <c r="E58" s="10">
        <v>3</v>
      </c>
      <c r="F58" s="13">
        <v>0</v>
      </c>
      <c r="G58" s="10">
        <v>0</v>
      </c>
      <c r="H58" s="13">
        <f t="shared" si="8"/>
        <v>1</v>
      </c>
      <c r="I58" s="139">
        <f t="shared" si="9"/>
        <v>1</v>
      </c>
      <c r="J58" s="156" t="s">
        <v>320</v>
      </c>
    </row>
    <row r="59" spans="1:10" x14ac:dyDescent="0.25">
      <c r="A59" s="181"/>
      <c r="B59" s="196"/>
      <c r="C59" s="148" t="s">
        <v>275</v>
      </c>
      <c r="D59" s="101" t="s">
        <v>314</v>
      </c>
      <c r="E59" s="10">
        <v>3</v>
      </c>
      <c r="F59" s="13">
        <v>0</v>
      </c>
      <c r="G59" s="10">
        <v>0</v>
      </c>
      <c r="H59" s="13">
        <f t="shared" si="8"/>
        <v>1</v>
      </c>
      <c r="I59" s="139">
        <f t="shared" si="9"/>
        <v>1</v>
      </c>
      <c r="J59" s="156" t="s">
        <v>320</v>
      </c>
    </row>
    <row r="60" spans="1:10" ht="25.5" x14ac:dyDescent="0.25">
      <c r="A60" s="197"/>
      <c r="B60" s="196"/>
      <c r="C60" s="146" t="s">
        <v>276</v>
      </c>
      <c r="D60" s="101" t="s">
        <v>315</v>
      </c>
      <c r="E60" s="10">
        <v>3</v>
      </c>
      <c r="F60" s="13">
        <v>0</v>
      </c>
      <c r="G60" s="10">
        <v>0</v>
      </c>
      <c r="H60" s="13">
        <f t="shared" si="8"/>
        <v>1</v>
      </c>
      <c r="I60" s="139">
        <f t="shared" si="9"/>
        <v>1</v>
      </c>
      <c r="J60" s="156" t="s">
        <v>320</v>
      </c>
    </row>
    <row r="61" spans="1:10" ht="15.75" customHeight="1" thickBot="1" x14ac:dyDescent="0.3">
      <c r="A61" s="197"/>
      <c r="B61" s="196"/>
      <c r="C61" s="146" t="s">
        <v>277</v>
      </c>
      <c r="D61" s="103" t="s">
        <v>316</v>
      </c>
      <c r="E61" s="10">
        <v>3</v>
      </c>
      <c r="F61" s="13">
        <v>0</v>
      </c>
      <c r="G61" s="10">
        <v>0</v>
      </c>
      <c r="H61" s="13">
        <f t="shared" si="8"/>
        <v>1</v>
      </c>
      <c r="I61" s="139">
        <f t="shared" si="9"/>
        <v>1</v>
      </c>
      <c r="J61" s="156" t="s">
        <v>320</v>
      </c>
    </row>
    <row r="62" spans="1:10" ht="32.25" customHeight="1" x14ac:dyDescent="0.25">
      <c r="A62" s="198"/>
      <c r="B62" s="185" t="s">
        <v>118</v>
      </c>
      <c r="C62" s="100" t="s">
        <v>12</v>
      </c>
      <c r="D62" s="100">
        <v>19</v>
      </c>
      <c r="E62" s="18">
        <v>2</v>
      </c>
      <c r="F62" s="18">
        <v>1</v>
      </c>
      <c r="G62" s="18">
        <v>0</v>
      </c>
      <c r="H62" s="150">
        <f>+(E62-(3/2))/(3/2)</f>
        <v>0.33333333333333331</v>
      </c>
      <c r="I62" s="149">
        <f>+E62/3</f>
        <v>0.66666666666666663</v>
      </c>
      <c r="J62" s="156" t="s">
        <v>320</v>
      </c>
    </row>
    <row r="63" spans="1:10" ht="77.25" customHeight="1" thickBot="1" x14ac:dyDescent="0.3">
      <c r="A63" s="199"/>
      <c r="B63" s="186"/>
      <c r="C63" s="136" t="s">
        <v>278</v>
      </c>
      <c r="D63" s="21">
        <v>20</v>
      </c>
      <c r="E63" s="11">
        <v>3</v>
      </c>
      <c r="F63" s="11">
        <v>0</v>
      </c>
      <c r="G63" s="11">
        <v>0</v>
      </c>
      <c r="H63" s="11">
        <f>+(E63-(3/2))/(3/2)</f>
        <v>1</v>
      </c>
      <c r="I63" s="140">
        <f>+E63/3</f>
        <v>1</v>
      </c>
      <c r="J63" s="156" t="s">
        <v>320</v>
      </c>
    </row>
    <row r="64" spans="1:10" x14ac:dyDescent="0.25">
      <c r="D64" s="38" t="s">
        <v>183</v>
      </c>
      <c r="E64" s="39">
        <f>SUM(E4:E63)</f>
        <v>174</v>
      </c>
      <c r="F64" s="39">
        <f t="shared" ref="F64:H64" si="10">SUM(F4:F63)</f>
        <v>6</v>
      </c>
      <c r="G64" s="39">
        <f t="shared" si="10"/>
        <v>0</v>
      </c>
      <c r="H64" s="39">
        <f t="shared" si="10"/>
        <v>56.000000000000007</v>
      </c>
      <c r="I64" s="153">
        <f>SUM(I4:I63)</f>
        <v>57.999999999999986</v>
      </c>
    </row>
    <row r="65" spans="1:9" ht="13.5" thickBot="1" x14ac:dyDescent="0.3">
      <c r="D65" s="42" t="s">
        <v>184</v>
      </c>
      <c r="E65" s="45"/>
      <c r="F65" s="23"/>
      <c r="G65" s="24"/>
      <c r="H65" s="57">
        <f>+H64/60</f>
        <v>0.93333333333333346</v>
      </c>
      <c r="I65" s="154">
        <f>+I64/60</f>
        <v>0.96666666666666645</v>
      </c>
    </row>
    <row r="66" spans="1:9" ht="26.25" thickBot="1" x14ac:dyDescent="0.3">
      <c r="A66" s="157" t="s">
        <v>185</v>
      </c>
      <c r="B66" s="159">
        <v>0.96666666666666645</v>
      </c>
      <c r="D66" s="43" t="s">
        <v>185</v>
      </c>
      <c r="E66" s="44"/>
      <c r="F66" s="27"/>
      <c r="G66" s="27"/>
      <c r="H66" s="27"/>
      <c r="I66" s="155">
        <f>+SUM(I4:I63)/60</f>
        <v>0.96666666666666645</v>
      </c>
    </row>
  </sheetData>
  <mergeCells count="8">
    <mergeCell ref="B20:B41"/>
    <mergeCell ref="B42:B61"/>
    <mergeCell ref="B62:B63"/>
    <mergeCell ref="A1:B1"/>
    <mergeCell ref="N2:R2"/>
    <mergeCell ref="A4:A63"/>
    <mergeCell ref="B10:B19"/>
    <mergeCell ref="B4:B9"/>
  </mergeCells>
  <phoneticPr fontId="6" type="noConversion"/>
  <conditionalFormatting sqref="K63">
    <cfRule type="cellIs" dxfId="1" priority="2" operator="greaterThan">
      <formula>$I$4:$I$63 &gt;0.5</formula>
    </cfRule>
  </conditionalFormatting>
  <conditionalFormatting sqref="I4:I63">
    <cfRule type="cellIs" dxfId="0" priority="1" operator="greaterThan">
      <formula>0.5</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Validez Empresas-Google</vt:lpstr>
      <vt:lpstr>Validez Grupos-Google</vt:lpstr>
      <vt:lpstr>Validez Empresas-Forms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FLOREZ</dc:creator>
  <cp:lastModifiedBy>MARIA FLOREZ</cp:lastModifiedBy>
  <dcterms:created xsi:type="dcterms:W3CDTF">2021-10-02T15:28:46Z</dcterms:created>
  <dcterms:modified xsi:type="dcterms:W3CDTF">2022-06-01T03:24:52Z</dcterms:modified>
</cp:coreProperties>
</file>