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ser\Downloads\диплом\данные\"/>
    </mc:Choice>
  </mc:AlternateContent>
  <xr:revisionPtr revIDLastSave="0" documentId="13_ncr:1_{8294EF7A-8A34-4A28-AEA5-C16986EC17C0}" xr6:coauthVersionLast="47" xr6:coauthVersionMax="47" xr10:uidLastSave="{00000000-0000-0000-0000-000000000000}"/>
  <bookViews>
    <workbookView xWindow="-108" yWindow="-108" windowWidth="23256" windowHeight="12576" firstSheet="3" activeTab="3" xr2:uid="{00000000-000D-0000-FFFF-FFFF00000000}"/>
  </bookViews>
  <sheets>
    <sheet name="Main_growth_Q" sheetId="5" r:id="rId1"/>
    <sheet name="Main_Q" sheetId="21" r:id="rId2"/>
    <sheet name="Временные рамки" sheetId="34" r:id="rId3"/>
    <sheet name="Main_QM" sheetId="22" r:id="rId4"/>
    <sheet name="PMI Германия" sheetId="55" r:id="rId5"/>
    <sheet name="PMI Китай" sheetId="53" r:id="rId6"/>
    <sheet name="PMI США" sheetId="54" r:id="rId7"/>
    <sheet name="Задолженность" sheetId="51" r:id="rId8"/>
    <sheet name="Консолидированный бюджет" sheetId="50" r:id="rId9"/>
    <sheet name="Денежные агрегаты" sheetId="49" r:id="rId10"/>
    <sheet name="Инвестиции в основной капитал" sheetId="48" r:id="rId11"/>
    <sheet name="Индекс Водоснабжение" sheetId="47" r:id="rId12"/>
    <sheet name="Индекс Обеспечение электрическо" sheetId="46" r:id="rId13"/>
    <sheet name="Индекс обрабатывающего производ" sheetId="45" r:id="rId14"/>
    <sheet name="Индекс добыча полез ископаемых" sheetId="44" r:id="rId15"/>
    <sheet name="РЭБ" sheetId="43" r:id="rId16"/>
    <sheet name="Уверенность - потреб" sheetId="42" r:id="rId17"/>
    <sheet name="Уверенность - услуги" sheetId="41" r:id="rId18"/>
    <sheet name="Уверенность - строительство" sheetId="39" r:id="rId19"/>
    <sheet name="Индекс предприним. уверенности" sheetId="38" r:id="rId20"/>
    <sheet name="PMI" sheetId="37" r:id="rId21"/>
    <sheet name="Прошлые данные - Фьючерс на неф" sheetId="36" r:id="rId22"/>
    <sheet name="Индекс производства Q" sheetId="19" r:id="rId23"/>
    <sheet name="Индекс производств M" sheetId="26" r:id="rId24"/>
    <sheet name="Индекс выпуска" sheetId="25" r:id="rId25"/>
    <sheet name="CPI" sheetId="23" r:id="rId26"/>
    <sheet name="Прошлые данные - USD_RUB" sheetId="24" r:id="rId27"/>
    <sheet name="GDP_real calc" sheetId="2" r:id="rId28"/>
    <sheet name="TRP" sheetId="18" r:id="rId29"/>
    <sheet name="TRP M" sheetId="33" r:id="rId30"/>
    <sheet name="CNSTR" sheetId="17" r:id="rId31"/>
    <sheet name="CNSTR M" sheetId="32" r:id="rId32"/>
    <sheet name="AGRICUL" sheetId="16" r:id="rId33"/>
    <sheet name="AGRICUL M" sheetId="31" r:id="rId34"/>
    <sheet name="Unemploy" sheetId="15" r:id="rId35"/>
    <sheet name="Unemploy M" sheetId="29" r:id="rId36"/>
    <sheet name="Import" sheetId="14" r:id="rId37"/>
    <sheet name="Import M" sheetId="28" r:id="rId38"/>
    <sheet name="Export" sheetId="13" r:id="rId39"/>
    <sheet name="Export M" sheetId="27" r:id="rId40"/>
    <sheet name="USD rate" sheetId="12" r:id="rId41"/>
    <sheet name="RTRD calc" sheetId="6" r:id="rId42"/>
    <sheet name="RTRD M" sheetId="30" r:id="rId43"/>
    <sheet name="MOEX Russia Historical Data" sheetId="11" r:id="rId44"/>
    <sheet name="Geopolitical Risk Index" sheetId="7" r:id="rId45"/>
    <sheet name="Russian News-Based Index" sheetId="9" r:id="rId46"/>
    <sheet name="Example" sheetId="3" r:id="rId47"/>
  </sheets>
  <definedNames>
    <definedName name="comments" localSheetId="20">PMI!$A$54</definedName>
    <definedName name="_xlnm.Print_Area" localSheetId="18">'Уверенность - строительство'!$A$2:$F$25</definedName>
    <definedName name="_xlnm.Print_Area" localSheetId="17">'Уверенность - услуги'!$A$2:$E$18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 i="38" l="1" a="1"/>
  <c r="Q4" i="38" s="1"/>
  <c r="R4" i="38" a="1"/>
  <c r="R4" i="38" s="1"/>
  <c r="S4" i="38" a="1"/>
  <c r="S4" i="38" s="1"/>
  <c r="Q5" i="38" a="1"/>
  <c r="Q5" i="38" s="1"/>
  <c r="R5" i="38" a="1"/>
  <c r="R5" i="38" s="1"/>
  <c r="S5" i="38" a="1"/>
  <c r="S5" i="38" s="1"/>
  <c r="Q6" i="38" a="1"/>
  <c r="Q6" i="38" s="1"/>
  <c r="R6" i="38" a="1"/>
  <c r="R6" i="38" s="1"/>
  <c r="S6" i="38" a="1"/>
  <c r="S6" i="38" s="1"/>
  <c r="Q7" i="38" a="1"/>
  <c r="Q7" i="38" s="1"/>
  <c r="R7" i="38" a="1"/>
  <c r="R7" i="38" s="1"/>
  <c r="S7" i="38" a="1"/>
  <c r="S7" i="38"/>
  <c r="Q8" i="38" a="1"/>
  <c r="Q8" i="38" s="1"/>
  <c r="R8" i="38" a="1"/>
  <c r="R8" i="38" s="1"/>
  <c r="S8" i="38" a="1"/>
  <c r="S8" i="38" s="1"/>
  <c r="Q9" i="38" a="1"/>
  <c r="Q9" i="38"/>
  <c r="R9" i="38" a="1"/>
  <c r="R9" i="38" s="1"/>
  <c r="S9" i="38" a="1"/>
  <c r="S9" i="38" s="1"/>
  <c r="Q10" i="38" a="1"/>
  <c r="Q10" i="38" s="1"/>
  <c r="R10" i="38" a="1"/>
  <c r="R10" i="38" s="1"/>
  <c r="S10" i="38" a="1"/>
  <c r="S10" i="38" s="1"/>
  <c r="Q11" i="38" a="1"/>
  <c r="Q11" i="38" s="1"/>
  <c r="R11" i="38" a="1"/>
  <c r="R11" i="38" s="1"/>
  <c r="S11" i="38" a="1"/>
  <c r="S11" i="38" s="1"/>
  <c r="Q12" i="38" a="1"/>
  <c r="Q12" i="38" s="1"/>
  <c r="R12" i="38" a="1"/>
  <c r="R12" i="38" s="1"/>
  <c r="S12" i="38" a="1"/>
  <c r="S12" i="38" s="1"/>
  <c r="Q13" i="38" a="1"/>
  <c r="Q13" i="38"/>
  <c r="R13" i="38" a="1"/>
  <c r="R13" i="38" s="1"/>
  <c r="S13" i="38" a="1"/>
  <c r="S13" i="38" s="1"/>
  <c r="Q14" i="38" a="1"/>
  <c r="Q14" i="38" s="1"/>
  <c r="R14" i="38" a="1"/>
  <c r="R14" i="38"/>
  <c r="S14" i="38" a="1"/>
  <c r="S14" i="38" s="1"/>
  <c r="Q15" i="38" a="1"/>
  <c r="Q15" i="38" s="1"/>
  <c r="R15" i="38" a="1"/>
  <c r="R15" i="38" s="1"/>
  <c r="S15" i="38" a="1"/>
  <c r="S15" i="38" s="1"/>
  <c r="Q16" i="38" a="1"/>
  <c r="Q16" i="38" s="1"/>
  <c r="R16" i="38" a="1"/>
  <c r="R16" i="38" s="1"/>
  <c r="S16" i="38" a="1"/>
  <c r="S16" i="38" s="1"/>
  <c r="Q17" i="38" a="1"/>
  <c r="Q17" i="38" s="1"/>
  <c r="R17" i="38" a="1"/>
  <c r="R17" i="38" s="1"/>
  <c r="S17" i="38" a="1"/>
  <c r="S17" i="38" s="1"/>
  <c r="Q18" i="38" a="1"/>
  <c r="Q18" i="38" s="1"/>
  <c r="R18" i="38" a="1"/>
  <c r="R18" i="38"/>
  <c r="S18" i="38" a="1"/>
  <c r="S18" i="38" s="1"/>
  <c r="Q19" i="38" a="1"/>
  <c r="Q19" i="38" s="1"/>
  <c r="R19" i="38" a="1"/>
  <c r="R19" i="38" s="1"/>
  <c r="S19" i="38" a="1"/>
  <c r="S19" i="38"/>
  <c r="Q20" i="38" a="1"/>
  <c r="Q20" i="38" s="1"/>
  <c r="R20" i="38" a="1"/>
  <c r="R20" i="38" s="1"/>
  <c r="S20" i="38" a="1"/>
  <c r="S20" i="38" s="1"/>
  <c r="Q21" i="38" a="1"/>
  <c r="Q21" i="38" s="1"/>
  <c r="R21" i="38" a="1"/>
  <c r="R21" i="38" s="1"/>
  <c r="S21" i="38" a="1"/>
  <c r="S21" i="38" s="1"/>
  <c r="Q22" i="38" a="1"/>
  <c r="Q22" i="38" s="1"/>
  <c r="R22" i="38" a="1"/>
  <c r="R22" i="38" s="1"/>
  <c r="S22" i="38" a="1"/>
  <c r="S22" i="38" s="1"/>
  <c r="Q23" i="38" a="1"/>
  <c r="Q23" i="38" s="1"/>
  <c r="R23" i="38" a="1"/>
  <c r="R23" i="38" s="1"/>
  <c r="S23" i="38" a="1"/>
  <c r="S23" i="38"/>
  <c r="Q24" i="38" a="1"/>
  <c r="Q24" i="38" s="1"/>
  <c r="R24" i="38" a="1"/>
  <c r="R24" i="38" s="1"/>
  <c r="S24" i="38" a="1"/>
  <c r="S24" i="38" s="1"/>
  <c r="Q25" i="38" a="1"/>
  <c r="Q25" i="38"/>
  <c r="R25" i="38" a="1"/>
  <c r="R25" i="38" s="1"/>
  <c r="S25" i="38" a="1"/>
  <c r="S25" i="38" s="1"/>
  <c r="Q26" i="38" a="1"/>
  <c r="Q26" i="38" s="1"/>
  <c r="R26" i="38" a="1"/>
  <c r="R26" i="38" s="1"/>
  <c r="S26" i="38" a="1"/>
  <c r="S26" i="38" s="1"/>
  <c r="Q27" i="38" a="1"/>
  <c r="Q27" i="38" s="1"/>
  <c r="R27" i="38" a="1"/>
  <c r="R27" i="38" s="1"/>
  <c r="S27" i="38" a="1"/>
  <c r="S27" i="38" s="1"/>
  <c r="Q28" i="38" a="1"/>
  <c r="Q28" i="38" s="1"/>
  <c r="R28" i="38" a="1"/>
  <c r="R28" i="38" s="1"/>
  <c r="S28" i="38" a="1"/>
  <c r="S28" i="38" s="1"/>
  <c r="Q29" i="38" a="1"/>
  <c r="Q29" i="38"/>
  <c r="R29" i="38" a="1"/>
  <c r="R29" i="38" s="1"/>
  <c r="S29" i="38" a="1"/>
  <c r="S29" i="38" s="1"/>
  <c r="Q30" i="38" a="1"/>
  <c r="Q30" i="38" s="1"/>
  <c r="R30" i="38" a="1"/>
  <c r="R30" i="38"/>
  <c r="S30" i="38" a="1"/>
  <c r="S30" i="38" s="1"/>
  <c r="Q31" i="38" a="1"/>
  <c r="Q31" i="38" s="1"/>
  <c r="R31" i="38" a="1"/>
  <c r="R31" i="38" s="1"/>
  <c r="S31" i="38" a="1"/>
  <c r="S31" i="38" s="1"/>
  <c r="Q32" i="38" a="1"/>
  <c r="Q32" i="38" s="1"/>
  <c r="R32" i="38" a="1"/>
  <c r="R32" i="38" s="1"/>
  <c r="S32" i="38" a="1"/>
  <c r="S32" i="38" s="1"/>
  <c r="Q33" i="38" a="1"/>
  <c r="Q33" i="38" s="1"/>
  <c r="R33" i="38" a="1"/>
  <c r="R33" i="38" s="1"/>
  <c r="S33" i="38" a="1"/>
  <c r="S33" i="38" s="1"/>
  <c r="Q34" i="38" a="1"/>
  <c r="Q34" i="38" s="1"/>
  <c r="R34" i="38" a="1"/>
  <c r="R34" i="38"/>
  <c r="S34" i="38" a="1"/>
  <c r="S34" i="38" s="1"/>
  <c r="Q35" i="38" a="1"/>
  <c r="Q35" i="38" s="1"/>
  <c r="R35" i="38" a="1"/>
  <c r="R35" i="38" s="1"/>
  <c r="S35" i="38" a="1"/>
  <c r="S35" i="38"/>
  <c r="Q36" i="38" a="1"/>
  <c r="Q36" i="38" s="1"/>
  <c r="R36" i="38" a="1"/>
  <c r="R36" i="38" s="1"/>
  <c r="S36" i="38" a="1"/>
  <c r="S36" i="38" s="1"/>
  <c r="Q37" i="38" a="1"/>
  <c r="Q37" i="38" s="1"/>
  <c r="R37" i="38" a="1"/>
  <c r="R37" i="38" s="1"/>
  <c r="S37" i="38" a="1"/>
  <c r="S37" i="38" s="1"/>
  <c r="Q38" i="38" a="1"/>
  <c r="Q38" i="38" s="1"/>
  <c r="R38" i="38" a="1"/>
  <c r="R38" i="38" s="1"/>
  <c r="S38" i="38" a="1"/>
  <c r="S38" i="38" s="1"/>
  <c r="Q39" i="38" a="1"/>
  <c r="Q39" i="38" s="1"/>
  <c r="R39" i="38" a="1"/>
  <c r="R39" i="38" s="1"/>
  <c r="S39" i="38" a="1"/>
  <c r="S39" i="38"/>
  <c r="Q40" i="38" a="1"/>
  <c r="Q40" i="38" s="1"/>
  <c r="R40" i="38" a="1"/>
  <c r="R40" i="38" s="1"/>
  <c r="S40" i="38" a="1"/>
  <c r="S40" i="38" s="1"/>
  <c r="Q41" i="38" a="1"/>
  <c r="Q41" i="38"/>
  <c r="R41" i="38" a="1"/>
  <c r="R41" i="38" s="1"/>
  <c r="S41" i="38" a="1"/>
  <c r="S41" i="38" s="1"/>
  <c r="Q42" i="38" a="1"/>
  <c r="Q42" i="38" s="1"/>
  <c r="R42" i="38" a="1"/>
  <c r="R42" i="38" s="1"/>
  <c r="S42" i="38" a="1"/>
  <c r="S42" i="38" s="1"/>
  <c r="Q43" i="38" a="1"/>
  <c r="Q43" i="38" s="1"/>
  <c r="R43" i="38" a="1"/>
  <c r="R43" i="38" s="1"/>
  <c r="S43" i="38" a="1"/>
  <c r="S43" i="38" s="1"/>
  <c r="Q44" i="38" a="1"/>
  <c r="Q44" i="38" s="1"/>
  <c r="R44" i="38" a="1"/>
  <c r="R44" i="38" s="1"/>
  <c r="S44" i="38" a="1"/>
  <c r="S44" i="38" s="1"/>
  <c r="Q45" i="38" a="1"/>
  <c r="Q45" i="38"/>
  <c r="R45" i="38" a="1"/>
  <c r="R45" i="38" s="1"/>
  <c r="S45" i="38" a="1"/>
  <c r="S45" i="38" s="1"/>
  <c r="Q46" i="38" a="1"/>
  <c r="Q46" i="38" s="1"/>
  <c r="R46" i="38" a="1"/>
  <c r="R46" i="38"/>
  <c r="S46" i="38" a="1"/>
  <c r="S46" i="38" s="1"/>
  <c r="Q47" i="38" a="1"/>
  <c r="Q47" i="38" s="1"/>
  <c r="R47" i="38" a="1"/>
  <c r="R47" i="38" s="1"/>
  <c r="S47" i="38" a="1"/>
  <c r="S47" i="38" s="1"/>
  <c r="Q48" i="38" a="1"/>
  <c r="Q48" i="38" s="1"/>
  <c r="R48" i="38" a="1"/>
  <c r="R48" i="38" s="1"/>
  <c r="S48" i="38" a="1"/>
  <c r="S48" i="38" s="1"/>
  <c r="Q49" i="38" a="1"/>
  <c r="Q49" i="38" s="1"/>
  <c r="R49" i="38" a="1"/>
  <c r="R49" i="38" s="1"/>
  <c r="S49" i="38" a="1"/>
  <c r="S49" i="38" s="1"/>
  <c r="Q50" i="38" a="1"/>
  <c r="Q50" i="38" s="1"/>
  <c r="R50" i="38" a="1"/>
  <c r="R50" i="38"/>
  <c r="S50" i="38" a="1"/>
  <c r="S50" i="38" s="1"/>
  <c r="Q51" i="38" a="1"/>
  <c r="Q51" i="38" s="1"/>
  <c r="R51" i="38" a="1"/>
  <c r="R51" i="38" s="1"/>
  <c r="S51" i="38" a="1"/>
  <c r="S51" i="38"/>
  <c r="Q52" i="38" a="1"/>
  <c r="Q52" i="38" s="1"/>
  <c r="R52" i="38" a="1"/>
  <c r="R52" i="38" s="1"/>
  <c r="S52" i="38" a="1"/>
  <c r="S52" i="38" s="1"/>
  <c r="Q53" i="38" a="1"/>
  <c r="Q53" i="38" s="1"/>
  <c r="R53" i="38" a="1"/>
  <c r="R53" i="38" s="1"/>
  <c r="S53" i="38" a="1"/>
  <c r="S53" i="38" s="1"/>
  <c r="Q54" i="38" a="1"/>
  <c r="Q54" i="38" s="1"/>
  <c r="R54" i="38" a="1"/>
  <c r="R54" i="38" s="1"/>
  <c r="S54" i="38" a="1"/>
  <c r="S54" i="38" s="1"/>
  <c r="Q55" i="38" a="1"/>
  <c r="Q55" i="38" s="1"/>
  <c r="R55" i="38" a="1"/>
  <c r="R55" i="38" s="1"/>
  <c r="S55" i="38" a="1"/>
  <c r="S55" i="38"/>
  <c r="Q56" i="38" a="1"/>
  <c r="Q56" i="38" s="1"/>
  <c r="R56" i="38" a="1"/>
  <c r="R56" i="38" s="1"/>
  <c r="S56" i="38" a="1"/>
  <c r="S56" i="38" s="1"/>
  <c r="Q57" i="38" a="1"/>
  <c r="Q57" i="38"/>
  <c r="R57" i="38" a="1"/>
  <c r="R57" i="38" s="1"/>
  <c r="S57" i="38" a="1"/>
  <c r="S57" i="38" s="1"/>
  <c r="Q58" i="38" a="1"/>
  <c r="Q58" i="38" s="1"/>
  <c r="R58" i="38" a="1"/>
  <c r="R58" i="38" s="1"/>
  <c r="S58" i="38" a="1"/>
  <c r="S58" i="38" s="1"/>
  <c r="Q59" i="38" a="1"/>
  <c r="Q59" i="38" s="1"/>
  <c r="R59" i="38" a="1"/>
  <c r="R59" i="38" s="1"/>
  <c r="S59" i="38" a="1"/>
  <c r="S59" i="38" s="1"/>
  <c r="Q60" i="38" a="1"/>
  <c r="Q60" i="38" s="1"/>
  <c r="R60" i="38" a="1"/>
  <c r="R60" i="38" s="1"/>
  <c r="S60" i="38" a="1"/>
  <c r="S60" i="38" s="1"/>
  <c r="Q61" i="38" a="1"/>
  <c r="Q61" i="38"/>
  <c r="R61" i="38" a="1"/>
  <c r="R61" i="38" s="1"/>
  <c r="S61" i="38" a="1"/>
  <c r="S61" i="38" s="1"/>
  <c r="Q62" i="38" a="1"/>
  <c r="Q62" i="38" s="1"/>
  <c r="R62" i="38" a="1"/>
  <c r="R62" i="38"/>
  <c r="S62" i="38" a="1"/>
  <c r="S62" i="38" s="1"/>
  <c r="Q63" i="38" a="1"/>
  <c r="Q63" i="38" s="1"/>
  <c r="R63" i="38" a="1"/>
  <c r="R63" i="38" s="1"/>
  <c r="S63" i="38" a="1"/>
  <c r="S63" i="38" s="1"/>
  <c r="Q64" i="38" a="1"/>
  <c r="Q64" i="38" s="1"/>
  <c r="R64" i="38" a="1"/>
  <c r="R64" i="38" s="1"/>
  <c r="S64" i="38" a="1"/>
  <c r="S64" i="38" s="1"/>
  <c r="Q65" i="38" a="1"/>
  <c r="Q65" i="38" s="1"/>
  <c r="R65" i="38" a="1"/>
  <c r="R65" i="38" s="1"/>
  <c r="S65" i="38" a="1"/>
  <c r="S65" i="38" s="1"/>
  <c r="Q66" i="38" a="1"/>
  <c r="Q66" i="38" s="1"/>
  <c r="R66" i="38" a="1"/>
  <c r="R66" i="38"/>
  <c r="S66" i="38" a="1"/>
  <c r="S66" i="38" s="1"/>
  <c r="Q67" i="38" a="1"/>
  <c r="Q67" i="38" s="1"/>
  <c r="R67" i="38" a="1"/>
  <c r="R67" i="38" s="1"/>
  <c r="S67" i="38" a="1"/>
  <c r="S67" i="38"/>
  <c r="Q68" i="38" a="1"/>
  <c r="Q68" i="38" s="1"/>
  <c r="R68" i="38" a="1"/>
  <c r="R68" i="38" s="1"/>
  <c r="S68" i="38" a="1"/>
  <c r="S68" i="38" s="1"/>
  <c r="Q69" i="38" a="1"/>
  <c r="Q69" i="38" s="1"/>
  <c r="R69" i="38" a="1"/>
  <c r="R69" i="38" s="1"/>
  <c r="S69" i="38" a="1"/>
  <c r="S69" i="38" s="1"/>
  <c r="Q70" i="38" a="1"/>
  <c r="Q70" i="38" s="1"/>
  <c r="R70" i="38" a="1"/>
  <c r="R70" i="38" s="1"/>
  <c r="S70" i="38" a="1"/>
  <c r="S70" i="38" s="1"/>
  <c r="Q71" i="38" a="1"/>
  <c r="Q71" i="38" s="1"/>
  <c r="R71" i="38" a="1"/>
  <c r="R71" i="38" s="1"/>
  <c r="S71" i="38" a="1"/>
  <c r="S71" i="38"/>
  <c r="Q72" i="38" a="1"/>
  <c r="Q72" i="38" s="1"/>
  <c r="R72" i="38" a="1"/>
  <c r="R72" i="38" s="1"/>
  <c r="S72" i="38" a="1"/>
  <c r="S72" i="38" s="1"/>
  <c r="Q73" i="38" a="1"/>
  <c r="Q73" i="38"/>
  <c r="R73" i="38" a="1"/>
  <c r="R73" i="38" s="1"/>
  <c r="S73" i="38" a="1"/>
  <c r="S73" i="38" s="1"/>
  <c r="Q74" i="38" a="1"/>
  <c r="Q74" i="38" s="1"/>
  <c r="R74" i="38" a="1"/>
  <c r="R74" i="38" s="1"/>
  <c r="S74" i="38" a="1"/>
  <c r="S74" i="38" s="1"/>
  <c r="Q75" i="38" a="1"/>
  <c r="Q75" i="38" s="1"/>
  <c r="R75" i="38" a="1"/>
  <c r="R75" i="38" s="1"/>
  <c r="S75" i="38" a="1"/>
  <c r="S75" i="38" s="1"/>
  <c r="Q76" i="38" a="1"/>
  <c r="Q76" i="38" s="1"/>
  <c r="R76" i="38" a="1"/>
  <c r="R76" i="38" s="1"/>
  <c r="S76" i="38" a="1"/>
  <c r="S76" i="38" s="1"/>
  <c r="Q77" i="38" a="1"/>
  <c r="Q77" i="38"/>
  <c r="R77" i="38" a="1"/>
  <c r="R77" i="38" s="1"/>
  <c r="S77" i="38" a="1"/>
  <c r="S77" i="38" s="1"/>
  <c r="Q78" i="38" a="1"/>
  <c r="Q78" i="38" s="1"/>
  <c r="R78" i="38" a="1"/>
  <c r="R78" i="38"/>
  <c r="S78" i="38" a="1"/>
  <c r="S78" i="38" s="1"/>
  <c r="Q79" i="38" a="1"/>
  <c r="Q79" i="38" s="1"/>
  <c r="R79" i="38" a="1"/>
  <c r="R79" i="38" s="1"/>
  <c r="S79" i="38" a="1"/>
  <c r="S79" i="38" s="1"/>
  <c r="Q80" i="38" a="1"/>
  <c r="Q80" i="38" s="1"/>
  <c r="R80" i="38" a="1"/>
  <c r="R80" i="38" s="1"/>
  <c r="S80" i="38" a="1"/>
  <c r="S80" i="38" s="1"/>
  <c r="Q81" i="38" a="1"/>
  <c r="Q81" i="38" s="1"/>
  <c r="R81" i="38" a="1"/>
  <c r="R81" i="38" s="1"/>
  <c r="S81" i="38" a="1"/>
  <c r="S81" i="38" s="1"/>
  <c r="Q82" i="38" a="1"/>
  <c r="Q82" i="38" s="1"/>
  <c r="R82" i="38" a="1"/>
  <c r="R82" i="38"/>
  <c r="S82" i="38" a="1"/>
  <c r="S82" i="38" s="1"/>
  <c r="Q83" i="38" a="1"/>
  <c r="Q83" i="38" s="1"/>
  <c r="R83" i="38" a="1"/>
  <c r="R83" i="38" s="1"/>
  <c r="S83" i="38" a="1"/>
  <c r="S83" i="38"/>
  <c r="Q84" i="38" a="1"/>
  <c r="Q84" i="38" s="1"/>
  <c r="R84" i="38" a="1"/>
  <c r="R84" i="38" s="1"/>
  <c r="S84" i="38" a="1"/>
  <c r="S84" i="38" s="1"/>
  <c r="Q85" i="38" a="1"/>
  <c r="Q85" i="38" s="1"/>
  <c r="R85" i="38" a="1"/>
  <c r="R85" i="38" s="1"/>
  <c r="S85" i="38" a="1"/>
  <c r="S85" i="38" s="1"/>
  <c r="Q86" i="38" a="1"/>
  <c r="Q86" i="38" s="1"/>
  <c r="R86" i="38" a="1"/>
  <c r="R86" i="38" s="1"/>
  <c r="S86" i="38" a="1"/>
  <c r="S86" i="38" s="1"/>
  <c r="Q87" i="38" a="1"/>
  <c r="Q87" i="38" s="1"/>
  <c r="R87" i="38" a="1"/>
  <c r="R87" i="38" s="1"/>
  <c r="S87" i="38" a="1"/>
  <c r="S87" i="38"/>
  <c r="Q88" i="38" a="1"/>
  <c r="Q88" i="38" s="1"/>
  <c r="R88" i="38" a="1"/>
  <c r="R88" i="38" s="1"/>
  <c r="S88" i="38" a="1"/>
  <c r="S88" i="38" s="1"/>
  <c r="Q89" i="38" a="1"/>
  <c r="Q89" i="38"/>
  <c r="R89" i="38" a="1"/>
  <c r="R89" i="38" s="1"/>
  <c r="S89" i="38" a="1"/>
  <c r="S89" i="38" s="1"/>
  <c r="Q90" i="38" a="1"/>
  <c r="Q90" i="38" s="1"/>
  <c r="R90" i="38" a="1"/>
  <c r="R90" i="38" s="1"/>
  <c r="S90" i="38" a="1"/>
  <c r="S90" i="38" s="1"/>
  <c r="Q91" i="38" a="1"/>
  <c r="Q91" i="38" s="1"/>
  <c r="R91" i="38" a="1"/>
  <c r="R91" i="38" s="1"/>
  <c r="S91" i="38" a="1"/>
  <c r="S91" i="38" s="1"/>
  <c r="Q92" i="38" a="1"/>
  <c r="Q92" i="38" s="1"/>
  <c r="R92" i="38" a="1"/>
  <c r="R92" i="38" s="1"/>
  <c r="S92" i="38" a="1"/>
  <c r="S92" i="38" s="1"/>
  <c r="Q93" i="38" a="1"/>
  <c r="Q93" i="38"/>
  <c r="R93" i="38" a="1"/>
  <c r="R93" i="38" s="1"/>
  <c r="S93" i="38" a="1"/>
  <c r="S93" i="38" s="1"/>
  <c r="Q94" i="38" a="1"/>
  <c r="Q94" i="38" s="1"/>
  <c r="R94" i="38" a="1"/>
  <c r="R94" i="38"/>
  <c r="S94" i="38" a="1"/>
  <c r="S94" i="38" s="1"/>
  <c r="Q95" i="38" a="1"/>
  <c r="Q95" i="38" s="1"/>
  <c r="R95" i="38" a="1"/>
  <c r="R95" i="38" s="1"/>
  <c r="S95" i="38" a="1"/>
  <c r="S95" i="38" s="1"/>
  <c r="Q96" i="38" a="1"/>
  <c r="Q96" i="38" s="1"/>
  <c r="R96" i="38" a="1"/>
  <c r="R96" i="38" s="1"/>
  <c r="S96" i="38" a="1"/>
  <c r="S96" i="38" s="1"/>
  <c r="Q97" i="38" a="1"/>
  <c r="Q97" i="38" s="1"/>
  <c r="R97" i="38" a="1"/>
  <c r="R97" i="38" s="1"/>
  <c r="S97" i="38" a="1"/>
  <c r="S97" i="38" s="1"/>
  <c r="Q98" i="38" a="1"/>
  <c r="Q98" i="38" s="1"/>
  <c r="R98" i="38" a="1"/>
  <c r="R98" i="38"/>
  <c r="S98" i="38" a="1"/>
  <c r="S98" i="38" s="1"/>
  <c r="Q99" i="38" a="1"/>
  <c r="Q99" i="38" s="1"/>
  <c r="R99" i="38" a="1"/>
  <c r="R99" i="38" s="1"/>
  <c r="S99" i="38" a="1"/>
  <c r="S99" i="38"/>
  <c r="Q100" i="38" a="1"/>
  <c r="Q100" i="38" s="1"/>
  <c r="R100" i="38" a="1"/>
  <c r="R100" i="38" s="1"/>
  <c r="S100" i="38" a="1"/>
  <c r="S100" i="38"/>
  <c r="Q101" i="38" a="1"/>
  <c r="Q101" i="38" s="1"/>
  <c r="R101" i="38" a="1"/>
  <c r="R101" i="38" s="1"/>
  <c r="S101" i="38" a="1"/>
  <c r="S101" i="38" s="1"/>
  <c r="Q102" i="38" a="1"/>
  <c r="Q102" i="38" s="1"/>
  <c r="R102" i="38" a="1"/>
  <c r="R102" i="38"/>
  <c r="S102" i="38" a="1"/>
  <c r="S102" i="38" s="1"/>
  <c r="Q103" i="38" a="1"/>
  <c r="Q103" i="38" s="1"/>
  <c r="R103" i="38" a="1"/>
  <c r="R103" i="38"/>
  <c r="S103" i="38" a="1"/>
  <c r="S103" i="38" s="1"/>
  <c r="Q104" i="38" a="1"/>
  <c r="Q104" i="38" s="1"/>
  <c r="R104" i="38" a="1"/>
  <c r="R104" i="38" s="1"/>
  <c r="S104" i="38" a="1"/>
  <c r="S104" i="38" s="1"/>
  <c r="Q105" i="38" a="1"/>
  <c r="Q105" i="38"/>
  <c r="R105" i="38" a="1"/>
  <c r="R105" i="38" s="1"/>
  <c r="S105" i="38" a="1"/>
  <c r="S105" i="38" s="1"/>
  <c r="Q106" i="38" a="1"/>
  <c r="Q106" i="38"/>
  <c r="R106" i="38" a="1"/>
  <c r="R106" i="38" s="1"/>
  <c r="S106" i="38" a="1"/>
  <c r="S106" i="38" s="1"/>
  <c r="Q107" i="38" a="1"/>
  <c r="Q107" i="38" s="1"/>
  <c r="R107" i="38" a="1"/>
  <c r="R107" i="38" s="1"/>
  <c r="S107" i="38" a="1"/>
  <c r="S107" i="38"/>
  <c r="Q108" i="38" a="1"/>
  <c r="Q108" i="38" s="1"/>
  <c r="R108" i="38" a="1"/>
  <c r="R108" i="38" s="1"/>
  <c r="S108" i="38" a="1"/>
  <c r="S108" i="38"/>
  <c r="Q109" i="38" a="1"/>
  <c r="Q109" i="38" s="1"/>
  <c r="R109" i="38" a="1"/>
  <c r="R109" i="38" s="1"/>
  <c r="S109" i="38" a="1"/>
  <c r="S109" i="38" s="1"/>
  <c r="Q110" i="38" a="1"/>
  <c r="Q110" i="38" s="1"/>
  <c r="R110" i="38" a="1"/>
  <c r="R110" i="38" s="1"/>
  <c r="S110" i="38" a="1"/>
  <c r="S110" i="38" s="1"/>
  <c r="Q111" i="38" a="1"/>
  <c r="Q111" i="38" s="1"/>
  <c r="R111" i="38" a="1"/>
  <c r="R111" i="38"/>
  <c r="S111" i="38" a="1"/>
  <c r="S111" i="38" s="1"/>
  <c r="Q112" i="38" a="1"/>
  <c r="Q112" i="38" s="1"/>
  <c r="R112" i="38" a="1"/>
  <c r="R112" i="38" s="1"/>
  <c r="S112" i="38" a="1"/>
  <c r="S112" i="38" s="1"/>
  <c r="Q113" i="38" a="1"/>
  <c r="Q113" i="38"/>
  <c r="R113" i="38" a="1"/>
  <c r="R113" i="38" s="1"/>
  <c r="S113" i="38" a="1"/>
  <c r="S113" i="38" s="1"/>
  <c r="Q114" i="38" a="1"/>
  <c r="Q114" i="38"/>
  <c r="R114" i="38" a="1"/>
  <c r="R114" i="38" s="1"/>
  <c r="S114" i="38" a="1"/>
  <c r="S114" i="38" s="1"/>
  <c r="Q115" i="38" a="1"/>
  <c r="Q115" i="38" s="1"/>
  <c r="R115" i="38" a="1"/>
  <c r="R115" i="38" s="1"/>
  <c r="S115" i="38" a="1"/>
  <c r="S115" i="38"/>
  <c r="Q116" i="38" a="1"/>
  <c r="Q116" i="38" s="1"/>
  <c r="R116" i="38" a="1"/>
  <c r="R116" i="38"/>
  <c r="S116" i="38" a="1"/>
  <c r="S116" i="38" s="1"/>
  <c r="Q117" i="38" a="1"/>
  <c r="Q117" i="38"/>
  <c r="R117" i="38" a="1"/>
  <c r="R117" i="38" s="1"/>
  <c r="S117" i="38" a="1"/>
  <c r="S117" i="38"/>
  <c r="Q118" i="38" a="1"/>
  <c r="Q118" i="38" s="1"/>
  <c r="R118" i="38" a="1"/>
  <c r="R118" i="38"/>
  <c r="S118" i="38" a="1"/>
  <c r="S118" i="38" s="1"/>
  <c r="Q119" i="38" a="1"/>
  <c r="Q119" i="38"/>
  <c r="R119" i="38" a="1"/>
  <c r="R119" i="38" s="1"/>
  <c r="S119" i="38" a="1"/>
  <c r="S119" i="38"/>
  <c r="Q120" i="38" a="1"/>
  <c r="Q120" i="38" s="1"/>
  <c r="R120" i="38" a="1"/>
  <c r="R120" i="38"/>
  <c r="S120" i="38" a="1"/>
  <c r="S120" i="38" s="1"/>
  <c r="Q121" i="38" a="1"/>
  <c r="Q121" i="38"/>
  <c r="R121" i="38" a="1"/>
  <c r="R121" i="38" s="1"/>
  <c r="S121" i="38" a="1"/>
  <c r="S121" i="38"/>
  <c r="Q122" i="38" a="1"/>
  <c r="Q122" i="38" s="1"/>
  <c r="R122" i="38" a="1"/>
  <c r="R122" i="38"/>
  <c r="S122" i="38" a="1"/>
  <c r="S122" i="38" s="1"/>
  <c r="Q123" i="38" a="1"/>
  <c r="Q123" i="38"/>
  <c r="R123" i="38" a="1"/>
  <c r="R123" i="38" s="1"/>
  <c r="S123" i="38" a="1"/>
  <c r="S123" i="38"/>
  <c r="Q124" i="38" a="1"/>
  <c r="Q124" i="38" s="1"/>
  <c r="R124" i="38" a="1"/>
  <c r="R124" i="38"/>
  <c r="S124" i="38" a="1"/>
  <c r="S124" i="38" s="1"/>
  <c r="Q125" i="38" a="1"/>
  <c r="Q125" i="38"/>
  <c r="R125" i="38" a="1"/>
  <c r="R125" i="38" s="1"/>
  <c r="S125" i="38" a="1"/>
  <c r="S125" i="38"/>
  <c r="Q126" i="38" a="1"/>
  <c r="Q126" i="38" s="1"/>
  <c r="R126" i="38" a="1"/>
  <c r="R126" i="38"/>
  <c r="S126" i="38" a="1"/>
  <c r="S126" i="38" s="1"/>
  <c r="Q127" i="38" a="1"/>
  <c r="Q127" i="38"/>
  <c r="R127" i="38" a="1"/>
  <c r="R127" i="38" s="1"/>
  <c r="S127" i="38" a="1"/>
  <c r="S127" i="38"/>
  <c r="Q128" i="38" a="1"/>
  <c r="Q128" i="38" s="1"/>
  <c r="R128" i="38" a="1"/>
  <c r="R128" i="38"/>
  <c r="S128" i="38" a="1"/>
  <c r="S128" i="38" s="1"/>
  <c r="Q129" i="38" a="1"/>
  <c r="Q129" i="38"/>
  <c r="R129" i="38" a="1"/>
  <c r="R129" i="38" s="1"/>
  <c r="S129" i="38" a="1"/>
  <c r="S129" i="38"/>
  <c r="Q130" i="38" a="1"/>
  <c r="Q130" i="38" s="1"/>
  <c r="R130" i="38" a="1"/>
  <c r="R130" i="38"/>
  <c r="S130" i="38" a="1"/>
  <c r="S130" i="38" s="1"/>
  <c r="Q131" i="38" a="1"/>
  <c r="Q131" i="38"/>
  <c r="R131" i="38" a="1"/>
  <c r="R131" i="38" s="1"/>
  <c r="S131" i="38" a="1"/>
  <c r="S131" i="38"/>
  <c r="Q132" i="38" a="1"/>
  <c r="Q132" i="38" s="1"/>
  <c r="R132" i="38" a="1"/>
  <c r="R132" i="38"/>
  <c r="S132" i="38" a="1"/>
  <c r="S132" i="38" s="1"/>
  <c r="Q133" i="38" a="1"/>
  <c r="Q133" i="38"/>
  <c r="R133" i="38" a="1"/>
  <c r="R133" i="38" s="1"/>
  <c r="S133" i="38" a="1"/>
  <c r="S133" i="38"/>
  <c r="Q134" i="38" a="1"/>
  <c r="Q134" i="38" s="1"/>
  <c r="R134" i="38" a="1"/>
  <c r="R134" i="38"/>
  <c r="S134" i="38" a="1"/>
  <c r="S134" i="38" s="1"/>
  <c r="Q135" i="38" a="1"/>
  <c r="Q135" i="38"/>
  <c r="R135" i="38" a="1"/>
  <c r="R135" i="38" s="1"/>
  <c r="S135" i="38" a="1"/>
  <c r="S135" i="38"/>
  <c r="Q136" i="38" a="1"/>
  <c r="Q136" i="38" s="1"/>
  <c r="R136" i="38" a="1"/>
  <c r="R136" i="38"/>
  <c r="S136" i="38" a="1"/>
  <c r="S136" i="38" s="1"/>
  <c r="Q137" i="38" a="1"/>
  <c r="Q137" i="38"/>
  <c r="R137" i="38" a="1"/>
  <c r="R137" i="38" s="1"/>
  <c r="S137" i="38" a="1"/>
  <c r="S137" i="38"/>
  <c r="Q138" i="38" a="1"/>
  <c r="Q138" i="38" s="1"/>
  <c r="R138" i="38" a="1"/>
  <c r="R138" i="38"/>
  <c r="S138" i="38" a="1"/>
  <c r="S138" i="38" s="1"/>
  <c r="Q139" i="38" a="1"/>
  <c r="Q139" i="38"/>
  <c r="R139" i="38" a="1"/>
  <c r="R139" i="38" s="1"/>
  <c r="S139" i="38" a="1"/>
  <c r="S139" i="38"/>
  <c r="Q140" i="38" a="1"/>
  <c r="Q140" i="38" s="1"/>
  <c r="R140" i="38" a="1"/>
  <c r="R140" i="38"/>
  <c r="S140" i="38" a="1"/>
  <c r="S140" i="38" s="1"/>
  <c r="Q141" i="38" a="1"/>
  <c r="Q141" i="38"/>
  <c r="R141" i="38" a="1"/>
  <c r="R141" i="38" s="1"/>
  <c r="S141" i="38" a="1"/>
  <c r="S141" i="38"/>
  <c r="Q142" i="38" a="1"/>
  <c r="Q142" i="38" s="1"/>
  <c r="R142" i="38" a="1"/>
  <c r="R142" i="38"/>
  <c r="S142" i="38" a="1"/>
  <c r="S142" i="38" s="1"/>
  <c r="Q143" i="38" a="1"/>
  <c r="Q143" i="38"/>
  <c r="R143" i="38" a="1"/>
  <c r="R143" i="38" s="1"/>
  <c r="S143" i="38" a="1"/>
  <c r="S143" i="38"/>
  <c r="Q144" i="38" a="1"/>
  <c r="Q144" i="38" s="1"/>
  <c r="R144" i="38" a="1"/>
  <c r="R144" i="38"/>
  <c r="S144" i="38" a="1"/>
  <c r="S144" i="38" s="1"/>
  <c r="Q145" i="38" a="1"/>
  <c r="Q145" i="38"/>
  <c r="R145" i="38" a="1"/>
  <c r="R145" i="38" s="1"/>
  <c r="S145" i="38" a="1"/>
  <c r="S145" i="38"/>
  <c r="Q146" i="38" a="1"/>
  <c r="Q146" i="38" s="1"/>
  <c r="R146" i="38" a="1"/>
  <c r="R146" i="38"/>
  <c r="S146" i="38" a="1"/>
  <c r="S146" i="38" s="1"/>
  <c r="Q147" i="38" a="1"/>
  <c r="Q147" i="38"/>
  <c r="R147" i="38" a="1"/>
  <c r="R147" i="38" s="1"/>
  <c r="S147" i="38" a="1"/>
  <c r="S147" i="38"/>
  <c r="Q148" i="38" a="1"/>
  <c r="Q148" i="38" s="1"/>
  <c r="R148" i="38" a="1"/>
  <c r="R148" i="38"/>
  <c r="S148" i="38" a="1"/>
  <c r="S148" i="38" s="1"/>
  <c r="Q149" i="38" a="1"/>
  <c r="Q149" i="38"/>
  <c r="R149" i="38" a="1"/>
  <c r="R149" i="38" s="1"/>
  <c r="S149" i="38" a="1"/>
  <c r="S149" i="38"/>
  <c r="Q150" i="38" a="1"/>
  <c r="Q150" i="38" s="1"/>
  <c r="R150" i="38" a="1"/>
  <c r="R150" i="38"/>
  <c r="S150" i="38" a="1"/>
  <c r="S150" i="38" s="1"/>
  <c r="Q151" i="38" a="1"/>
  <c r="Q151" i="38"/>
  <c r="R151" i="38" a="1"/>
  <c r="R151" i="38" s="1"/>
  <c r="S151" i="38" a="1"/>
  <c r="S151" i="38"/>
  <c r="Q152" i="38" a="1"/>
  <c r="Q152" i="38" s="1"/>
  <c r="R152" i="38" a="1"/>
  <c r="R152" i="38"/>
  <c r="S152" i="38" a="1"/>
  <c r="S152" i="38" s="1"/>
  <c r="Q153" i="38" a="1"/>
  <c r="Q153" i="38"/>
  <c r="R153" i="38" a="1"/>
  <c r="R153" i="38" s="1"/>
  <c r="S153" i="38" a="1"/>
  <c r="S153" i="38"/>
  <c r="Q154" i="38" a="1"/>
  <c r="Q154" i="38" s="1"/>
  <c r="R154" i="38" a="1"/>
  <c r="R154" i="38"/>
  <c r="S154" i="38" a="1"/>
  <c r="S154" i="38" s="1"/>
  <c r="Q155" i="38" a="1"/>
  <c r="Q155" i="38" s="1"/>
  <c r="R155" i="38" a="1"/>
  <c r="R155" i="38" s="1"/>
  <c r="S155" i="38" a="1"/>
  <c r="S155" i="38"/>
  <c r="Q156" i="38" a="1"/>
  <c r="Q156" i="38" s="1"/>
  <c r="R156" i="38" a="1"/>
  <c r="R156" i="38"/>
  <c r="S156" i="38" a="1"/>
  <c r="S156" i="38" s="1"/>
  <c r="Q157" i="38" a="1"/>
  <c r="Q157" i="38"/>
  <c r="R157" i="38" a="1"/>
  <c r="R157" i="38" s="1"/>
  <c r="S157" i="38" a="1"/>
  <c r="S157" i="38" s="1"/>
  <c r="Q158" i="38" a="1"/>
  <c r="Q158" i="38" s="1"/>
  <c r="R158" i="38" a="1"/>
  <c r="R158" i="38"/>
  <c r="S158" i="38" a="1"/>
  <c r="S158" i="38" s="1"/>
  <c r="Q159" i="38" a="1"/>
  <c r="Q159" i="38"/>
  <c r="R159" i="38" a="1"/>
  <c r="R159" i="38" s="1"/>
  <c r="S159" i="38" a="1"/>
  <c r="S159" i="38"/>
  <c r="Q160" i="38" a="1"/>
  <c r="Q160" i="38" s="1"/>
  <c r="R160" i="38" a="1"/>
  <c r="R160" i="38" s="1"/>
  <c r="S160" i="38" a="1"/>
  <c r="S160" i="38" s="1"/>
  <c r="Q161" i="38" a="1"/>
  <c r="Q161" i="38"/>
  <c r="R161" i="38" a="1"/>
  <c r="R161" i="38" s="1"/>
  <c r="S161" i="38" a="1"/>
  <c r="S161" i="38"/>
  <c r="Q162" i="38" a="1"/>
  <c r="Q162" i="38" s="1"/>
  <c r="R162" i="38" a="1"/>
  <c r="R162" i="38"/>
  <c r="S162" i="38" a="1"/>
  <c r="S162" i="38" s="1"/>
  <c r="Q163" i="38" a="1"/>
  <c r="Q163" i="38" s="1"/>
  <c r="R163" i="38" a="1"/>
  <c r="R163" i="38" s="1"/>
  <c r="S163" i="38" a="1"/>
  <c r="S163" i="38"/>
  <c r="Q164" i="38" a="1"/>
  <c r="Q164" i="38" s="1"/>
  <c r="R164" i="38" a="1"/>
  <c r="R164" i="38"/>
  <c r="S164" i="38" a="1"/>
  <c r="S164" i="38" s="1"/>
  <c r="Q165" i="38" a="1"/>
  <c r="Q165" i="38" s="1"/>
  <c r="R165" i="38" a="1"/>
  <c r="R165" i="38" s="1"/>
  <c r="S165" i="38" a="1"/>
  <c r="S165" i="38" s="1"/>
  <c r="Q166" i="38" a="1"/>
  <c r="Q166" i="38" s="1"/>
  <c r="R166" i="38" a="1"/>
  <c r="R166" i="38"/>
  <c r="S166" i="38" a="1"/>
  <c r="S166" i="38" s="1"/>
  <c r="Q167" i="38" a="1"/>
  <c r="Q167" i="38"/>
  <c r="R167" i="38" a="1"/>
  <c r="R167" i="38" s="1"/>
  <c r="S167" i="38" a="1"/>
  <c r="S167" i="38" s="1"/>
  <c r="Q168" i="38" a="1"/>
  <c r="Q168" i="38" s="1"/>
  <c r="R168" i="38" a="1"/>
  <c r="R168" i="38" s="1"/>
  <c r="S168" i="38" a="1"/>
  <c r="S168" i="38" s="1"/>
  <c r="Q169" i="38" a="1"/>
  <c r="Q169" i="38"/>
  <c r="R169" i="38" a="1"/>
  <c r="R169" i="38" s="1"/>
  <c r="S169" i="38" a="1"/>
  <c r="S169" i="38"/>
  <c r="Q170" i="38" a="1"/>
  <c r="Q170" i="38" s="1"/>
  <c r="R170" i="38" a="1"/>
  <c r="R170" i="38" s="1"/>
  <c r="S170" i="38" a="1"/>
  <c r="S170" i="38" s="1"/>
  <c r="Q171" i="38" a="1"/>
  <c r="Q171" i="38" s="1"/>
  <c r="R171" i="38" a="1"/>
  <c r="R171" i="38" s="1"/>
  <c r="S171" i="38" a="1"/>
  <c r="S171" i="38"/>
  <c r="Q172" i="38" a="1"/>
  <c r="Q172" i="38" s="1"/>
  <c r="R172" i="38" a="1"/>
  <c r="R172" i="38"/>
  <c r="S172" i="38" a="1"/>
  <c r="S172" i="38" s="1"/>
  <c r="Q173" i="38" a="1"/>
  <c r="Q173" i="38" s="1"/>
  <c r="R173" i="38" a="1"/>
  <c r="R173" i="38" s="1"/>
  <c r="S173" i="38" a="1"/>
  <c r="S173" i="38" s="1"/>
  <c r="Q174" i="38" a="1"/>
  <c r="Q174" i="38" s="1"/>
  <c r="R174" i="38" a="1"/>
  <c r="R174" i="38"/>
  <c r="S174" i="38" a="1"/>
  <c r="S174" i="38" s="1"/>
  <c r="Q175" i="38" a="1"/>
  <c r="Q175" i="38"/>
  <c r="R175" i="38" a="1"/>
  <c r="R175" i="38" s="1"/>
  <c r="S175" i="38" a="1"/>
  <c r="S175" i="38" s="1"/>
  <c r="Q176" i="38" a="1"/>
  <c r="Q176" i="38" s="1"/>
  <c r="R176" i="38" a="1"/>
  <c r="R176" i="38" s="1"/>
  <c r="S176" i="38" a="1"/>
  <c r="S176" i="38" s="1"/>
  <c r="Q177" i="38" a="1"/>
  <c r="Q177" i="38"/>
  <c r="R177" i="38" a="1"/>
  <c r="R177" i="38" s="1"/>
  <c r="S177" i="38" a="1"/>
  <c r="S177" i="38"/>
  <c r="Q178" i="38" a="1"/>
  <c r="Q178" i="38" s="1"/>
  <c r="R178" i="38" a="1"/>
  <c r="R178" i="38" s="1"/>
  <c r="S178" i="38" a="1"/>
  <c r="S178" i="38" s="1"/>
  <c r="Q179" i="38" a="1"/>
  <c r="Q179" i="38" s="1"/>
  <c r="R179" i="38" a="1"/>
  <c r="R179" i="38" s="1"/>
  <c r="S179" i="38" a="1"/>
  <c r="S179" i="38"/>
  <c r="Q180" i="38" a="1"/>
  <c r="Q180" i="38" s="1"/>
  <c r="R180" i="38" a="1"/>
  <c r="R180" i="38"/>
  <c r="S180" i="38" a="1"/>
  <c r="S180" i="38" s="1"/>
  <c r="Q181" i="38" a="1"/>
  <c r="Q181" i="38" s="1"/>
  <c r="R181" i="38" a="1"/>
  <c r="R181" i="38" s="1"/>
  <c r="S181" i="38" a="1"/>
  <c r="S181" i="38" s="1"/>
  <c r="Q182" i="38" a="1"/>
  <c r="Q182" i="38" s="1"/>
  <c r="R182" i="38" a="1"/>
  <c r="R182" i="38"/>
  <c r="S182" i="38" a="1"/>
  <c r="S182" i="38" s="1"/>
  <c r="Q183" i="38" a="1"/>
  <c r="Q183" i="38"/>
  <c r="R183" i="38" a="1"/>
  <c r="R183" i="38" s="1"/>
  <c r="S183" i="38" a="1"/>
  <c r="S183" i="38" s="1"/>
  <c r="Q184" i="38" a="1"/>
  <c r="Q184" i="38" s="1"/>
  <c r="R184" i="38" a="1"/>
  <c r="R184" i="38" s="1"/>
  <c r="S184" i="38" a="1"/>
  <c r="S184" i="38" s="1"/>
  <c r="Q185" i="38" a="1"/>
  <c r="Q185" i="38"/>
  <c r="R185" i="38" a="1"/>
  <c r="R185" i="38" s="1"/>
  <c r="S185" i="38" a="1"/>
  <c r="S185" i="38"/>
  <c r="Q186" i="38" a="1"/>
  <c r="Q186" i="38" s="1"/>
  <c r="R186" i="38" a="1"/>
  <c r="R186" i="38" s="1"/>
  <c r="S186" i="38" a="1"/>
  <c r="S186" i="38" s="1"/>
  <c r="Q187" i="38" a="1"/>
  <c r="Q187" i="38" s="1"/>
  <c r="R187" i="38" a="1"/>
  <c r="R187" i="38" s="1"/>
  <c r="S187" i="38" a="1"/>
  <c r="S187" i="38"/>
  <c r="Q188" i="38" a="1"/>
  <c r="Q188" i="38" s="1"/>
  <c r="R188" i="38" a="1"/>
  <c r="R188" i="38"/>
  <c r="S188" i="38" a="1"/>
  <c r="S188" i="38" s="1"/>
  <c r="Q189" i="38" a="1"/>
  <c r="Q189" i="38" s="1"/>
  <c r="R189" i="38" a="1"/>
  <c r="R189" i="38" s="1"/>
  <c r="S189" i="38" a="1"/>
  <c r="S189" i="38" s="1"/>
  <c r="Q190" i="38" a="1"/>
  <c r="Q190" i="38" s="1"/>
  <c r="R190" i="38" a="1"/>
  <c r="R190" i="38"/>
  <c r="S190" i="38" a="1"/>
  <c r="S190" i="38" s="1"/>
  <c r="Q191" i="38" a="1"/>
  <c r="Q191" i="38"/>
  <c r="R191" i="38" a="1"/>
  <c r="R191" i="38" s="1"/>
  <c r="S191" i="38" a="1"/>
  <c r="S191" i="38" s="1"/>
  <c r="Q192" i="38" a="1"/>
  <c r="Q192" i="38" s="1"/>
  <c r="R192" i="38" a="1"/>
  <c r="R192" i="38" s="1"/>
  <c r="S192" i="38" a="1"/>
  <c r="S192" i="38" s="1"/>
  <c r="Q193" i="38" a="1"/>
  <c r="Q193" i="38"/>
  <c r="R193" i="38" a="1"/>
  <c r="R193" i="38" s="1"/>
  <c r="S193" i="38" a="1"/>
  <c r="S193" i="38"/>
  <c r="Q194" i="38" a="1"/>
  <c r="Q194" i="38" s="1"/>
  <c r="R194" i="38" a="1"/>
  <c r="R194" i="38" s="1"/>
  <c r="S194" i="38" a="1"/>
  <c r="S194" i="38" s="1"/>
  <c r="Q195" i="38" a="1"/>
  <c r="Q195" i="38" s="1"/>
  <c r="R195" i="38" a="1"/>
  <c r="R195" i="38" s="1"/>
  <c r="S195" i="38" a="1"/>
  <c r="S195" i="38"/>
  <c r="Q196" i="38" a="1"/>
  <c r="Q196" i="38" s="1"/>
  <c r="R196" i="38" a="1"/>
  <c r="R196" i="38"/>
  <c r="S196" i="38" a="1"/>
  <c r="S196" i="38" s="1"/>
  <c r="Q197" i="38" a="1"/>
  <c r="Q197" i="38" s="1"/>
  <c r="R197" i="38" a="1"/>
  <c r="R197" i="38" s="1"/>
  <c r="S197" i="38" a="1"/>
  <c r="S197" i="38" s="1"/>
  <c r="Q198" i="38" a="1"/>
  <c r="Q198" i="38" s="1"/>
  <c r="R198" i="38" a="1"/>
  <c r="R198" i="38"/>
  <c r="S198" i="38" a="1"/>
  <c r="S198" i="38" s="1"/>
  <c r="Q199" i="38" a="1"/>
  <c r="Q199" i="38"/>
  <c r="R199" i="38" a="1"/>
  <c r="R199" i="38" s="1"/>
  <c r="S199" i="38" a="1"/>
  <c r="S199" i="38" s="1"/>
  <c r="Q200" i="38" a="1"/>
  <c r="Q200" i="38" s="1"/>
  <c r="R200" i="38" a="1"/>
  <c r="R200" i="38" s="1"/>
  <c r="S200" i="38" a="1"/>
  <c r="S200" i="38" s="1"/>
  <c r="Q201" i="38" a="1"/>
  <c r="Q201" i="38"/>
  <c r="R201" i="38" a="1"/>
  <c r="R201" i="38" s="1"/>
  <c r="S201" i="38" a="1"/>
  <c r="S201" i="38"/>
  <c r="Q202" i="38" a="1"/>
  <c r="Q202" i="38" s="1"/>
  <c r="R202" i="38" a="1"/>
  <c r="R202" i="38" s="1"/>
  <c r="S202" i="38" a="1"/>
  <c r="S202" i="38" s="1"/>
  <c r="Q203" i="38" a="1"/>
  <c r="Q203" i="38" s="1"/>
  <c r="R203" i="38" a="1"/>
  <c r="R203" i="38" s="1"/>
  <c r="S203" i="38" a="1"/>
  <c r="S203" i="38"/>
  <c r="Q204" i="38" a="1"/>
  <c r="Q204" i="38" s="1"/>
  <c r="R204" i="38" a="1"/>
  <c r="R204" i="38"/>
  <c r="S204" i="38" a="1"/>
  <c r="S204" i="38" s="1"/>
  <c r="Q205" i="38" a="1"/>
  <c r="Q205" i="38" s="1"/>
  <c r="R205" i="38" a="1"/>
  <c r="R205" i="38" s="1"/>
  <c r="S205" i="38" a="1"/>
  <c r="S205" i="38" s="1"/>
  <c r="Q206" i="38" a="1"/>
  <c r="Q206" i="38" s="1"/>
  <c r="R206" i="38" a="1"/>
  <c r="R206" i="38"/>
  <c r="S206" i="38" a="1"/>
  <c r="S206" i="38" s="1"/>
  <c r="Q207" i="38" a="1"/>
  <c r="Q207" i="38"/>
  <c r="R207" i="38" a="1"/>
  <c r="R207" i="38" s="1"/>
  <c r="S207" i="38" a="1"/>
  <c r="S207" i="38" s="1"/>
  <c r="Q208" i="38" a="1"/>
  <c r="Q208" i="38" s="1"/>
  <c r="R208" i="38" a="1"/>
  <c r="R208" i="38" s="1"/>
  <c r="S208" i="38" a="1"/>
  <c r="S208" i="38" s="1"/>
  <c r="Q209" i="38" a="1"/>
  <c r="Q209" i="38"/>
  <c r="R209" i="38" a="1"/>
  <c r="R209" i="38" s="1"/>
  <c r="S209" i="38" a="1"/>
  <c r="S209" i="38"/>
  <c r="Q210" i="38" a="1"/>
  <c r="Q210" i="38" s="1"/>
  <c r="R210" i="38" a="1"/>
  <c r="R210" i="38" s="1"/>
  <c r="S210" i="38" a="1"/>
  <c r="S210" i="38" s="1"/>
  <c r="Q211" i="38" a="1"/>
  <c r="Q211" i="38" s="1"/>
  <c r="R211" i="38" a="1"/>
  <c r="R211" i="38" s="1"/>
  <c r="S211" i="38" a="1"/>
  <c r="S211" i="38"/>
  <c r="Q212" i="38" a="1"/>
  <c r="Q212" i="38" s="1"/>
  <c r="R212" i="38" a="1"/>
  <c r="R212" i="38"/>
  <c r="S212" i="38" a="1"/>
  <c r="S212" i="38" s="1"/>
  <c r="Q213" i="38" a="1"/>
  <c r="Q213" i="38" s="1"/>
  <c r="R213" i="38" a="1"/>
  <c r="R213" i="38" s="1"/>
  <c r="S213" i="38" a="1"/>
  <c r="S213" i="38" s="1"/>
  <c r="Q214" i="38" a="1"/>
  <c r="Q214" i="38" s="1"/>
  <c r="R214" i="38" a="1"/>
  <c r="R214" i="38"/>
  <c r="S214" i="38" a="1"/>
  <c r="S214" i="38" s="1"/>
  <c r="Q215" i="38" a="1"/>
  <c r="Q215" i="38"/>
  <c r="R215" i="38" a="1"/>
  <c r="R215" i="38" s="1"/>
  <c r="S215" i="38" a="1"/>
  <c r="S215" i="38" s="1"/>
  <c r="Q216" i="38" a="1"/>
  <c r="Q216" i="38" s="1"/>
  <c r="R216" i="38" a="1"/>
  <c r="R216" i="38" s="1"/>
  <c r="S216" i="38" a="1"/>
  <c r="S216" i="38" s="1"/>
  <c r="Q217" i="38" a="1"/>
  <c r="Q217" i="38"/>
  <c r="R217" i="38" a="1"/>
  <c r="R217" i="38" s="1"/>
  <c r="S217" i="38" a="1"/>
  <c r="S217" i="38"/>
  <c r="Q218" i="38" a="1"/>
  <c r="Q218" i="38" s="1"/>
  <c r="R218" i="38" a="1"/>
  <c r="R218" i="38"/>
  <c r="S218" i="38" a="1"/>
  <c r="S218" i="38" s="1"/>
  <c r="Q219" i="38" a="1"/>
  <c r="Q219" i="38"/>
  <c r="R219" i="38" a="1"/>
  <c r="R219" i="38" s="1"/>
  <c r="S219" i="38" a="1"/>
  <c r="S219" i="38"/>
  <c r="Q220" i="38" a="1"/>
  <c r="Q220" i="38" s="1"/>
  <c r="R220" i="38" a="1"/>
  <c r="R220" i="38"/>
  <c r="S220" i="38" a="1"/>
  <c r="S220" i="38" s="1"/>
  <c r="Q221" i="38" a="1"/>
  <c r="Q221" i="38"/>
  <c r="R221" i="38" a="1"/>
  <c r="R221" i="38" s="1"/>
  <c r="S221" i="38" a="1"/>
  <c r="S221" i="38"/>
  <c r="Q222" i="38" a="1"/>
  <c r="Q222" i="38" s="1"/>
  <c r="R222" i="38" a="1"/>
  <c r="R222" i="38"/>
  <c r="S222" i="38" a="1"/>
  <c r="S222" i="38" s="1"/>
  <c r="Q223" i="38" a="1"/>
  <c r="Q223" i="38"/>
  <c r="R223" i="38" a="1"/>
  <c r="R223" i="38" s="1"/>
  <c r="S223" i="38" a="1"/>
  <c r="S223" i="38"/>
  <c r="Q224" i="38" a="1"/>
  <c r="Q224" i="38" s="1"/>
  <c r="R224" i="38" a="1"/>
  <c r="R224" i="38"/>
  <c r="S224" i="38" a="1"/>
  <c r="S224" i="38" s="1"/>
  <c r="Q225" i="38" a="1"/>
  <c r="Q225" i="38"/>
  <c r="R225" i="38" a="1"/>
  <c r="R225" i="38" s="1"/>
  <c r="S225" i="38" a="1"/>
  <c r="S225" i="38"/>
  <c r="Q226" i="38" a="1"/>
  <c r="Q226" i="38" s="1"/>
  <c r="R226" i="38" a="1"/>
  <c r="R226" i="38"/>
  <c r="S226" i="38" a="1"/>
  <c r="S226" i="38" s="1"/>
  <c r="Q227" i="38" a="1"/>
  <c r="Q227" i="38"/>
  <c r="R227" i="38" a="1"/>
  <c r="R227" i="38" s="1"/>
  <c r="S227" i="38" a="1"/>
  <c r="S227" i="38"/>
  <c r="Q228" i="38" a="1"/>
  <c r="Q228" i="38" s="1"/>
  <c r="R228" i="38" a="1"/>
  <c r="R228" i="38"/>
  <c r="S228" i="38" a="1"/>
  <c r="S228" i="38" s="1"/>
  <c r="Q229" i="38" a="1"/>
  <c r="Q229" i="38"/>
  <c r="R229" i="38" a="1"/>
  <c r="R229" i="38" s="1"/>
  <c r="S229" i="38" a="1"/>
  <c r="S229" i="38"/>
  <c r="Q230" i="38" a="1"/>
  <c r="Q230" i="38" s="1"/>
  <c r="R230" i="38" a="1"/>
  <c r="R230" i="38"/>
  <c r="S230" i="38" a="1"/>
  <c r="S230" i="38" s="1"/>
  <c r="Q231" i="38" a="1"/>
  <c r="Q231" i="38"/>
  <c r="R231" i="38" a="1"/>
  <c r="R231" i="38" s="1"/>
  <c r="S231" i="38" a="1"/>
  <c r="S231" i="38"/>
  <c r="Q232" i="38" a="1"/>
  <c r="Q232" i="38" s="1"/>
  <c r="R232" i="38" a="1"/>
  <c r="R232" i="38"/>
  <c r="S232" i="38" a="1"/>
  <c r="S232" i="38" s="1"/>
  <c r="Q233" i="38" a="1"/>
  <c r="Q233" i="38"/>
  <c r="R233" i="38" a="1"/>
  <c r="R233" i="38" s="1"/>
  <c r="S233" i="38" a="1"/>
  <c r="S233" i="38"/>
  <c r="Q234" i="38" a="1"/>
  <c r="Q234" i="38" s="1"/>
  <c r="R234" i="38" a="1"/>
  <c r="R234" i="38"/>
  <c r="S234" i="38" a="1"/>
  <c r="S234" i="38" s="1"/>
  <c r="Q235" i="38" a="1"/>
  <c r="Q235" i="38"/>
  <c r="R235" i="38" a="1"/>
  <c r="R235" i="38" s="1"/>
  <c r="S235" i="38" a="1"/>
  <c r="S235" i="38"/>
  <c r="Q236" i="38" a="1"/>
  <c r="Q236" i="38" s="1"/>
  <c r="R236" i="38" a="1"/>
  <c r="R236" i="38"/>
  <c r="S236" i="38" a="1"/>
  <c r="S236" i="38" s="1"/>
  <c r="Q237" i="38" a="1"/>
  <c r="Q237" i="38"/>
  <c r="R237" i="38" a="1"/>
  <c r="R237" i="38" s="1"/>
  <c r="S237" i="38" a="1"/>
  <c r="S237" i="38"/>
  <c r="Q238" i="38" a="1"/>
  <c r="Q238" i="38" s="1"/>
  <c r="R238" i="38" a="1"/>
  <c r="R238" i="38"/>
  <c r="S238" i="38" a="1"/>
  <c r="S238" i="38" s="1"/>
  <c r="Q239" i="38" a="1"/>
  <c r="Q239" i="38"/>
  <c r="R239" i="38" a="1"/>
  <c r="R239" i="38" s="1"/>
  <c r="S239" i="38" a="1"/>
  <c r="S239" i="38"/>
  <c r="Q240" i="38" a="1"/>
  <c r="Q240" i="38" s="1"/>
  <c r="R240" i="38" a="1"/>
  <c r="R240" i="38"/>
  <c r="S240" i="38" a="1"/>
  <c r="S240" i="38" s="1"/>
  <c r="Q241" i="38" a="1"/>
  <c r="Q241" i="38"/>
  <c r="R241" i="38" a="1"/>
  <c r="R241" i="38" s="1"/>
  <c r="S241" i="38" a="1"/>
  <c r="S241" i="38"/>
  <c r="Q242" i="38" a="1"/>
  <c r="Q242" i="38" s="1"/>
  <c r="R242" i="38" a="1"/>
  <c r="R242" i="38"/>
  <c r="S242" i="38" a="1"/>
  <c r="S242" i="38" s="1"/>
  <c r="Q243" i="38" a="1"/>
  <c r="Q243" i="38"/>
  <c r="R243" i="38" a="1"/>
  <c r="R243" i="38" s="1"/>
  <c r="S243" i="38" a="1"/>
  <c r="S243" i="38"/>
  <c r="Q244" i="38" a="1"/>
  <c r="Q244" i="38" s="1"/>
  <c r="R244" i="38" a="1"/>
  <c r="R244" i="38"/>
  <c r="S244" i="38" a="1"/>
  <c r="S244" i="38" s="1"/>
  <c r="Q245" i="38" a="1"/>
  <c r="Q245" i="38"/>
  <c r="R245" i="38" a="1"/>
  <c r="R245" i="38" s="1"/>
  <c r="S245" i="38" a="1"/>
  <c r="S245" i="38"/>
  <c r="Q246" i="38" a="1"/>
  <c r="Q246" i="38" s="1"/>
  <c r="R246" i="38" a="1"/>
  <c r="R246" i="38"/>
  <c r="S246" i="38" a="1"/>
  <c r="S246" i="38" s="1"/>
  <c r="Q247" i="38" a="1"/>
  <c r="Q247" i="38" s="1"/>
  <c r="R247" i="38" a="1"/>
  <c r="R247" i="38" s="1"/>
  <c r="S247" i="38" a="1"/>
  <c r="S247" i="38"/>
  <c r="Q248" i="38" a="1"/>
  <c r="Q248" i="38" s="1"/>
  <c r="R248" i="38" a="1"/>
  <c r="R248" i="38" s="1"/>
  <c r="S248" i="38" a="1"/>
  <c r="S248" i="38" s="1"/>
  <c r="Q249" i="38" a="1"/>
  <c r="Q249" i="38"/>
  <c r="R249" i="38" a="1"/>
  <c r="R249" i="38" s="1"/>
  <c r="S249" i="38" a="1"/>
  <c r="S249" i="38" s="1"/>
  <c r="Q250" i="38" a="1"/>
  <c r="Q250" i="38" s="1"/>
  <c r="R250" i="38" a="1"/>
  <c r="R250" i="38"/>
  <c r="S250" i="38" a="1"/>
  <c r="S250" i="38" s="1"/>
  <c r="Q251" i="38" a="1"/>
  <c r="Q251" i="38" s="1"/>
  <c r="R251" i="38" a="1"/>
  <c r="R251" i="38" s="1"/>
  <c r="S251" i="38" a="1"/>
  <c r="S251" i="38"/>
  <c r="Q252" i="38" a="1"/>
  <c r="Q252" i="38" s="1"/>
  <c r="R252" i="38" a="1"/>
  <c r="R252" i="38" s="1"/>
  <c r="S252" i="38" a="1"/>
  <c r="S252" i="38" s="1"/>
  <c r="Q253" i="38" a="1"/>
  <c r="Q253" i="38"/>
  <c r="R253" i="38" a="1"/>
  <c r="R253" i="38" s="1"/>
  <c r="S253" i="38" a="1"/>
  <c r="S253" i="38" s="1"/>
  <c r="Q254" i="38" a="1"/>
  <c r="Q254" i="38" s="1"/>
  <c r="R254" i="38" a="1"/>
  <c r="R254" i="38"/>
  <c r="S254" i="38" a="1"/>
  <c r="S254" i="38" s="1"/>
  <c r="Q255" i="38" a="1"/>
  <c r="Q255" i="38" s="1"/>
  <c r="R255" i="38" a="1"/>
  <c r="R255" i="38" s="1"/>
  <c r="S255" i="38" a="1"/>
  <c r="S255" i="38"/>
  <c r="Q256" i="38" a="1"/>
  <c r="Q256" i="38" s="1"/>
  <c r="R256" i="38" a="1"/>
  <c r="R256" i="38" s="1"/>
  <c r="S256" i="38" a="1"/>
  <c r="S256" i="38" s="1"/>
  <c r="Q257" i="38" a="1"/>
  <c r="Q257" i="38"/>
  <c r="R257" i="38" a="1"/>
  <c r="R257" i="38" s="1"/>
  <c r="S257" i="38" a="1"/>
  <c r="S257" i="38" s="1"/>
  <c r="Q258" i="38" a="1"/>
  <c r="Q258" i="38" s="1"/>
  <c r="R258" i="38" a="1"/>
  <c r="R258" i="38"/>
  <c r="S258" i="38" a="1"/>
  <c r="S258" i="38" s="1"/>
  <c r="Q259" i="38" a="1"/>
  <c r="Q259" i="38" s="1"/>
  <c r="R259" i="38" a="1"/>
  <c r="R259" i="38" s="1"/>
  <c r="S259" i="38" a="1"/>
  <c r="S259" i="38"/>
  <c r="Q260" i="38" a="1"/>
  <c r="Q260" i="38" s="1"/>
  <c r="R260" i="38" a="1"/>
  <c r="R260" i="38" s="1"/>
  <c r="S260" i="38" a="1"/>
  <c r="S260" i="38" s="1"/>
  <c r="Q261" i="38" a="1"/>
  <c r="Q261" i="38"/>
  <c r="R261" i="38" a="1"/>
  <c r="R261" i="38" s="1"/>
  <c r="S261" i="38" a="1"/>
  <c r="S261" i="38" s="1"/>
  <c r="Q262" i="38" a="1"/>
  <c r="Q262" i="38" s="1"/>
  <c r="R262" i="38" a="1"/>
  <c r="R262" i="38" s="1"/>
  <c r="S262" i="38" a="1"/>
  <c r="S262" i="38" s="1"/>
  <c r="Q263" i="38" a="1"/>
  <c r="Q263" i="38" s="1"/>
  <c r="R263" i="38" a="1"/>
  <c r="R263" i="38" s="1"/>
  <c r="S263" i="38" a="1"/>
  <c r="S263" i="38"/>
  <c r="Q264" i="38" a="1"/>
  <c r="Q264" i="38" s="1"/>
  <c r="R264" i="38" a="1"/>
  <c r="R264" i="38" s="1"/>
  <c r="S264" i="38" a="1"/>
  <c r="S264" i="38" s="1"/>
  <c r="Q265" i="38" a="1"/>
  <c r="Q265" i="38" s="1"/>
  <c r="R265" i="38" a="1"/>
  <c r="R265" i="38" s="1"/>
  <c r="S265" i="38" a="1"/>
  <c r="S265" i="38" s="1"/>
  <c r="Q266" i="38" a="1"/>
  <c r="Q266" i="38" s="1"/>
  <c r="R266" i="38" a="1"/>
  <c r="R266" i="38" s="1"/>
  <c r="S266" i="38" a="1"/>
  <c r="S266" i="38" s="1"/>
  <c r="Q267" i="38" a="1"/>
  <c r="Q267" i="38" s="1"/>
  <c r="R267" i="38" a="1"/>
  <c r="R267" i="38" s="1"/>
  <c r="S267" i="38" a="1"/>
  <c r="S267" i="38" s="1"/>
  <c r="Q268" i="38" a="1"/>
  <c r="Q268" i="38" s="1"/>
  <c r="R268" i="38" a="1"/>
  <c r="R268" i="38" s="1"/>
  <c r="S268" i="38" a="1"/>
  <c r="S268" i="38" s="1"/>
  <c r="Q269" i="38" a="1"/>
  <c r="Q269" i="38" s="1"/>
  <c r="R269" i="38" a="1"/>
  <c r="R269" i="38" s="1"/>
  <c r="S269" i="38" a="1"/>
  <c r="S269" i="38" s="1"/>
  <c r="Q270" i="38" a="1"/>
  <c r="Q270" i="38" s="1"/>
  <c r="R270" i="38" a="1"/>
  <c r="R270" i="38" s="1"/>
  <c r="S270" i="38" a="1"/>
  <c r="S270" i="38" s="1"/>
  <c r="Q271" i="38" a="1"/>
  <c r="Q271" i="38" s="1"/>
  <c r="R271" i="38" a="1"/>
  <c r="R271" i="38" s="1"/>
  <c r="S271" i="38" a="1"/>
  <c r="S271" i="38" s="1"/>
  <c r="Q272" i="38" a="1"/>
  <c r="Q272" i="38" s="1"/>
  <c r="R272" i="38" a="1"/>
  <c r="R272" i="38" s="1"/>
  <c r="S272" i="38" a="1"/>
  <c r="S272" i="38" s="1"/>
  <c r="Q273" i="38" a="1"/>
  <c r="Q273" i="38" s="1"/>
  <c r="R273" i="38" a="1"/>
  <c r="R273" i="38" s="1"/>
  <c r="S273" i="38" a="1"/>
  <c r="S273" i="38" s="1"/>
  <c r="Q274" i="38" a="1"/>
  <c r="Q274" i="38" s="1"/>
  <c r="R274" i="38" a="1"/>
  <c r="R274" i="38" s="1"/>
  <c r="S274" i="38" a="1"/>
  <c r="S274" i="38" s="1"/>
  <c r="Q275" i="38" a="1"/>
  <c r="Q275" i="38" s="1"/>
  <c r="R275" i="38" a="1"/>
  <c r="R275" i="38" s="1"/>
  <c r="S275" i="38" a="1"/>
  <c r="S275" i="38" s="1"/>
  <c r="Q276" i="38" a="1"/>
  <c r="Q276" i="38" s="1"/>
  <c r="R276" i="38" a="1"/>
  <c r="R276" i="38" s="1"/>
  <c r="S276" i="38" a="1"/>
  <c r="S276" i="38" s="1"/>
  <c r="Q277" i="38" a="1"/>
  <c r="Q277" i="38" s="1"/>
  <c r="R277" i="38" a="1"/>
  <c r="R277" i="38" s="1"/>
  <c r="S277" i="38" a="1"/>
  <c r="S277" i="38" s="1"/>
  <c r="Q278" i="38" a="1"/>
  <c r="Q278" i="38" s="1"/>
  <c r="R278" i="38" a="1"/>
  <c r="R278" i="38" s="1"/>
  <c r="S278" i="38" a="1"/>
  <c r="S278" i="38" s="1"/>
  <c r="Q279" i="38" a="1"/>
  <c r="Q279" i="38" s="1"/>
  <c r="R279" i="38" a="1"/>
  <c r="R279" i="38" s="1"/>
  <c r="S279" i="38" a="1"/>
  <c r="S279" i="38" s="1"/>
  <c r="Q280" i="38" a="1"/>
  <c r="Q280" i="38" s="1"/>
  <c r="R280" i="38" a="1"/>
  <c r="R280" i="38" s="1"/>
  <c r="S280" i="38" a="1"/>
  <c r="S280" i="38" s="1"/>
  <c r="Q281" i="38" a="1"/>
  <c r="Q281" i="38" s="1"/>
  <c r="R281" i="38" a="1"/>
  <c r="R281" i="38" s="1"/>
  <c r="S281" i="38" a="1"/>
  <c r="S281" i="38" s="1"/>
  <c r="Q282" i="38" a="1"/>
  <c r="Q282" i="38" s="1"/>
  <c r="R282" i="38" a="1"/>
  <c r="R282" i="38" s="1"/>
  <c r="S282" i="38" a="1"/>
  <c r="S282" i="38" s="1"/>
  <c r="Q283" i="38" a="1"/>
  <c r="Q283" i="38" s="1"/>
  <c r="R283" i="38" a="1"/>
  <c r="R283" i="38" s="1"/>
  <c r="S283" i="38" a="1"/>
  <c r="S283" i="38" s="1"/>
  <c r="Q284" i="38" a="1"/>
  <c r="Q284" i="38" s="1"/>
  <c r="R284" i="38" a="1"/>
  <c r="R284" i="38" s="1"/>
  <c r="S284" i="38" a="1"/>
  <c r="S284" i="38" s="1"/>
  <c r="Q285" i="38" a="1"/>
  <c r="Q285" i="38" s="1"/>
  <c r="R285" i="38" a="1"/>
  <c r="R285" i="38" s="1"/>
  <c r="S285" i="38" a="1"/>
  <c r="S285" i="38" s="1"/>
  <c r="Q286" i="38" a="1"/>
  <c r="Q286" i="38" s="1"/>
  <c r="R286" i="38" a="1"/>
  <c r="R286" i="38" s="1"/>
  <c r="S286" i="38" a="1"/>
  <c r="S286" i="38" s="1"/>
  <c r="Q287" i="38" a="1"/>
  <c r="Q287" i="38" s="1"/>
  <c r="R287" i="38" a="1"/>
  <c r="R287" i="38" s="1"/>
  <c r="S287" i="38" a="1"/>
  <c r="S287" i="38" s="1"/>
  <c r="Q288" i="38" a="1"/>
  <c r="Q288" i="38" s="1"/>
  <c r="R288" i="38" a="1"/>
  <c r="R288" i="38" s="1"/>
  <c r="S288" i="38" a="1"/>
  <c r="S288" i="38" s="1"/>
  <c r="Q289" i="38" a="1"/>
  <c r="Q289" i="38" s="1"/>
  <c r="R289" i="38" a="1"/>
  <c r="R289" i="38" s="1"/>
  <c r="S289" i="38" a="1"/>
  <c r="S289" i="38" s="1"/>
  <c r="Q290" i="38" a="1"/>
  <c r="Q290" i="38" s="1"/>
  <c r="R290" i="38" a="1"/>
  <c r="R290" i="38" s="1"/>
  <c r="S290" i="38" a="1"/>
  <c r="S290" i="38" s="1"/>
  <c r="Q291" i="38" a="1"/>
  <c r="Q291" i="38" s="1"/>
  <c r="R291" i="38" a="1"/>
  <c r="R291" i="38" s="1"/>
  <c r="S291" i="38" a="1"/>
  <c r="S291" i="38" s="1"/>
  <c r="Q292" i="38" a="1"/>
  <c r="Q292" i="38" s="1"/>
  <c r="R292" i="38" a="1"/>
  <c r="R292" i="38" s="1"/>
  <c r="S292" i="38" a="1"/>
  <c r="S292" i="38" s="1"/>
  <c r="Q293" i="38" a="1"/>
  <c r="Q293" i="38" s="1"/>
  <c r="R293" i="38" a="1"/>
  <c r="R293" i="38" s="1"/>
  <c r="S293" i="38" a="1"/>
  <c r="S293" i="38" s="1"/>
  <c r="Q294" i="38" a="1"/>
  <c r="Q294" i="38" s="1"/>
  <c r="R294" i="38" a="1"/>
  <c r="R294" i="38" s="1"/>
  <c r="S294" i="38" a="1"/>
  <c r="S294" i="38" s="1"/>
  <c r="Q295" i="38" a="1"/>
  <c r="Q295" i="38" s="1"/>
  <c r="R295" i="38" a="1"/>
  <c r="R295" i="38" s="1"/>
  <c r="S295" i="38" a="1"/>
  <c r="S295" i="38" s="1"/>
  <c r="Q296" i="38" a="1"/>
  <c r="Q296" i="38" s="1"/>
  <c r="R296" i="38" a="1"/>
  <c r="R296" i="38" s="1"/>
  <c r="S296" i="38" a="1"/>
  <c r="S296" i="38" s="1"/>
  <c r="Q297" i="38" a="1"/>
  <c r="Q297" i="38" s="1"/>
  <c r="R297" i="38" a="1"/>
  <c r="R297" i="38" s="1"/>
  <c r="S297" i="38" a="1"/>
  <c r="S297" i="38" s="1"/>
  <c r="Q298" i="38" a="1"/>
  <c r="Q298" i="38" s="1"/>
  <c r="R298" i="38" a="1"/>
  <c r="R298" i="38" s="1"/>
  <c r="S298" i="38" a="1"/>
  <c r="S298" i="38" s="1"/>
  <c r="Q299" i="38" a="1"/>
  <c r="Q299" i="38" s="1"/>
  <c r="R299" i="38" a="1"/>
  <c r="R299" i="38" s="1"/>
  <c r="S299" i="38" a="1"/>
  <c r="S299" i="38" s="1"/>
  <c r="Q300" i="38" a="1"/>
  <c r="Q300" i="38" s="1"/>
  <c r="R300" i="38" a="1"/>
  <c r="R300" i="38" s="1"/>
  <c r="S300" i="38" a="1"/>
  <c r="S300" i="38" s="1"/>
  <c r="Q301" i="38" a="1"/>
  <c r="Q301" i="38" s="1"/>
  <c r="R301" i="38" a="1"/>
  <c r="R301" i="38" s="1"/>
  <c r="S301" i="38" a="1"/>
  <c r="S301" i="38" s="1"/>
  <c r="Q302" i="38" a="1"/>
  <c r="Q302" i="38" s="1"/>
  <c r="R302" i="38" a="1"/>
  <c r="R302" i="38" s="1"/>
  <c r="S302" i="38" a="1"/>
  <c r="S302" i="38" s="1"/>
  <c r="Q303" i="38" a="1"/>
  <c r="Q303" i="38" s="1"/>
  <c r="R303" i="38" a="1"/>
  <c r="R303" i="38" s="1"/>
  <c r="S303" i="38" a="1"/>
  <c r="S303" i="38" s="1"/>
  <c r="Q304" i="38" a="1"/>
  <c r="Q304" i="38" s="1"/>
  <c r="R304" i="38" a="1"/>
  <c r="R304" i="38" s="1"/>
  <c r="S304" i="38" a="1"/>
  <c r="S304" i="38" s="1"/>
  <c r="Q305" i="38" a="1"/>
  <c r="Q305" i="38" s="1"/>
  <c r="R305" i="38" a="1"/>
  <c r="R305" i="38" s="1"/>
  <c r="S305" i="38" a="1"/>
  <c r="S305" i="38" s="1"/>
  <c r="Q306" i="38" a="1"/>
  <c r="Q306" i="38" s="1"/>
  <c r="R306" i="38" a="1"/>
  <c r="R306" i="38" s="1"/>
  <c r="S306" i="38" a="1"/>
  <c r="S306" i="38" s="1"/>
  <c r="Q307" i="38" a="1"/>
  <c r="Q307" i="38" s="1"/>
  <c r="R307" i="38" a="1"/>
  <c r="R307" i="38" s="1"/>
  <c r="S307" i="38" a="1"/>
  <c r="S307" i="38" s="1"/>
  <c r="Q308" i="38" a="1"/>
  <c r="Q308" i="38" s="1"/>
  <c r="R308" i="38" a="1"/>
  <c r="R308" i="38" s="1"/>
  <c r="S308" i="38" a="1"/>
  <c r="S308" i="38" s="1"/>
  <c r="Q309" i="38" a="1"/>
  <c r="Q309" i="38" s="1"/>
  <c r="R309" i="38" a="1"/>
  <c r="R309" i="38" s="1"/>
  <c r="S309" i="38" a="1"/>
  <c r="S309" i="38" s="1"/>
  <c r="Q310" i="38" a="1"/>
  <c r="Q310" i="38" s="1"/>
  <c r="R310" i="38" a="1"/>
  <c r="R310" i="38" s="1"/>
  <c r="S310" i="38" a="1"/>
  <c r="S310" i="38" s="1"/>
  <c r="Q311" i="38" a="1"/>
  <c r="Q311" i="38" s="1"/>
  <c r="R311" i="38" a="1"/>
  <c r="R311" i="38" s="1"/>
  <c r="S311" i="38" a="1"/>
  <c r="S311" i="38" s="1"/>
  <c r="Q312" i="38" a="1"/>
  <c r="Q312" i="38" s="1"/>
  <c r="R312" i="38" a="1"/>
  <c r="R312" i="38" s="1"/>
  <c r="S312" i="38" a="1"/>
  <c r="S312" i="38" s="1"/>
  <c r="Q313" i="38" a="1"/>
  <c r="Q313" i="38" s="1"/>
  <c r="R313" i="38" a="1"/>
  <c r="R313" i="38" s="1"/>
  <c r="S313" i="38" a="1"/>
  <c r="S313" i="38" s="1"/>
  <c r="Q314" i="38" a="1"/>
  <c r="Q314" i="38" s="1"/>
  <c r="R314" i="38" a="1"/>
  <c r="R314" i="38" s="1"/>
  <c r="S314" i="38" a="1"/>
  <c r="S314" i="38" s="1"/>
  <c r="Q315" i="38" a="1"/>
  <c r="Q315" i="38" s="1"/>
  <c r="R315" i="38" a="1"/>
  <c r="R315" i="38" s="1"/>
  <c r="S315" i="38" a="1"/>
  <c r="S315" i="38" s="1"/>
  <c r="Q316" i="38" a="1"/>
  <c r="Q316" i="38" s="1"/>
  <c r="R316" i="38" a="1"/>
  <c r="R316" i="38" s="1"/>
  <c r="S316" i="38" a="1"/>
  <c r="S316" i="38" s="1"/>
  <c r="Q317" i="38" a="1"/>
  <c r="Q317" i="38" s="1"/>
  <c r="R317" i="38" a="1"/>
  <c r="R317" i="38" s="1"/>
  <c r="S317" i="38" a="1"/>
  <c r="S317" i="38" s="1"/>
  <c r="Q318" i="38" a="1"/>
  <c r="Q318" i="38" s="1"/>
  <c r="R318" i="38" a="1"/>
  <c r="R318" i="38" s="1"/>
  <c r="S318" i="38" a="1"/>
  <c r="S318" i="38" s="1"/>
  <c r="Q319" i="38" a="1"/>
  <c r="Q319" i="38" s="1"/>
  <c r="R319" i="38" a="1"/>
  <c r="R319" i="38" s="1"/>
  <c r="S319" i="38" a="1"/>
  <c r="S319" i="38" s="1"/>
  <c r="Q320" i="38" a="1"/>
  <c r="Q320" i="38" s="1"/>
  <c r="R320" i="38" a="1"/>
  <c r="R320" i="38" s="1"/>
  <c r="S320" i="38" a="1"/>
  <c r="S320" i="38" s="1"/>
  <c r="Q321" i="38" a="1"/>
  <c r="Q321" i="38" s="1"/>
  <c r="R321" i="38" a="1"/>
  <c r="R321" i="38" s="1"/>
  <c r="S321" i="38" a="1"/>
  <c r="S321" i="38" s="1"/>
  <c r="Q322" i="38" a="1"/>
  <c r="Q322" i="38" s="1"/>
  <c r="R322" i="38" a="1"/>
  <c r="R322" i="38" s="1"/>
  <c r="S322" i="38" a="1"/>
  <c r="S322" i="38" s="1"/>
  <c r="Q323" i="38" a="1"/>
  <c r="Q323" i="38" s="1"/>
  <c r="R323" i="38" a="1"/>
  <c r="R323" i="38" s="1"/>
  <c r="S323" i="38" a="1"/>
  <c r="S323" i="38" s="1"/>
  <c r="Q324" i="38" a="1"/>
  <c r="Q324" i="38" s="1"/>
  <c r="R324" i="38" a="1"/>
  <c r="R324" i="38" s="1"/>
  <c r="S324" i="38" a="1"/>
  <c r="S324" i="38" s="1"/>
  <c r="Q325" i="38" a="1"/>
  <c r="Q325" i="38" s="1"/>
  <c r="R325" i="38" a="1"/>
  <c r="R325" i="38" s="1"/>
  <c r="S325" i="38" a="1"/>
  <c r="S325" i="38" s="1"/>
  <c r="Q326" i="38" a="1"/>
  <c r="Q326" i="38" s="1"/>
  <c r="R326" i="38" a="1"/>
  <c r="R326" i="38" s="1"/>
  <c r="S326" i="38" a="1"/>
  <c r="S326" i="38" s="1"/>
  <c r="Q327" i="38" a="1"/>
  <c r="Q327" i="38" s="1"/>
  <c r="R327" i="38" a="1"/>
  <c r="R327" i="38" s="1"/>
  <c r="S327" i="38" a="1"/>
  <c r="S327" i="38" s="1"/>
  <c r="Q328" i="38" a="1"/>
  <c r="Q328" i="38" s="1"/>
  <c r="R328" i="38" a="1"/>
  <c r="R328" i="38" s="1"/>
  <c r="S328" i="38" a="1"/>
  <c r="S328" i="38" s="1"/>
  <c r="Q329" i="38" a="1"/>
  <c r="Q329" i="38" s="1"/>
  <c r="R329" i="38" a="1"/>
  <c r="R329" i="38" s="1"/>
  <c r="S329" i="38" a="1"/>
  <c r="S329" i="38" s="1"/>
  <c r="Q330" i="38" a="1"/>
  <c r="Q330" i="38" s="1"/>
  <c r="R330" i="38" a="1"/>
  <c r="R330" i="38" s="1"/>
  <c r="S330" i="38" a="1"/>
  <c r="S330" i="38" s="1"/>
  <c r="Q331" i="38" a="1"/>
  <c r="Q331" i="38" s="1"/>
  <c r="R331" i="38" a="1"/>
  <c r="R331" i="38" s="1"/>
  <c r="S331" i="38" a="1"/>
  <c r="S331" i="38" s="1"/>
  <c r="Q332" i="38" a="1"/>
  <c r="Q332" i="38" s="1"/>
  <c r="R332" i="38" a="1"/>
  <c r="R332" i="38" s="1"/>
  <c r="S332" i="38" a="1"/>
  <c r="S332" i="38" s="1"/>
  <c r="Q333" i="38" a="1"/>
  <c r="Q333" i="38" s="1"/>
  <c r="R333" i="38" a="1"/>
  <c r="R333" i="38" s="1"/>
  <c r="S333" i="38" a="1"/>
  <c r="S333" i="38" s="1"/>
  <c r="Q334" i="38" a="1"/>
  <c r="Q334" i="38" s="1"/>
  <c r="R334" i="38" a="1"/>
  <c r="R334" i="38" s="1"/>
  <c r="S334" i="38" a="1"/>
  <c r="S334" i="38" s="1"/>
  <c r="Q335" i="38" a="1"/>
  <c r="Q335" i="38" s="1"/>
  <c r="R335" i="38" a="1"/>
  <c r="R335" i="38" s="1"/>
  <c r="S335" i="38" a="1"/>
  <c r="S335" i="38" s="1"/>
  <c r="Q336" i="38" a="1"/>
  <c r="Q336" i="38" s="1"/>
  <c r="R336" i="38" a="1"/>
  <c r="R336" i="38" s="1"/>
  <c r="S336" i="38" a="1"/>
  <c r="S336" i="38" s="1"/>
  <c r="Q337" i="38" a="1"/>
  <c r="Q337" i="38" s="1"/>
  <c r="R337" i="38" a="1"/>
  <c r="R337" i="38" s="1"/>
  <c r="S337" i="38" a="1"/>
  <c r="S337" i="38" s="1"/>
  <c r="Q338" i="38" a="1"/>
  <c r="Q338" i="38" s="1"/>
  <c r="R338" i="38" a="1"/>
  <c r="R338" i="38" s="1"/>
  <c r="S338" i="38" a="1"/>
  <c r="S338" i="38" s="1"/>
  <c r="Q339" i="38" a="1"/>
  <c r="Q339" i="38" s="1"/>
  <c r="R339" i="38" a="1"/>
  <c r="R339" i="38" s="1"/>
  <c r="S339" i="38" a="1"/>
  <c r="S339" i="38" s="1"/>
  <c r="Q340" i="38" a="1"/>
  <c r="Q340" i="38" s="1"/>
  <c r="R340" i="38" a="1"/>
  <c r="R340" i="38" s="1"/>
  <c r="S340" i="38" a="1"/>
  <c r="S340" i="38" s="1"/>
  <c r="S3" i="38" a="1"/>
  <c r="S3" i="38" s="1"/>
  <c r="R3" i="38" a="1"/>
  <c r="R3" i="38" s="1"/>
  <c r="Q3" i="38" a="1"/>
  <c r="Q3" i="38" s="1"/>
  <c r="I4" i="39" a="1"/>
  <c r="I4" i="39" s="1"/>
  <c r="I5" i="39" a="1"/>
  <c r="I5" i="39" s="1"/>
  <c r="I6" i="39" a="1"/>
  <c r="I6" i="39" s="1"/>
  <c r="I7" i="39" a="1"/>
  <c r="I7" i="39" s="1"/>
  <c r="I8" i="39" a="1"/>
  <c r="I8" i="39" s="1"/>
  <c r="I9" i="39" a="1"/>
  <c r="I9" i="39" s="1"/>
  <c r="I10" i="39" a="1"/>
  <c r="I10" i="39" s="1"/>
  <c r="I11" i="39" a="1"/>
  <c r="I11" i="39" s="1"/>
  <c r="I12" i="39" a="1"/>
  <c r="I12" i="39" s="1"/>
  <c r="I13" i="39" a="1"/>
  <c r="I13" i="39" s="1"/>
  <c r="I14" i="39" a="1"/>
  <c r="I14" i="39" s="1"/>
  <c r="I15" i="39" a="1"/>
  <c r="I15" i="39" s="1"/>
  <c r="I16" i="39" a="1"/>
  <c r="I16" i="39" s="1"/>
  <c r="I17" i="39" a="1"/>
  <c r="I17" i="39" s="1"/>
  <c r="I18" i="39" a="1"/>
  <c r="I18" i="39" s="1"/>
  <c r="I19" i="39" a="1"/>
  <c r="I19" i="39" s="1"/>
  <c r="I20" i="39" a="1"/>
  <c r="I20" i="39" s="1"/>
  <c r="I21" i="39" a="1"/>
  <c r="I21" i="39" s="1"/>
  <c r="I22" i="39" a="1"/>
  <c r="I22" i="39" s="1"/>
  <c r="I23" i="39" a="1"/>
  <c r="I23" i="39" s="1"/>
  <c r="I24" i="39" a="1"/>
  <c r="I24" i="39" s="1"/>
  <c r="I25" i="39" a="1"/>
  <c r="I25" i="39" s="1"/>
  <c r="I26" i="39" a="1"/>
  <c r="I26" i="39"/>
  <c r="I27" i="39" a="1"/>
  <c r="I27" i="39" s="1"/>
  <c r="I28" i="39" a="1"/>
  <c r="I28" i="39" s="1"/>
  <c r="I29" i="39" a="1"/>
  <c r="I29" i="39" s="1"/>
  <c r="I30" i="39" a="1"/>
  <c r="I30" i="39" s="1"/>
  <c r="I31" i="39" a="1"/>
  <c r="I31" i="39" s="1"/>
  <c r="I32" i="39" a="1"/>
  <c r="I32" i="39" s="1"/>
  <c r="I33" i="39" a="1"/>
  <c r="I33" i="39" s="1"/>
  <c r="I34" i="39" a="1"/>
  <c r="I34" i="39" s="1"/>
  <c r="I35" i="39" a="1"/>
  <c r="I35" i="39" s="1"/>
  <c r="I36" i="39" a="1"/>
  <c r="I36" i="39" s="1"/>
  <c r="I37" i="39" a="1"/>
  <c r="I37" i="39" s="1"/>
  <c r="I38" i="39" a="1"/>
  <c r="I38" i="39" s="1"/>
  <c r="I39" i="39" a="1"/>
  <c r="I39" i="39" s="1"/>
  <c r="I40" i="39" a="1"/>
  <c r="I40" i="39" s="1"/>
  <c r="I41" i="39" a="1"/>
  <c r="I41" i="39" s="1"/>
  <c r="I42" i="39" a="1"/>
  <c r="I42" i="39"/>
  <c r="I43" i="39" a="1"/>
  <c r="I43" i="39" s="1"/>
  <c r="I44" i="39" a="1"/>
  <c r="I44" i="39" s="1"/>
  <c r="I45" i="39" a="1"/>
  <c r="I45" i="39" s="1"/>
  <c r="I46" i="39" a="1"/>
  <c r="I46" i="39" s="1"/>
  <c r="I47" i="39" a="1"/>
  <c r="I47" i="39" s="1"/>
  <c r="I48" i="39" a="1"/>
  <c r="I48" i="39" s="1"/>
  <c r="I49" i="39" a="1"/>
  <c r="I49" i="39" s="1"/>
  <c r="I50" i="39" a="1"/>
  <c r="I50" i="39" s="1"/>
  <c r="I51" i="39" a="1"/>
  <c r="I51" i="39" s="1"/>
  <c r="I52" i="39" a="1"/>
  <c r="I52" i="39" s="1"/>
  <c r="I53" i="39" a="1"/>
  <c r="I53" i="39" s="1"/>
  <c r="I54" i="39" a="1"/>
  <c r="I54" i="39" s="1"/>
  <c r="I55" i="39" a="1"/>
  <c r="I55" i="39" s="1"/>
  <c r="I56" i="39" a="1"/>
  <c r="I56" i="39" s="1"/>
  <c r="I57" i="39" a="1"/>
  <c r="I57" i="39" s="1"/>
  <c r="I58" i="39" a="1"/>
  <c r="I58" i="39"/>
  <c r="I59" i="39" a="1"/>
  <c r="I59" i="39" s="1"/>
  <c r="I60" i="39" a="1"/>
  <c r="I60" i="39" s="1"/>
  <c r="I61" i="39" a="1"/>
  <c r="I61" i="39" s="1"/>
  <c r="I62" i="39" a="1"/>
  <c r="I62" i="39"/>
  <c r="I63" i="39" a="1"/>
  <c r="I63" i="39" s="1"/>
  <c r="I64" i="39" a="1"/>
  <c r="I64" i="39" s="1"/>
  <c r="I65" i="39" a="1"/>
  <c r="I65" i="39" s="1"/>
  <c r="I66" i="39" a="1"/>
  <c r="I66" i="39" s="1"/>
  <c r="I67" i="39" a="1"/>
  <c r="I67" i="39" s="1"/>
  <c r="I68" i="39" a="1"/>
  <c r="I68" i="39" s="1"/>
  <c r="I69" i="39" a="1"/>
  <c r="I69" i="39" s="1"/>
  <c r="I70" i="39" a="1"/>
  <c r="I70" i="39" s="1"/>
  <c r="I71" i="39" a="1"/>
  <c r="I71" i="39" s="1"/>
  <c r="I72" i="39" a="1"/>
  <c r="I72" i="39" s="1"/>
  <c r="I73" i="39" a="1"/>
  <c r="I73" i="39" s="1"/>
  <c r="I74" i="39" a="1"/>
  <c r="I74" i="39"/>
  <c r="I75" i="39" a="1"/>
  <c r="I75" i="39" s="1"/>
  <c r="I76" i="39" a="1"/>
  <c r="I76" i="39" s="1"/>
  <c r="I77" i="39" a="1"/>
  <c r="I77" i="39" s="1"/>
  <c r="I78" i="39" a="1"/>
  <c r="I78" i="39" s="1"/>
  <c r="I79" i="39" a="1"/>
  <c r="I79" i="39" s="1"/>
  <c r="I80" i="39" a="1"/>
  <c r="I80" i="39" s="1"/>
  <c r="I81" i="39" a="1"/>
  <c r="I81" i="39" s="1"/>
  <c r="I82" i="39" a="1"/>
  <c r="I82" i="39" s="1"/>
  <c r="I83" i="39" a="1"/>
  <c r="I83" i="39" s="1"/>
  <c r="I84" i="39" a="1"/>
  <c r="I84" i="39" s="1"/>
  <c r="I85" i="39" a="1"/>
  <c r="I85" i="39" s="1"/>
  <c r="I86" i="39" a="1"/>
  <c r="I86" i="39" s="1"/>
  <c r="I87" i="39" a="1"/>
  <c r="I87" i="39" s="1"/>
  <c r="I88" i="39" a="1"/>
  <c r="I88" i="39" s="1"/>
  <c r="I89" i="39" a="1"/>
  <c r="I89" i="39" s="1"/>
  <c r="I90" i="39" a="1"/>
  <c r="I90" i="39"/>
  <c r="I91" i="39" a="1"/>
  <c r="I91" i="39" s="1"/>
  <c r="I92" i="39" a="1"/>
  <c r="I92" i="39" s="1"/>
  <c r="I93" i="39" a="1"/>
  <c r="I93" i="39" s="1"/>
  <c r="I94" i="39" a="1"/>
  <c r="I94" i="39"/>
  <c r="I95" i="39" a="1"/>
  <c r="I95" i="39" s="1"/>
  <c r="I96" i="39" a="1"/>
  <c r="I96" i="39" s="1"/>
  <c r="I97" i="39" a="1"/>
  <c r="I97" i="39" s="1"/>
  <c r="I98" i="39" a="1"/>
  <c r="I98" i="39" s="1"/>
  <c r="I99" i="39" a="1"/>
  <c r="I99" i="39" s="1"/>
  <c r="I100" i="39" a="1"/>
  <c r="I100" i="39" s="1"/>
  <c r="I101" i="39" a="1"/>
  <c r="I101" i="39" s="1"/>
  <c r="I102" i="39" a="1"/>
  <c r="I102" i="39"/>
  <c r="I103" i="39" a="1"/>
  <c r="I103" i="39" s="1"/>
  <c r="I104" i="39" a="1"/>
  <c r="I104" i="39" s="1"/>
  <c r="I105" i="39" a="1"/>
  <c r="I105" i="39" s="1"/>
  <c r="I106" i="39" a="1"/>
  <c r="I106" i="39"/>
  <c r="I107" i="39" a="1"/>
  <c r="I107" i="39" s="1"/>
  <c r="I108" i="39" a="1"/>
  <c r="I108" i="39" s="1"/>
  <c r="I109" i="39" a="1"/>
  <c r="I109" i="39" s="1"/>
  <c r="I110" i="39" a="1"/>
  <c r="I110" i="39"/>
  <c r="I111" i="39" a="1"/>
  <c r="I111" i="39" s="1"/>
  <c r="I112" i="39" a="1"/>
  <c r="I112" i="39" s="1"/>
  <c r="I113" i="39" a="1"/>
  <c r="I113" i="39" s="1"/>
  <c r="I114" i="39" a="1"/>
  <c r="I114" i="39" s="1"/>
  <c r="I115" i="39" a="1"/>
  <c r="I115" i="39" s="1"/>
  <c r="I116" i="39" a="1"/>
  <c r="I116" i="39" s="1"/>
  <c r="I117" i="39" a="1"/>
  <c r="I117" i="39" s="1"/>
  <c r="I118" i="39" a="1"/>
  <c r="I118" i="39" s="1"/>
  <c r="I119" i="39" a="1"/>
  <c r="I119" i="39" s="1"/>
  <c r="I120" i="39" a="1"/>
  <c r="I120" i="39" s="1"/>
  <c r="I121" i="39" a="1"/>
  <c r="I121" i="39" s="1"/>
  <c r="I122" i="39" a="1"/>
  <c r="I122" i="39"/>
  <c r="I123" i="39" a="1"/>
  <c r="I123" i="39" s="1"/>
  <c r="I124" i="39" a="1"/>
  <c r="I124" i="39" s="1"/>
  <c r="I125" i="39" a="1"/>
  <c r="I125" i="39" s="1"/>
  <c r="I126" i="39" a="1"/>
  <c r="I126" i="39" s="1"/>
  <c r="I127" i="39" a="1"/>
  <c r="I127" i="39" s="1"/>
  <c r="I128" i="39" a="1"/>
  <c r="I128" i="39" s="1"/>
  <c r="I129" i="39" a="1"/>
  <c r="I129" i="39" s="1"/>
  <c r="I130" i="39" a="1"/>
  <c r="I130" i="39" s="1"/>
  <c r="I131" i="39" a="1"/>
  <c r="I131" i="39" s="1"/>
  <c r="I132" i="39" a="1"/>
  <c r="I132" i="39" s="1"/>
  <c r="I133" i="39" a="1"/>
  <c r="I133" i="39" s="1"/>
  <c r="I134" i="39" a="1"/>
  <c r="I134" i="39" s="1"/>
  <c r="I135" i="39" a="1"/>
  <c r="I135" i="39" s="1"/>
  <c r="I136" i="39" a="1"/>
  <c r="I136" i="39" s="1"/>
  <c r="I137" i="39" a="1"/>
  <c r="I137" i="39" s="1"/>
  <c r="I138" i="39" a="1"/>
  <c r="I138" i="39"/>
  <c r="I139" i="39" a="1"/>
  <c r="I139" i="39" s="1"/>
  <c r="I140" i="39" a="1"/>
  <c r="I140" i="39" s="1"/>
  <c r="I141" i="39" a="1"/>
  <c r="I141" i="39" s="1"/>
  <c r="I142" i="39" a="1"/>
  <c r="I142" i="39"/>
  <c r="I143" i="39" a="1"/>
  <c r="I143" i="39" s="1"/>
  <c r="I144" i="39" a="1"/>
  <c r="I144" i="39" s="1"/>
  <c r="I145" i="39" a="1"/>
  <c r="I145" i="39" s="1"/>
  <c r="I146" i="39" a="1"/>
  <c r="I146" i="39"/>
  <c r="I147" i="39" a="1"/>
  <c r="I147" i="39" s="1"/>
  <c r="I148" i="39" a="1"/>
  <c r="I148" i="39" s="1"/>
  <c r="I149" i="39" a="1"/>
  <c r="I149" i="39" s="1"/>
  <c r="I150" i="39" a="1"/>
  <c r="I150" i="39"/>
  <c r="I151" i="39" a="1"/>
  <c r="I151" i="39" s="1"/>
  <c r="I152" i="39" a="1"/>
  <c r="I152" i="39" s="1"/>
  <c r="I153" i="39" a="1"/>
  <c r="I153" i="39" s="1"/>
  <c r="I154" i="39" a="1"/>
  <c r="I154" i="39"/>
  <c r="I155" i="39" a="1"/>
  <c r="I155" i="39" s="1"/>
  <c r="I156" i="39" a="1"/>
  <c r="I156" i="39" s="1"/>
  <c r="I157" i="39" a="1"/>
  <c r="I157" i="39" s="1"/>
  <c r="I158" i="39" a="1"/>
  <c r="I158" i="39"/>
  <c r="I159" i="39" a="1"/>
  <c r="I159" i="39" s="1"/>
  <c r="I160" i="39" a="1"/>
  <c r="I160" i="39" s="1"/>
  <c r="I161" i="39" a="1"/>
  <c r="I161" i="39" s="1"/>
  <c r="I162" i="39" a="1"/>
  <c r="I162" i="39" s="1"/>
  <c r="I163" i="39" a="1"/>
  <c r="I163" i="39" s="1"/>
  <c r="I164" i="39" a="1"/>
  <c r="I164" i="39" s="1"/>
  <c r="I165" i="39" a="1"/>
  <c r="I165" i="39" s="1"/>
  <c r="I166" i="39" a="1"/>
  <c r="I166" i="39" s="1"/>
  <c r="I167" i="39" a="1"/>
  <c r="I167" i="39" s="1"/>
  <c r="I168" i="39" a="1"/>
  <c r="I168" i="39" s="1"/>
  <c r="I169" i="39" a="1"/>
  <c r="I169" i="39" s="1"/>
  <c r="I170" i="39" a="1"/>
  <c r="I170" i="39"/>
  <c r="I171" i="39" a="1"/>
  <c r="I171" i="39" s="1"/>
  <c r="I172" i="39" a="1"/>
  <c r="I172" i="39" s="1"/>
  <c r="I173" i="39" a="1"/>
  <c r="I173" i="39" s="1"/>
  <c r="I174" i="39" a="1"/>
  <c r="I174" i="39"/>
  <c r="I175" i="39" a="1"/>
  <c r="I175" i="39" s="1"/>
  <c r="I176" i="39" a="1"/>
  <c r="I176" i="39" s="1"/>
  <c r="I177" i="39" a="1"/>
  <c r="I177" i="39" s="1"/>
  <c r="I178" i="39" a="1"/>
  <c r="I178" i="39"/>
  <c r="I179" i="39" a="1"/>
  <c r="I179" i="39" s="1"/>
  <c r="I180" i="39" a="1"/>
  <c r="I180" i="39" s="1"/>
  <c r="I181" i="39" a="1"/>
  <c r="I181" i="39" s="1"/>
  <c r="I182" i="39" a="1"/>
  <c r="I182" i="39"/>
  <c r="I183" i="39" a="1"/>
  <c r="I183" i="39" s="1"/>
  <c r="I184" i="39" a="1"/>
  <c r="I184" i="39" s="1"/>
  <c r="I185" i="39" a="1"/>
  <c r="I185" i="39" s="1"/>
  <c r="I186" i="39" a="1"/>
  <c r="I186" i="39"/>
  <c r="I187" i="39" a="1"/>
  <c r="I187" i="39" s="1"/>
  <c r="I188" i="39" a="1"/>
  <c r="I188" i="39" s="1"/>
  <c r="I189" i="39" a="1"/>
  <c r="I189" i="39" s="1"/>
  <c r="I190" i="39" a="1"/>
  <c r="I190" i="39"/>
  <c r="I191" i="39" a="1"/>
  <c r="I191" i="39" s="1"/>
  <c r="I192" i="39" a="1"/>
  <c r="I192" i="39" s="1"/>
  <c r="I193" i="39" a="1"/>
  <c r="I193" i="39" s="1"/>
  <c r="I194" i="39" a="1"/>
  <c r="I194" i="39" s="1"/>
  <c r="I195" i="39" a="1"/>
  <c r="I195" i="39" s="1"/>
  <c r="I196" i="39" a="1"/>
  <c r="I196" i="39" s="1"/>
  <c r="I197" i="39" a="1"/>
  <c r="I197" i="39" s="1"/>
  <c r="I198" i="39" a="1"/>
  <c r="I198" i="39" s="1"/>
  <c r="I199" i="39" a="1"/>
  <c r="I199" i="39" s="1"/>
  <c r="I200" i="39" a="1"/>
  <c r="I200" i="39" s="1"/>
  <c r="I201" i="39" a="1"/>
  <c r="I201" i="39" s="1"/>
  <c r="I202" i="39" a="1"/>
  <c r="I202" i="39"/>
  <c r="I203" i="39" a="1"/>
  <c r="I203" i="39" s="1"/>
  <c r="I204" i="39" a="1"/>
  <c r="I204" i="39" s="1"/>
  <c r="I205" i="39" a="1"/>
  <c r="I205" i="39" s="1"/>
  <c r="I206" i="39" a="1"/>
  <c r="I206" i="39"/>
  <c r="I207" i="39" a="1"/>
  <c r="I207" i="39" s="1"/>
  <c r="I208" i="39" a="1"/>
  <c r="I208" i="39" s="1"/>
  <c r="I209" i="39" a="1"/>
  <c r="I209" i="39" s="1"/>
  <c r="I210" i="39" a="1"/>
  <c r="I210" i="39"/>
  <c r="I211" i="39" a="1"/>
  <c r="I211" i="39" s="1"/>
  <c r="I212" i="39" a="1"/>
  <c r="I212" i="39" s="1"/>
  <c r="I213" i="39" a="1"/>
  <c r="I213" i="39" s="1"/>
  <c r="I214" i="39" a="1"/>
  <c r="I214" i="39"/>
  <c r="I215" i="39" a="1"/>
  <c r="I215" i="39" s="1"/>
  <c r="I216" i="39" a="1"/>
  <c r="I216" i="39" s="1"/>
  <c r="I217" i="39" a="1"/>
  <c r="I217" i="39" s="1"/>
  <c r="I218" i="39" a="1"/>
  <c r="I218" i="39"/>
  <c r="I219" i="39" a="1"/>
  <c r="I219" i="39" s="1"/>
  <c r="I220" i="39" a="1"/>
  <c r="I220" i="39" s="1"/>
  <c r="I221" i="39" a="1"/>
  <c r="I221" i="39" s="1"/>
  <c r="I222" i="39" a="1"/>
  <c r="I222" i="39"/>
  <c r="I223" i="39" a="1"/>
  <c r="I223" i="39" s="1"/>
  <c r="I224" i="39" a="1"/>
  <c r="I224" i="39" s="1"/>
  <c r="I225" i="39" a="1"/>
  <c r="I225" i="39" s="1"/>
  <c r="I226" i="39" a="1"/>
  <c r="I226" i="39" s="1"/>
  <c r="I227" i="39" a="1"/>
  <c r="I227" i="39" s="1"/>
  <c r="I228" i="39" a="1"/>
  <c r="I228" i="39" s="1"/>
  <c r="I229" i="39" a="1"/>
  <c r="I229" i="39" s="1"/>
  <c r="I230" i="39" a="1"/>
  <c r="I230" i="39" s="1"/>
  <c r="I231" i="39" a="1"/>
  <c r="I231" i="39" s="1"/>
  <c r="I232" i="39" a="1"/>
  <c r="I232" i="39" s="1"/>
  <c r="I233" i="39" a="1"/>
  <c r="I233" i="39" s="1"/>
  <c r="I234" i="39" a="1"/>
  <c r="I234" i="39"/>
  <c r="I235" i="39" a="1"/>
  <c r="I235" i="39" s="1"/>
  <c r="I236" i="39" a="1"/>
  <c r="I236" i="39" s="1"/>
  <c r="I237" i="39" a="1"/>
  <c r="I237" i="39" s="1"/>
  <c r="I238" i="39" a="1"/>
  <c r="I238" i="39"/>
  <c r="I239" i="39" a="1"/>
  <c r="I239" i="39" s="1"/>
  <c r="I240" i="39" a="1"/>
  <c r="I240" i="39" s="1"/>
  <c r="I241" i="39" a="1"/>
  <c r="I241" i="39" s="1"/>
  <c r="I242" i="39" a="1"/>
  <c r="I242" i="39"/>
  <c r="I243" i="39" a="1"/>
  <c r="I243" i="39" s="1"/>
  <c r="I244" i="39" a="1"/>
  <c r="I244" i="39" s="1"/>
  <c r="I245" i="39" a="1"/>
  <c r="I245" i="39" s="1"/>
  <c r="I246" i="39" a="1"/>
  <c r="I246" i="39"/>
  <c r="I247" i="39" a="1"/>
  <c r="I247" i="39" s="1"/>
  <c r="I248" i="39" a="1"/>
  <c r="I248" i="39" s="1"/>
  <c r="I249" i="39" a="1"/>
  <c r="I249" i="39" s="1"/>
  <c r="I250" i="39" a="1"/>
  <c r="I250" i="39"/>
  <c r="I251" i="39" a="1"/>
  <c r="I251" i="39" s="1"/>
  <c r="I252" i="39" a="1"/>
  <c r="I252" i="39" s="1"/>
  <c r="I253" i="39" a="1"/>
  <c r="I253" i="39" s="1"/>
  <c r="I254" i="39" a="1"/>
  <c r="I254" i="39"/>
  <c r="I255" i="39" a="1"/>
  <c r="I255" i="39" s="1"/>
  <c r="I256" i="39" a="1"/>
  <c r="I256" i="39" s="1"/>
  <c r="I257" i="39" a="1"/>
  <c r="I257" i="39" s="1"/>
  <c r="I258" i="39" a="1"/>
  <c r="I258" i="39" s="1"/>
  <c r="I259" i="39" a="1"/>
  <c r="I259" i="39" s="1"/>
  <c r="I260" i="39" a="1"/>
  <c r="I260" i="39" s="1"/>
  <c r="I261" i="39" a="1"/>
  <c r="I261" i="39" s="1"/>
  <c r="I262" i="39" a="1"/>
  <c r="I262" i="39" s="1"/>
  <c r="I263" i="39" a="1"/>
  <c r="I263" i="39" s="1"/>
  <c r="I264" i="39" a="1"/>
  <c r="I264" i="39" s="1"/>
  <c r="I265" i="39" a="1"/>
  <c r="I265" i="39" s="1"/>
  <c r="I266" i="39" a="1"/>
  <c r="I266" i="39"/>
  <c r="I267" i="39" a="1"/>
  <c r="I267" i="39" s="1"/>
  <c r="I268" i="39" a="1"/>
  <c r="I268" i="39" s="1"/>
  <c r="I269" i="39" a="1"/>
  <c r="I269" i="39" s="1"/>
  <c r="I270" i="39" a="1"/>
  <c r="I270" i="39"/>
  <c r="I271" i="39" a="1"/>
  <c r="I271" i="39" s="1"/>
  <c r="I272" i="39" a="1"/>
  <c r="I272" i="39" s="1"/>
  <c r="I273" i="39" a="1"/>
  <c r="I273" i="39" s="1"/>
  <c r="I274" i="39" a="1"/>
  <c r="I274" i="39"/>
  <c r="I275" i="39" a="1"/>
  <c r="I275" i="39" s="1"/>
  <c r="I276" i="39" a="1"/>
  <c r="I276" i="39" s="1"/>
  <c r="I277" i="39" a="1"/>
  <c r="I277" i="39" s="1"/>
  <c r="I278" i="39" a="1"/>
  <c r="I278" i="39"/>
  <c r="I279" i="39" a="1"/>
  <c r="I279" i="39" s="1"/>
  <c r="I280" i="39" a="1"/>
  <c r="I280" i="39" s="1"/>
  <c r="I281" i="39" a="1"/>
  <c r="I281" i="39" s="1"/>
  <c r="I282" i="39" a="1"/>
  <c r="I282" i="39"/>
  <c r="I283" i="39" a="1"/>
  <c r="I283" i="39" s="1"/>
  <c r="I284" i="39" a="1"/>
  <c r="I284" i="39" s="1"/>
  <c r="I285" i="39" a="1"/>
  <c r="I285" i="39" s="1"/>
  <c r="I286" i="39" a="1"/>
  <c r="I286" i="39"/>
  <c r="I287" i="39" a="1"/>
  <c r="I287" i="39" s="1"/>
  <c r="I288" i="39" a="1"/>
  <c r="I288" i="39" s="1"/>
  <c r="I289" i="39" a="1"/>
  <c r="I289" i="39" s="1"/>
  <c r="I290" i="39" a="1"/>
  <c r="I290" i="39" s="1"/>
  <c r="I291" i="39" a="1"/>
  <c r="I291" i="39" s="1"/>
  <c r="I292" i="39" a="1"/>
  <c r="I292" i="39" s="1"/>
  <c r="I293" i="39" a="1"/>
  <c r="I293" i="39" s="1"/>
  <c r="I294" i="39" a="1"/>
  <c r="I294" i="39" s="1"/>
  <c r="I295" i="39" a="1"/>
  <c r="I295" i="39" s="1"/>
  <c r="I296" i="39" a="1"/>
  <c r="I296" i="39" s="1"/>
  <c r="I297" i="39" a="1"/>
  <c r="I297" i="39" s="1"/>
  <c r="I298" i="39" a="1"/>
  <c r="I298" i="39"/>
  <c r="I299" i="39" a="1"/>
  <c r="I299" i="39" s="1"/>
  <c r="I300" i="39" a="1"/>
  <c r="I300" i="39" s="1"/>
  <c r="I301" i="39" a="1"/>
  <c r="I301" i="39" s="1"/>
  <c r="I302" i="39" a="1"/>
  <c r="I302" i="39"/>
  <c r="I303" i="39" a="1"/>
  <c r="I303" i="39" s="1"/>
  <c r="I304" i="39" a="1"/>
  <c r="I304" i="39" s="1"/>
  <c r="I305" i="39" a="1"/>
  <c r="I305" i="39" s="1"/>
  <c r="I306" i="39" a="1"/>
  <c r="I306" i="39"/>
  <c r="I307" i="39" a="1"/>
  <c r="I307" i="39" s="1"/>
  <c r="I308" i="39" a="1"/>
  <c r="I308" i="39" s="1"/>
  <c r="I309" i="39" a="1"/>
  <c r="I309" i="39" s="1"/>
  <c r="I310" i="39" a="1"/>
  <c r="I310" i="39" s="1"/>
  <c r="I311" i="39" a="1"/>
  <c r="I311" i="39" s="1"/>
  <c r="I312" i="39" a="1"/>
  <c r="I312" i="39" s="1"/>
  <c r="I313" i="39" a="1"/>
  <c r="I313" i="39" s="1"/>
  <c r="I314" i="39" a="1"/>
  <c r="I314" i="39"/>
  <c r="I315" i="39" a="1"/>
  <c r="I315" i="39" s="1"/>
  <c r="I316" i="39" a="1"/>
  <c r="I316" i="39" s="1"/>
  <c r="I317" i="39" a="1"/>
  <c r="I317" i="39" s="1"/>
  <c r="I318" i="39" a="1"/>
  <c r="I318" i="39"/>
  <c r="I319" i="39" a="1"/>
  <c r="I319" i="39" s="1"/>
  <c r="I320" i="39" a="1"/>
  <c r="I320" i="39" s="1"/>
  <c r="I321" i="39" a="1"/>
  <c r="I321" i="39" s="1"/>
  <c r="I322" i="39" a="1"/>
  <c r="I322" i="39" s="1"/>
  <c r="I323" i="39" a="1"/>
  <c r="I323" i="39" s="1"/>
  <c r="I324" i="39" a="1"/>
  <c r="I324" i="39" s="1"/>
  <c r="I325" i="39" a="1"/>
  <c r="I325" i="39" s="1"/>
  <c r="I326" i="39" a="1"/>
  <c r="I326" i="39" s="1"/>
  <c r="I327" i="39" a="1"/>
  <c r="I327" i="39" s="1"/>
  <c r="I328" i="39" a="1"/>
  <c r="I328" i="39" s="1"/>
  <c r="I329" i="39" a="1"/>
  <c r="I329" i="39" s="1"/>
  <c r="I330" i="39" a="1"/>
  <c r="I330" i="39"/>
  <c r="I331" i="39" a="1"/>
  <c r="I331" i="39" s="1"/>
  <c r="I332" i="39" a="1"/>
  <c r="I332" i="39" s="1"/>
  <c r="I333" i="39" a="1"/>
  <c r="I333" i="39" s="1"/>
  <c r="I334" i="39" a="1"/>
  <c r="I334" i="39"/>
  <c r="I335" i="39" a="1"/>
  <c r="I335" i="39" s="1"/>
  <c r="I336" i="39" a="1"/>
  <c r="I336" i="39" s="1"/>
  <c r="I337" i="39" a="1"/>
  <c r="I337" i="39" s="1"/>
  <c r="I338" i="39" a="1"/>
  <c r="I338" i="39"/>
  <c r="I339" i="39" a="1"/>
  <c r="I339" i="39" s="1"/>
  <c r="I340" i="39" a="1"/>
  <c r="I340" i="39" s="1"/>
  <c r="I3" i="39" a="1"/>
  <c r="I3" i="39" s="1"/>
  <c r="I8" i="42" a="1"/>
  <c r="I8" i="42" s="1"/>
  <c r="I9" i="42" a="1"/>
  <c r="I9" i="42" s="1"/>
  <c r="I10" i="42" a="1"/>
  <c r="I10" i="42"/>
  <c r="I11" i="42" a="1"/>
  <c r="I11" i="42" s="1"/>
  <c r="I12" i="42" a="1"/>
  <c r="I12" i="42" s="1"/>
  <c r="I13" i="42" a="1"/>
  <c r="I13" i="42" s="1"/>
  <c r="I14" i="42" a="1"/>
  <c r="I14" i="42" s="1"/>
  <c r="I15" i="42" a="1"/>
  <c r="I15" i="42" s="1"/>
  <c r="I16" i="42" a="1"/>
  <c r="I16" i="42" s="1"/>
  <c r="I17" i="42" a="1"/>
  <c r="I17" i="42" s="1"/>
  <c r="I18" i="42" a="1"/>
  <c r="I18" i="42"/>
  <c r="I19" i="42" a="1"/>
  <c r="I19" i="42" s="1"/>
  <c r="I20" i="42" a="1"/>
  <c r="I20" i="42" s="1"/>
  <c r="I21" i="42" a="1"/>
  <c r="I21" i="42" s="1"/>
  <c r="I22" i="42" a="1"/>
  <c r="I22" i="42" s="1"/>
  <c r="I23" i="42" a="1"/>
  <c r="I23" i="42" s="1"/>
  <c r="I24" i="42" a="1"/>
  <c r="I24" i="42" s="1"/>
  <c r="I25" i="42" a="1"/>
  <c r="I25" i="42" s="1"/>
  <c r="I26" i="42" a="1"/>
  <c r="I26" i="42"/>
  <c r="I27" i="42" a="1"/>
  <c r="I27" i="42" s="1"/>
  <c r="I28" i="42" a="1"/>
  <c r="I28" i="42" s="1"/>
  <c r="I29" i="42" a="1"/>
  <c r="I29" i="42" s="1"/>
  <c r="I30" i="42" a="1"/>
  <c r="I30" i="42"/>
  <c r="I31" i="42" a="1"/>
  <c r="I31" i="42" s="1"/>
  <c r="I32" i="42" a="1"/>
  <c r="I32" i="42" s="1"/>
  <c r="I33" i="42" a="1"/>
  <c r="I33" i="42" s="1"/>
  <c r="I34" i="42" a="1"/>
  <c r="I34" i="42" s="1"/>
  <c r="I35" i="42" a="1"/>
  <c r="I35" i="42" s="1"/>
  <c r="I36" i="42" a="1"/>
  <c r="I36" i="42" s="1"/>
  <c r="I37" i="42" a="1"/>
  <c r="I37" i="42" s="1"/>
  <c r="I38" i="42" a="1"/>
  <c r="I38" i="42" s="1"/>
  <c r="I39" i="42" a="1"/>
  <c r="I39" i="42" s="1"/>
  <c r="I40" i="42" a="1"/>
  <c r="I40" i="42" s="1"/>
  <c r="I41" i="42" a="1"/>
  <c r="I41" i="42" s="1"/>
  <c r="I42" i="42" a="1"/>
  <c r="I42" i="42"/>
  <c r="I43" i="42" a="1"/>
  <c r="I43" i="42" s="1"/>
  <c r="I44" i="42" a="1"/>
  <c r="I44" i="42" s="1"/>
  <c r="I45" i="42" a="1"/>
  <c r="I45" i="42" s="1"/>
  <c r="I46" i="42" a="1"/>
  <c r="I46" i="42" s="1"/>
  <c r="I47" i="42" a="1"/>
  <c r="I47" i="42" s="1"/>
  <c r="I48" i="42" a="1"/>
  <c r="I48" i="42" s="1"/>
  <c r="I49" i="42" a="1"/>
  <c r="I49" i="42" s="1"/>
  <c r="I50" i="42" a="1"/>
  <c r="I50" i="42"/>
  <c r="I51" i="42" a="1"/>
  <c r="I51" i="42" s="1"/>
  <c r="I52" i="42" a="1"/>
  <c r="I52" i="42" s="1"/>
  <c r="I53" i="42" a="1"/>
  <c r="I53" i="42" s="1"/>
  <c r="I54" i="42" a="1"/>
  <c r="I54" i="42"/>
  <c r="I55" i="42" a="1"/>
  <c r="I55" i="42" s="1"/>
  <c r="I56" i="42" a="1"/>
  <c r="I56" i="42" s="1"/>
  <c r="I57" i="42" a="1"/>
  <c r="I57" i="42" s="1"/>
  <c r="I58" i="42" a="1"/>
  <c r="I58" i="42"/>
  <c r="I59" i="42" a="1"/>
  <c r="I59" i="42" s="1"/>
  <c r="I60" i="42" a="1"/>
  <c r="I60" i="42" s="1"/>
  <c r="I61" i="42" a="1"/>
  <c r="I61" i="42" s="1"/>
  <c r="I62" i="42" a="1"/>
  <c r="I62" i="42"/>
  <c r="I63" i="42" a="1"/>
  <c r="I63" i="42" s="1"/>
  <c r="I64" i="42" a="1"/>
  <c r="I64" i="42" s="1"/>
  <c r="I65" i="42" a="1"/>
  <c r="I65" i="42" s="1"/>
  <c r="I66" i="42" a="1"/>
  <c r="I66" i="42" s="1"/>
  <c r="I67" i="42" a="1"/>
  <c r="I67" i="42" s="1"/>
  <c r="I68" i="42" a="1"/>
  <c r="I68" i="42" s="1"/>
  <c r="I69" i="42" a="1"/>
  <c r="I69" i="42" s="1"/>
  <c r="I70" i="42" a="1"/>
  <c r="I70" i="42" s="1"/>
  <c r="I71" i="42" a="1"/>
  <c r="I71" i="42" s="1"/>
  <c r="I72" i="42" a="1"/>
  <c r="I72" i="42" s="1"/>
  <c r="I73" i="42" a="1"/>
  <c r="I73" i="42" s="1"/>
  <c r="I74" i="42" a="1"/>
  <c r="I74" i="42"/>
  <c r="I75" i="42" a="1"/>
  <c r="I75" i="42" s="1"/>
  <c r="I76" i="42" a="1"/>
  <c r="I76" i="42" s="1"/>
  <c r="I77" i="42" a="1"/>
  <c r="I77" i="42" s="1"/>
  <c r="I78" i="42" a="1"/>
  <c r="I78" i="42" s="1"/>
  <c r="I79" i="42" a="1"/>
  <c r="I79" i="42" s="1"/>
  <c r="I80" i="42" a="1"/>
  <c r="I80" i="42" s="1"/>
  <c r="I81" i="42" a="1"/>
  <c r="I81" i="42" s="1"/>
  <c r="I82" i="42" a="1"/>
  <c r="I82" i="42"/>
  <c r="I83" i="42" a="1"/>
  <c r="I83" i="42" s="1"/>
  <c r="I84" i="42" a="1"/>
  <c r="I84" i="42" s="1"/>
  <c r="I85" i="42" a="1"/>
  <c r="I85" i="42" s="1"/>
  <c r="I86" i="42" a="1"/>
  <c r="I86" i="42" s="1"/>
  <c r="I87" i="42" a="1"/>
  <c r="I87" i="42" s="1"/>
  <c r="I88" i="42" a="1"/>
  <c r="I88" i="42" s="1"/>
  <c r="I89" i="42" a="1"/>
  <c r="I89" i="42" s="1"/>
  <c r="I90" i="42" a="1"/>
  <c r="I90" i="42"/>
  <c r="I91" i="42" a="1"/>
  <c r="I91" i="42" s="1"/>
  <c r="I92" i="42" a="1"/>
  <c r="I92" i="42" s="1"/>
  <c r="I93" i="42" a="1"/>
  <c r="I93" i="42" s="1"/>
  <c r="I94" i="42" a="1"/>
  <c r="I94" i="42"/>
  <c r="I95" i="42" a="1"/>
  <c r="I95" i="42" s="1"/>
  <c r="I96" i="42" a="1"/>
  <c r="I96" i="42" s="1"/>
  <c r="I97" i="42" a="1"/>
  <c r="I97" i="42" s="1"/>
  <c r="I98" i="42" a="1"/>
  <c r="I98" i="42" s="1"/>
  <c r="I99" i="42" a="1"/>
  <c r="I99" i="42" s="1"/>
  <c r="I100" i="42" a="1"/>
  <c r="I100" i="42" s="1"/>
  <c r="I101" i="42" a="1"/>
  <c r="I101" i="42" s="1"/>
  <c r="I102" i="42" a="1"/>
  <c r="I102" i="42" s="1"/>
  <c r="I103" i="42" a="1"/>
  <c r="I103" i="42" s="1"/>
  <c r="I104" i="42" a="1"/>
  <c r="I104" i="42" s="1"/>
  <c r="I105" i="42" a="1"/>
  <c r="I105" i="42" s="1"/>
  <c r="I106" i="42" a="1"/>
  <c r="I106" i="42"/>
  <c r="I107" i="42" a="1"/>
  <c r="I107" i="42" s="1"/>
  <c r="I108" i="42" a="1"/>
  <c r="I108" i="42" s="1"/>
  <c r="I109" i="42" a="1"/>
  <c r="I109" i="42" s="1"/>
  <c r="I110" i="42" a="1"/>
  <c r="I110" i="42" s="1"/>
  <c r="I111" i="42" a="1"/>
  <c r="I111" i="42" s="1"/>
  <c r="I112" i="42" a="1"/>
  <c r="I112" i="42" s="1"/>
  <c r="I113" i="42" a="1"/>
  <c r="I113" i="42" s="1"/>
  <c r="I114" i="42" a="1"/>
  <c r="I114" i="42"/>
  <c r="I115" i="42" a="1"/>
  <c r="I115" i="42" s="1"/>
  <c r="I116" i="42" a="1"/>
  <c r="I116" i="42" s="1"/>
  <c r="I117" i="42" a="1"/>
  <c r="I117" i="42" s="1"/>
  <c r="I118" i="42" a="1"/>
  <c r="I118" i="42" s="1"/>
  <c r="I119" i="42" a="1"/>
  <c r="I119" i="42" s="1"/>
  <c r="I120" i="42" a="1"/>
  <c r="I120" i="42" s="1"/>
  <c r="I121" i="42" a="1"/>
  <c r="I121" i="42" s="1"/>
  <c r="I122" i="42" a="1"/>
  <c r="I122" i="42"/>
  <c r="I123" i="42" a="1"/>
  <c r="I123" i="42" s="1"/>
  <c r="I124" i="42" a="1"/>
  <c r="I124" i="42" s="1"/>
  <c r="I125" i="42" a="1"/>
  <c r="I125" i="42" s="1"/>
  <c r="I126" i="42" a="1"/>
  <c r="I126" i="42"/>
  <c r="I127" i="42" a="1"/>
  <c r="I127" i="42" s="1"/>
  <c r="I128" i="42" a="1"/>
  <c r="I128" i="42" s="1"/>
  <c r="I129" i="42" a="1"/>
  <c r="I129" i="42" s="1"/>
  <c r="I130" i="42" a="1"/>
  <c r="I130" i="42" s="1"/>
  <c r="I131" i="42" a="1"/>
  <c r="I131" i="42" s="1"/>
  <c r="I132" i="42" a="1"/>
  <c r="I132" i="42" s="1"/>
  <c r="I133" i="42" a="1"/>
  <c r="I133" i="42" s="1"/>
  <c r="I134" i="42" a="1"/>
  <c r="I134" i="42" s="1"/>
  <c r="I135" i="42" a="1"/>
  <c r="I135" i="42" s="1"/>
  <c r="I136" i="42" a="1"/>
  <c r="I136" i="42" s="1"/>
  <c r="I137" i="42" a="1"/>
  <c r="I137" i="42" s="1"/>
  <c r="I138" i="42" a="1"/>
  <c r="I138" i="42"/>
  <c r="I139" i="42" a="1"/>
  <c r="I139" i="42" s="1"/>
  <c r="I140" i="42" a="1"/>
  <c r="I140" i="42" s="1"/>
  <c r="I141" i="42" a="1"/>
  <c r="I141" i="42" s="1"/>
  <c r="I142" i="42" a="1"/>
  <c r="I142" i="42" s="1"/>
  <c r="I143" i="42" a="1"/>
  <c r="I143" i="42" s="1"/>
  <c r="I144" i="42" a="1"/>
  <c r="I144" i="42" s="1"/>
  <c r="I145" i="42" a="1"/>
  <c r="I145" i="42" s="1"/>
  <c r="I146" i="42" a="1"/>
  <c r="I146" i="42"/>
  <c r="I147" i="42" a="1"/>
  <c r="I147" i="42" s="1"/>
  <c r="I148" i="42" a="1"/>
  <c r="I148" i="42" s="1"/>
  <c r="I149" i="42" a="1"/>
  <c r="I149" i="42" s="1"/>
  <c r="I150" i="42" a="1"/>
  <c r="I150" i="42" s="1"/>
  <c r="I151" i="42" a="1"/>
  <c r="I151" i="42" s="1"/>
  <c r="I152" i="42" a="1"/>
  <c r="I152" i="42" s="1"/>
  <c r="I153" i="42" a="1"/>
  <c r="I153" i="42" s="1"/>
  <c r="I154" i="42" a="1"/>
  <c r="I154" i="42"/>
  <c r="I155" i="42" a="1"/>
  <c r="I155" i="42" s="1"/>
  <c r="I156" i="42" a="1"/>
  <c r="I156" i="42" s="1"/>
  <c r="I157" i="42" a="1"/>
  <c r="I157" i="42" s="1"/>
  <c r="I158" i="42" a="1"/>
  <c r="I158" i="42"/>
  <c r="I159" i="42" a="1"/>
  <c r="I159" i="42" s="1"/>
  <c r="I160" i="42" a="1"/>
  <c r="I160" i="42" s="1"/>
  <c r="I161" i="42" a="1"/>
  <c r="I161" i="42" s="1"/>
  <c r="I162" i="42" a="1"/>
  <c r="I162" i="42" s="1"/>
  <c r="I163" i="42" a="1"/>
  <c r="I163" i="42" s="1"/>
  <c r="I164" i="42" a="1"/>
  <c r="I164" i="42" s="1"/>
  <c r="I165" i="42" a="1"/>
  <c r="I165" i="42" s="1"/>
  <c r="I166" i="42" a="1"/>
  <c r="I166" i="42" s="1"/>
  <c r="I167" i="42" a="1"/>
  <c r="I167" i="42" s="1"/>
  <c r="I168" i="42" a="1"/>
  <c r="I168" i="42" s="1"/>
  <c r="I169" i="42" a="1"/>
  <c r="I169" i="42" s="1"/>
  <c r="I170" i="42" a="1"/>
  <c r="I170" i="42"/>
  <c r="I171" i="42" a="1"/>
  <c r="I171" i="42" s="1"/>
  <c r="I172" i="42" a="1"/>
  <c r="I172" i="42" s="1"/>
  <c r="I173" i="42" a="1"/>
  <c r="I173" i="42" s="1"/>
  <c r="I174" i="42" a="1"/>
  <c r="I174" i="42" s="1"/>
  <c r="I175" i="42" a="1"/>
  <c r="I175" i="42" s="1"/>
  <c r="I176" i="42" a="1"/>
  <c r="I176" i="42" s="1"/>
  <c r="I177" i="42" a="1"/>
  <c r="I177" i="42" s="1"/>
  <c r="I178" i="42" a="1"/>
  <c r="I178" i="42"/>
  <c r="I179" i="42" a="1"/>
  <c r="I179" i="42" s="1"/>
  <c r="I180" i="42" a="1"/>
  <c r="I180" i="42" s="1"/>
  <c r="I181" i="42" a="1"/>
  <c r="I181" i="42" s="1"/>
  <c r="I182" i="42" a="1"/>
  <c r="I182" i="42" s="1"/>
  <c r="I183" i="42" a="1"/>
  <c r="I183" i="42" s="1"/>
  <c r="I184" i="42" a="1"/>
  <c r="I184" i="42" s="1"/>
  <c r="I185" i="42" a="1"/>
  <c r="I185" i="42" s="1"/>
  <c r="I186" i="42" a="1"/>
  <c r="I186" i="42"/>
  <c r="I187" i="42" a="1"/>
  <c r="I187" i="42" s="1"/>
  <c r="I188" i="42" a="1"/>
  <c r="I188" i="42" s="1"/>
  <c r="I189" i="42" a="1"/>
  <c r="I189" i="42" s="1"/>
  <c r="I190" i="42" a="1"/>
  <c r="I190" i="42"/>
  <c r="I191" i="42" a="1"/>
  <c r="I191" i="42" s="1"/>
  <c r="I192" i="42" a="1"/>
  <c r="I192" i="42" s="1"/>
  <c r="I193" i="42" a="1"/>
  <c r="I193" i="42" s="1"/>
  <c r="I194" i="42" a="1"/>
  <c r="I194" i="42" s="1"/>
  <c r="I195" i="42" a="1"/>
  <c r="I195" i="42" s="1"/>
  <c r="I196" i="42" a="1"/>
  <c r="I196" i="42" s="1"/>
  <c r="I197" i="42" a="1"/>
  <c r="I197" i="42" s="1"/>
  <c r="I198" i="42" a="1"/>
  <c r="I198" i="42" s="1"/>
  <c r="I199" i="42" a="1"/>
  <c r="I199" i="42" s="1"/>
  <c r="I200" i="42" a="1"/>
  <c r="I200" i="42" s="1"/>
  <c r="I201" i="42" a="1"/>
  <c r="I201" i="42" s="1"/>
  <c r="I202" i="42" a="1"/>
  <c r="I202" i="42"/>
  <c r="I203" i="42" a="1"/>
  <c r="I203" i="42" s="1"/>
  <c r="I204" i="42" a="1"/>
  <c r="I204" i="42" s="1"/>
  <c r="I205" i="42" a="1"/>
  <c r="I205" i="42" s="1"/>
  <c r="I206" i="42" a="1"/>
  <c r="I206" i="42" s="1"/>
  <c r="I207" i="42" a="1"/>
  <c r="I207" i="42" s="1"/>
  <c r="I208" i="42" a="1"/>
  <c r="I208" i="42" s="1"/>
  <c r="I209" i="42" a="1"/>
  <c r="I209" i="42" s="1"/>
  <c r="I210" i="42" a="1"/>
  <c r="I210" i="42"/>
  <c r="I211" i="42" a="1"/>
  <c r="I211" i="42" s="1"/>
  <c r="I212" i="42" a="1"/>
  <c r="I212" i="42" s="1"/>
  <c r="I213" i="42" a="1"/>
  <c r="I213" i="42" s="1"/>
  <c r="I214" i="42" a="1"/>
  <c r="I214" i="42" s="1"/>
  <c r="I215" i="42" a="1"/>
  <c r="I215" i="42" s="1"/>
  <c r="I216" i="42" a="1"/>
  <c r="I216" i="42" s="1"/>
  <c r="I217" i="42" a="1"/>
  <c r="I217" i="42" s="1"/>
  <c r="I218" i="42" a="1"/>
  <c r="I218" i="42"/>
  <c r="I219" i="42" a="1"/>
  <c r="I219" i="42" s="1"/>
  <c r="I220" i="42" a="1"/>
  <c r="I220" i="42" s="1"/>
  <c r="I221" i="42" a="1"/>
  <c r="I221" i="42" s="1"/>
  <c r="I222" i="42" a="1"/>
  <c r="I222" i="42"/>
  <c r="I223" i="42" a="1"/>
  <c r="I223" i="42" s="1"/>
  <c r="I224" i="42" a="1"/>
  <c r="I224" i="42" s="1"/>
  <c r="I225" i="42" a="1"/>
  <c r="I225" i="42" s="1"/>
  <c r="I226" i="42" a="1"/>
  <c r="I226" i="42" s="1"/>
  <c r="I227" i="42" a="1"/>
  <c r="I227" i="42" s="1"/>
  <c r="I228" i="42" a="1"/>
  <c r="I228" i="42" s="1"/>
  <c r="I229" i="42" a="1"/>
  <c r="I229" i="42" s="1"/>
  <c r="I230" i="42" a="1"/>
  <c r="I230" i="42" s="1"/>
  <c r="I231" i="42" a="1"/>
  <c r="I231" i="42" s="1"/>
  <c r="I232" i="42" a="1"/>
  <c r="I232" i="42" s="1"/>
  <c r="I233" i="42" a="1"/>
  <c r="I233" i="42" s="1"/>
  <c r="I234" i="42" a="1"/>
  <c r="I234" i="42"/>
  <c r="I235" i="42" a="1"/>
  <c r="I235" i="42" s="1"/>
  <c r="I236" i="42" a="1"/>
  <c r="I236" i="42" s="1"/>
  <c r="I237" i="42" a="1"/>
  <c r="I237" i="42" s="1"/>
  <c r="I238" i="42" a="1"/>
  <c r="I238" i="42" s="1"/>
  <c r="I239" i="42" a="1"/>
  <c r="I239" i="42" s="1"/>
  <c r="I240" i="42" a="1"/>
  <c r="I240" i="42" s="1"/>
  <c r="I241" i="42" a="1"/>
  <c r="I241" i="42" s="1"/>
  <c r="I242" i="42" a="1"/>
  <c r="I242" i="42"/>
  <c r="I243" i="42" a="1"/>
  <c r="I243" i="42" s="1"/>
  <c r="I244" i="42" a="1"/>
  <c r="I244" i="42" s="1"/>
  <c r="I245" i="42" a="1"/>
  <c r="I245" i="42" s="1"/>
  <c r="I246" i="42" a="1"/>
  <c r="I246" i="42" s="1"/>
  <c r="I247" i="42" a="1"/>
  <c r="I247" i="42" s="1"/>
  <c r="I248" i="42" a="1"/>
  <c r="I248" i="42" s="1"/>
  <c r="I249" i="42" a="1"/>
  <c r="I249" i="42" s="1"/>
  <c r="I250" i="42" a="1"/>
  <c r="I250" i="42"/>
  <c r="I251" i="42" a="1"/>
  <c r="I251" i="42" s="1"/>
  <c r="I252" i="42" a="1"/>
  <c r="I252" i="42" s="1"/>
  <c r="I253" i="42" a="1"/>
  <c r="I253" i="42" s="1"/>
  <c r="I254" i="42" a="1"/>
  <c r="I254" i="42"/>
  <c r="I255" i="42" a="1"/>
  <c r="I255" i="42" s="1"/>
  <c r="I256" i="42" a="1"/>
  <c r="I256" i="42" s="1"/>
  <c r="I257" i="42" a="1"/>
  <c r="I257" i="42" s="1"/>
  <c r="I258" i="42" a="1"/>
  <c r="I258" i="42" s="1"/>
  <c r="I259" i="42" a="1"/>
  <c r="I259" i="42" s="1"/>
  <c r="I260" i="42" a="1"/>
  <c r="I260" i="42" s="1"/>
  <c r="I261" i="42" a="1"/>
  <c r="I261" i="42" s="1"/>
  <c r="I262" i="42" a="1"/>
  <c r="I262" i="42" s="1"/>
  <c r="I263" i="42" a="1"/>
  <c r="I263" i="42" s="1"/>
  <c r="I264" i="42" a="1"/>
  <c r="I264" i="42" s="1"/>
  <c r="I265" i="42" a="1"/>
  <c r="I265" i="42" s="1"/>
  <c r="I266" i="42" a="1"/>
  <c r="I266" i="42"/>
  <c r="I267" i="42" a="1"/>
  <c r="I267" i="42" s="1"/>
  <c r="I268" i="42" a="1"/>
  <c r="I268" i="42" s="1"/>
  <c r="I269" i="42" a="1"/>
  <c r="I269" i="42" s="1"/>
  <c r="I270" i="42" a="1"/>
  <c r="I270" i="42" s="1"/>
  <c r="I271" i="42" a="1"/>
  <c r="I271" i="42" s="1"/>
  <c r="I272" i="42" a="1"/>
  <c r="I272" i="42" s="1"/>
  <c r="I273" i="42" a="1"/>
  <c r="I273" i="42" s="1"/>
  <c r="I274" i="42" a="1"/>
  <c r="I274" i="42"/>
  <c r="I275" i="42" a="1"/>
  <c r="I275" i="42" s="1"/>
  <c r="I276" i="42" a="1"/>
  <c r="I276" i="42" s="1"/>
  <c r="I277" i="42" a="1"/>
  <c r="I277" i="42" s="1"/>
  <c r="I278" i="42" a="1"/>
  <c r="I278" i="42" s="1"/>
  <c r="I279" i="42" a="1"/>
  <c r="I279" i="42" s="1"/>
  <c r="I280" i="42" a="1"/>
  <c r="I280" i="42" s="1"/>
  <c r="I281" i="42" a="1"/>
  <c r="I281" i="42" s="1"/>
  <c r="I282" i="42" a="1"/>
  <c r="I282" i="42"/>
  <c r="I283" i="42" a="1"/>
  <c r="I283" i="42" s="1"/>
  <c r="I284" i="42" a="1"/>
  <c r="I284" i="42" s="1"/>
  <c r="I285" i="42" a="1"/>
  <c r="I285" i="42" s="1"/>
  <c r="I286" i="42" a="1"/>
  <c r="I286" i="42"/>
  <c r="I287" i="42" a="1"/>
  <c r="I287" i="42" s="1"/>
  <c r="I288" i="42" a="1"/>
  <c r="I288" i="42" s="1"/>
  <c r="I289" i="42" a="1"/>
  <c r="I289" i="42" s="1"/>
  <c r="I290" i="42" a="1"/>
  <c r="I290" i="42" s="1"/>
  <c r="I291" i="42" a="1"/>
  <c r="I291" i="42" s="1"/>
  <c r="I292" i="42" a="1"/>
  <c r="I292" i="42" s="1"/>
  <c r="I293" i="42" a="1"/>
  <c r="I293" i="42" s="1"/>
  <c r="I294" i="42" a="1"/>
  <c r="I294" i="42" s="1"/>
  <c r="I295" i="42" a="1"/>
  <c r="I295" i="42" s="1"/>
  <c r="I296" i="42" a="1"/>
  <c r="I296" i="42" s="1"/>
  <c r="I297" i="42" a="1"/>
  <c r="I297" i="42" s="1"/>
  <c r="I298" i="42" a="1"/>
  <c r="I298" i="42"/>
  <c r="I299" i="42" a="1"/>
  <c r="I299" i="42" s="1"/>
  <c r="I300" i="42" a="1"/>
  <c r="I300" i="42" s="1"/>
  <c r="I301" i="42" a="1"/>
  <c r="I301" i="42" s="1"/>
  <c r="I302" i="42" a="1"/>
  <c r="I302" i="42" s="1"/>
  <c r="I303" i="42" a="1"/>
  <c r="I303" i="42" s="1"/>
  <c r="I304" i="42" a="1"/>
  <c r="I304" i="42" s="1"/>
  <c r="I305" i="42" a="1"/>
  <c r="I305" i="42" s="1"/>
  <c r="I306" i="42" a="1"/>
  <c r="I306" i="42"/>
  <c r="I307" i="42" a="1"/>
  <c r="I307" i="42" s="1"/>
  <c r="I308" i="42" a="1"/>
  <c r="I308" i="42" s="1"/>
  <c r="I309" i="42" a="1"/>
  <c r="I309" i="42" s="1"/>
  <c r="I310" i="42" a="1"/>
  <c r="I310" i="42" s="1"/>
  <c r="I311" i="42" a="1"/>
  <c r="I311" i="42" s="1"/>
  <c r="I312" i="42" a="1"/>
  <c r="I312" i="42" s="1"/>
  <c r="I313" i="42" a="1"/>
  <c r="I313" i="42" s="1"/>
  <c r="I314" i="42" a="1"/>
  <c r="I314" i="42"/>
  <c r="I315" i="42" a="1"/>
  <c r="I315" i="42" s="1"/>
  <c r="I316" i="42" a="1"/>
  <c r="I316" i="42" s="1"/>
  <c r="I317" i="42" a="1"/>
  <c r="I317" i="42" s="1"/>
  <c r="I318" i="42" a="1"/>
  <c r="I318" i="42"/>
  <c r="I319" i="42" a="1"/>
  <c r="I319" i="42" s="1"/>
  <c r="I320" i="42" a="1"/>
  <c r="I320" i="42" s="1"/>
  <c r="I321" i="42" a="1"/>
  <c r="I321" i="42" s="1"/>
  <c r="I322" i="42" a="1"/>
  <c r="I322" i="42" s="1"/>
  <c r="I323" i="42" a="1"/>
  <c r="I323" i="42" s="1"/>
  <c r="I324" i="42" a="1"/>
  <c r="I324" i="42" s="1"/>
  <c r="I325" i="42" a="1"/>
  <c r="I325" i="42" s="1"/>
  <c r="I326" i="42" a="1"/>
  <c r="I326" i="42" s="1"/>
  <c r="I327" i="42" a="1"/>
  <c r="I327" i="42" s="1"/>
  <c r="I328" i="42" a="1"/>
  <c r="I328" i="42" s="1"/>
  <c r="I329" i="42" a="1"/>
  <c r="I329" i="42" s="1"/>
  <c r="I330" i="42" a="1"/>
  <c r="I330" i="42"/>
  <c r="I331" i="42" a="1"/>
  <c r="I331" i="42" s="1"/>
  <c r="I332" i="42" a="1"/>
  <c r="I332" i="42" s="1"/>
  <c r="I333" i="42" a="1"/>
  <c r="I333" i="42"/>
  <c r="I334" i="42" a="1"/>
  <c r="I334" i="42" s="1"/>
  <c r="I335" i="42" a="1"/>
  <c r="I335" i="42" s="1"/>
  <c r="I336" i="42" a="1"/>
  <c r="I336" i="42" s="1"/>
  <c r="I337" i="42" a="1"/>
  <c r="I337" i="42"/>
  <c r="I338" i="42" a="1"/>
  <c r="I338" i="42"/>
  <c r="I339" i="42" a="1"/>
  <c r="I339" i="42" s="1"/>
  <c r="I340" i="42" a="1"/>
  <c r="I340" i="42" s="1"/>
  <c r="I341" i="42" a="1"/>
  <c r="I341" i="42"/>
  <c r="I342" i="42" a="1"/>
  <c r="I342" i="42"/>
  <c r="I343" i="42" a="1"/>
  <c r="I343" i="42" s="1"/>
  <c r="I344" i="42" a="1"/>
  <c r="I344" i="42" s="1"/>
  <c r="I7" i="42" a="1"/>
  <c r="I7" i="42" s="1"/>
  <c r="H6" i="41" a="1"/>
  <c r="H6" i="41" s="1"/>
  <c r="H7" i="41" a="1"/>
  <c r="H7" i="41" s="1"/>
  <c r="H8" i="41" a="1"/>
  <c r="H8" i="41" s="1"/>
  <c r="H9" i="41" a="1"/>
  <c r="H9" i="41"/>
  <c r="H10" i="41" a="1"/>
  <c r="H10" i="41" s="1"/>
  <c r="H11" i="41" a="1"/>
  <c r="H11" i="41" s="1"/>
  <c r="H12" i="41" a="1"/>
  <c r="H12" i="41" s="1"/>
  <c r="H13" i="41" a="1"/>
  <c r="H13" i="41" s="1"/>
  <c r="H14" i="41" a="1"/>
  <c r="H14" i="41" s="1"/>
  <c r="H15" i="41" a="1"/>
  <c r="H15" i="41" s="1"/>
  <c r="H16" i="41" a="1"/>
  <c r="H16" i="41" s="1"/>
  <c r="H17" i="41" a="1"/>
  <c r="H17" i="41" s="1"/>
  <c r="H18" i="41" a="1"/>
  <c r="H18" i="41" s="1"/>
  <c r="H19" i="41" a="1"/>
  <c r="H19" i="41" s="1"/>
  <c r="H20" i="41" a="1"/>
  <c r="H20" i="41" s="1"/>
  <c r="H21" i="41" a="1"/>
  <c r="H21" i="41"/>
  <c r="H22" i="41" a="1"/>
  <c r="H22" i="41" s="1"/>
  <c r="H23" i="41" a="1"/>
  <c r="H23" i="41" s="1"/>
  <c r="H24" i="41" a="1"/>
  <c r="H24" i="41" s="1"/>
  <c r="H25" i="41" a="1"/>
  <c r="H25" i="41" s="1"/>
  <c r="H26" i="41" a="1"/>
  <c r="H26" i="41" s="1"/>
  <c r="H27" i="41" a="1"/>
  <c r="H27" i="41" s="1"/>
  <c r="H28" i="41" a="1"/>
  <c r="H28" i="41" s="1"/>
  <c r="H29" i="41" a="1"/>
  <c r="H29" i="41" s="1"/>
  <c r="H30" i="41" a="1"/>
  <c r="H30" i="41" s="1"/>
  <c r="H31" i="41" a="1"/>
  <c r="H31" i="41" s="1"/>
  <c r="H32" i="41" a="1"/>
  <c r="H32" i="41" s="1"/>
  <c r="H33" i="41" a="1"/>
  <c r="H33" i="41" s="1"/>
  <c r="H34" i="41" a="1"/>
  <c r="H34" i="41" s="1"/>
  <c r="H35" i="41" a="1"/>
  <c r="H35" i="41" s="1"/>
  <c r="H36" i="41" a="1"/>
  <c r="H36" i="41" s="1"/>
  <c r="H37" i="41" a="1"/>
  <c r="H37" i="41"/>
  <c r="H38" i="41" a="1"/>
  <c r="H38" i="41" s="1"/>
  <c r="H39" i="41" a="1"/>
  <c r="H39" i="41" s="1"/>
  <c r="H40" i="41" a="1"/>
  <c r="H40" i="41" s="1"/>
  <c r="H41" i="41" a="1"/>
  <c r="H41" i="41" s="1"/>
  <c r="H42" i="41" a="1"/>
  <c r="H42" i="41" s="1"/>
  <c r="H43" i="41" a="1"/>
  <c r="H43" i="41" s="1"/>
  <c r="H44" i="41" a="1"/>
  <c r="H44" i="41" s="1"/>
  <c r="H45" i="41" a="1"/>
  <c r="H45" i="41" s="1"/>
  <c r="H46" i="41" a="1"/>
  <c r="H46" i="41" s="1"/>
  <c r="H47" i="41" a="1"/>
  <c r="H47" i="41" s="1"/>
  <c r="H48" i="41" a="1"/>
  <c r="H48" i="41" s="1"/>
  <c r="H49" i="41" a="1"/>
  <c r="H49" i="41" s="1"/>
  <c r="H50" i="41" a="1"/>
  <c r="H50" i="41" s="1"/>
  <c r="H51" i="41" a="1"/>
  <c r="H51" i="41" s="1"/>
  <c r="H52" i="41" a="1"/>
  <c r="H52" i="41" s="1"/>
  <c r="H53" i="41" a="1"/>
  <c r="H53" i="41"/>
  <c r="H54" i="41" a="1"/>
  <c r="H54" i="41" s="1"/>
  <c r="H55" i="41" a="1"/>
  <c r="H55" i="41" s="1"/>
  <c r="H56" i="41" a="1"/>
  <c r="H56" i="41" s="1"/>
  <c r="H57" i="41" a="1"/>
  <c r="H57" i="41" s="1"/>
  <c r="H58" i="41" a="1"/>
  <c r="H58" i="41" s="1"/>
  <c r="H59" i="41" a="1"/>
  <c r="H59" i="41" s="1"/>
  <c r="H60" i="41" a="1"/>
  <c r="H60" i="41" s="1"/>
  <c r="H61" i="41" a="1"/>
  <c r="H61" i="41" s="1"/>
  <c r="H62" i="41" a="1"/>
  <c r="H62" i="41" s="1"/>
  <c r="H63" i="41" a="1"/>
  <c r="H63" i="41" s="1"/>
  <c r="H64" i="41" a="1"/>
  <c r="H64" i="41" s="1"/>
  <c r="H65" i="41" a="1"/>
  <c r="H65" i="41"/>
  <c r="H66" i="41" a="1"/>
  <c r="H66" i="41" s="1"/>
  <c r="H67" i="41" a="1"/>
  <c r="H67" i="41" s="1"/>
  <c r="H68" i="41" a="1"/>
  <c r="H68" i="41" s="1"/>
  <c r="H69" i="41" a="1"/>
  <c r="H69" i="41"/>
  <c r="H70" i="41" a="1"/>
  <c r="H70" i="41" s="1"/>
  <c r="H71" i="41" a="1"/>
  <c r="H71" i="41" s="1"/>
  <c r="H72" i="41" a="1"/>
  <c r="H72" i="41" s="1"/>
  <c r="H73" i="41" a="1"/>
  <c r="H73" i="41" s="1"/>
  <c r="H74" i="41" a="1"/>
  <c r="H74" i="41" s="1"/>
  <c r="H75" i="41" a="1"/>
  <c r="H75" i="41" s="1"/>
  <c r="H76" i="41" a="1"/>
  <c r="H76" i="41" s="1"/>
  <c r="H77" i="41" a="1"/>
  <c r="H77" i="41" s="1"/>
  <c r="H78" i="41" a="1"/>
  <c r="H78" i="41" s="1"/>
  <c r="H79" i="41" a="1"/>
  <c r="H79" i="41" s="1"/>
  <c r="H80" i="41" a="1"/>
  <c r="H80" i="41" s="1"/>
  <c r="H81" i="41" a="1"/>
  <c r="H81" i="41" s="1"/>
  <c r="H82" i="41" a="1"/>
  <c r="H82" i="41" s="1"/>
  <c r="H83" i="41" a="1"/>
  <c r="H83" i="41" s="1"/>
  <c r="H84" i="41" a="1"/>
  <c r="H84" i="41" s="1"/>
  <c r="H85" i="41" a="1"/>
  <c r="H85" i="41"/>
  <c r="H86" i="41" a="1"/>
  <c r="H86" i="41" s="1"/>
  <c r="H87" i="41" a="1"/>
  <c r="H87" i="41" s="1"/>
  <c r="H88" i="41" a="1"/>
  <c r="H88" i="41" s="1"/>
  <c r="H89" i="41" a="1"/>
  <c r="H89" i="41" s="1"/>
  <c r="H90" i="41" a="1"/>
  <c r="H90" i="41" s="1"/>
  <c r="H91" i="41" a="1"/>
  <c r="H91" i="41" s="1"/>
  <c r="H92" i="41" a="1"/>
  <c r="H92" i="41" s="1"/>
  <c r="H93" i="41" a="1"/>
  <c r="H93" i="41" s="1"/>
  <c r="H94" i="41" a="1"/>
  <c r="H94" i="41" s="1"/>
  <c r="H95" i="41" a="1"/>
  <c r="H95" i="41" s="1"/>
  <c r="H96" i="41" a="1"/>
  <c r="H96" i="41" s="1"/>
  <c r="H97" i="41" a="1"/>
  <c r="H97" i="41"/>
  <c r="H98" i="41" a="1"/>
  <c r="H98" i="41" s="1"/>
  <c r="H99" i="41" a="1"/>
  <c r="H99" i="41" s="1"/>
  <c r="H100" i="41" a="1"/>
  <c r="H100" i="41" s="1"/>
  <c r="H101" i="41" a="1"/>
  <c r="H101" i="41"/>
  <c r="H102" i="41" a="1"/>
  <c r="H102" i="41" s="1"/>
  <c r="H103" i="41" a="1"/>
  <c r="H103" i="41" s="1"/>
  <c r="H104" i="41" a="1"/>
  <c r="H104" i="41" s="1"/>
  <c r="H105" i="41" a="1"/>
  <c r="H105" i="41" s="1"/>
  <c r="H106" i="41" a="1"/>
  <c r="H106" i="41" s="1"/>
  <c r="H107" i="41" a="1"/>
  <c r="H107" i="41" s="1"/>
  <c r="H108" i="41" a="1"/>
  <c r="H108" i="41" s="1"/>
  <c r="H109" i="41" a="1"/>
  <c r="H109" i="41" s="1"/>
  <c r="H110" i="41" a="1"/>
  <c r="H110" i="41" s="1"/>
  <c r="H111" i="41" a="1"/>
  <c r="H111" i="41" s="1"/>
  <c r="H112" i="41" a="1"/>
  <c r="H112" i="41" s="1"/>
  <c r="H113" i="41" a="1"/>
  <c r="H113" i="41" s="1"/>
  <c r="H114" i="41" a="1"/>
  <c r="H114" i="41" s="1"/>
  <c r="H115" i="41" a="1"/>
  <c r="H115" i="41" s="1"/>
  <c r="H116" i="41" a="1"/>
  <c r="H116" i="41" s="1"/>
  <c r="H117" i="41" a="1"/>
  <c r="H117" i="41"/>
  <c r="H118" i="41" a="1"/>
  <c r="H118" i="41" s="1"/>
  <c r="H119" i="41" a="1"/>
  <c r="H119" i="41" s="1"/>
  <c r="H120" i="41" a="1"/>
  <c r="H120" i="41" s="1"/>
  <c r="H121" i="41" a="1"/>
  <c r="H121" i="41" s="1"/>
  <c r="H122" i="41" a="1"/>
  <c r="H122" i="41" s="1"/>
  <c r="H123" i="41" a="1"/>
  <c r="H123" i="41" s="1"/>
  <c r="H124" i="41" a="1"/>
  <c r="H124" i="41" s="1"/>
  <c r="H125" i="41" a="1"/>
  <c r="H125" i="41" s="1"/>
  <c r="H126" i="41" a="1"/>
  <c r="H126" i="41" s="1"/>
  <c r="H127" i="41" a="1"/>
  <c r="H127" i="41" s="1"/>
  <c r="H128" i="41" a="1"/>
  <c r="H128" i="41" s="1"/>
  <c r="H129" i="41" a="1"/>
  <c r="H129" i="41"/>
  <c r="H130" i="41" a="1"/>
  <c r="H130" i="41" s="1"/>
  <c r="H131" i="41" a="1"/>
  <c r="H131" i="41" s="1"/>
  <c r="H132" i="41" a="1"/>
  <c r="H132" i="41" s="1"/>
  <c r="H133" i="41" a="1"/>
  <c r="H133" i="41"/>
  <c r="H134" i="41" a="1"/>
  <c r="H134" i="41" s="1"/>
  <c r="H135" i="41" a="1"/>
  <c r="H135" i="41" s="1"/>
  <c r="H136" i="41" a="1"/>
  <c r="H136" i="41" s="1"/>
  <c r="H137" i="41" a="1"/>
  <c r="H137" i="41" s="1"/>
  <c r="H138" i="41" a="1"/>
  <c r="H138" i="41" s="1"/>
  <c r="H139" i="41" a="1"/>
  <c r="H139" i="41" s="1"/>
  <c r="H140" i="41" a="1"/>
  <c r="H140" i="41" s="1"/>
  <c r="H141" i="41" a="1"/>
  <c r="H141" i="41" s="1"/>
  <c r="H142" i="41" a="1"/>
  <c r="H142" i="41" s="1"/>
  <c r="H143" i="41" a="1"/>
  <c r="H143" i="41" s="1"/>
  <c r="H144" i="41" a="1"/>
  <c r="H144" i="41" s="1"/>
  <c r="H145" i="41" a="1"/>
  <c r="H145" i="41" s="1"/>
  <c r="H146" i="41" a="1"/>
  <c r="H146" i="41" s="1"/>
  <c r="H147" i="41" a="1"/>
  <c r="H147" i="41" s="1"/>
  <c r="H148" i="41" a="1"/>
  <c r="H148" i="41" s="1"/>
  <c r="H149" i="41" a="1"/>
  <c r="H149" i="41"/>
  <c r="H150" i="41" a="1"/>
  <c r="H150" i="41" s="1"/>
  <c r="H151" i="41" a="1"/>
  <c r="H151" i="41" s="1"/>
  <c r="H152" i="41" a="1"/>
  <c r="H152" i="41" s="1"/>
  <c r="H153" i="41" a="1"/>
  <c r="H153" i="41" s="1"/>
  <c r="H154" i="41" a="1"/>
  <c r="H154" i="41" s="1"/>
  <c r="H155" i="41" a="1"/>
  <c r="H155" i="41" s="1"/>
  <c r="H156" i="41" a="1"/>
  <c r="H156" i="41" s="1"/>
  <c r="H157" i="41" a="1"/>
  <c r="H157" i="41" s="1"/>
  <c r="H158" i="41" a="1"/>
  <c r="H158" i="41" s="1"/>
  <c r="H159" i="41" a="1"/>
  <c r="H159" i="41" s="1"/>
  <c r="H160" i="41" a="1"/>
  <c r="H160" i="41" s="1"/>
  <c r="H161" i="41" a="1"/>
  <c r="H161" i="41"/>
  <c r="H162" i="41" a="1"/>
  <c r="H162" i="41" s="1"/>
  <c r="H163" i="41" a="1"/>
  <c r="H163" i="41" s="1"/>
  <c r="H164" i="41" a="1"/>
  <c r="H164" i="41" s="1"/>
  <c r="H165" i="41" a="1"/>
  <c r="H165" i="41"/>
  <c r="H166" i="41" a="1"/>
  <c r="H166" i="41" s="1"/>
  <c r="H167" i="41" a="1"/>
  <c r="H167" i="41" s="1"/>
  <c r="H168" i="41" a="1"/>
  <c r="H168" i="41" s="1"/>
  <c r="H169" i="41" a="1"/>
  <c r="H169" i="41" s="1"/>
  <c r="H170" i="41" a="1"/>
  <c r="H170" i="41" s="1"/>
  <c r="H171" i="41" a="1"/>
  <c r="H171" i="41" s="1"/>
  <c r="H172" i="41" a="1"/>
  <c r="H172" i="41" s="1"/>
  <c r="H173" i="41" a="1"/>
  <c r="H173" i="41" s="1"/>
  <c r="H174" i="41" a="1"/>
  <c r="H174" i="41" s="1"/>
  <c r="H175" i="41" a="1"/>
  <c r="H175" i="41" s="1"/>
  <c r="H176" i="41" a="1"/>
  <c r="H176" i="41" s="1"/>
  <c r="H177" i="41" a="1"/>
  <c r="H177" i="41" s="1"/>
  <c r="H178" i="41" a="1"/>
  <c r="H178" i="41" s="1"/>
  <c r="H179" i="41" a="1"/>
  <c r="H179" i="41" s="1"/>
  <c r="H180" i="41" a="1"/>
  <c r="H180" i="41" s="1"/>
  <c r="H181" i="41" a="1"/>
  <c r="H181" i="41"/>
  <c r="H182" i="41" a="1"/>
  <c r="H182" i="41" s="1"/>
  <c r="H183" i="41" a="1"/>
  <c r="H183" i="41" s="1"/>
  <c r="H184" i="41" a="1"/>
  <c r="H184" i="41" s="1"/>
  <c r="H185" i="41" a="1"/>
  <c r="H185" i="41" s="1"/>
  <c r="H186" i="41" a="1"/>
  <c r="H186" i="41" s="1"/>
  <c r="H187" i="41" a="1"/>
  <c r="H187" i="41" s="1"/>
  <c r="H188" i="41" a="1"/>
  <c r="H188" i="41" s="1"/>
  <c r="H189" i="41" a="1"/>
  <c r="H189" i="41" s="1"/>
  <c r="H190" i="41" a="1"/>
  <c r="H190" i="41" s="1"/>
  <c r="H191" i="41" a="1"/>
  <c r="H191" i="41" s="1"/>
  <c r="H192" i="41" a="1"/>
  <c r="H192" i="41" s="1"/>
  <c r="H193" i="41" a="1"/>
  <c r="H193" i="41"/>
  <c r="H194" i="41" a="1"/>
  <c r="H194" i="41" s="1"/>
  <c r="H195" i="41" a="1"/>
  <c r="H195" i="41" s="1"/>
  <c r="H196" i="41" a="1"/>
  <c r="H196" i="41" s="1"/>
  <c r="H197" i="41" a="1"/>
  <c r="H197" i="41"/>
  <c r="H198" i="41" a="1"/>
  <c r="H198" i="41" s="1"/>
  <c r="H199" i="41" a="1"/>
  <c r="H199" i="41" s="1"/>
  <c r="H200" i="41" a="1"/>
  <c r="H200" i="41" s="1"/>
  <c r="H201" i="41" a="1"/>
  <c r="H201" i="41" s="1"/>
  <c r="H202" i="41" a="1"/>
  <c r="H202" i="41" s="1"/>
  <c r="H203" i="41" a="1"/>
  <c r="H203" i="41" s="1"/>
  <c r="H204" i="41" a="1"/>
  <c r="H204" i="41" s="1"/>
  <c r="H205" i="41" a="1"/>
  <c r="H205" i="41" s="1"/>
  <c r="H206" i="41" a="1"/>
  <c r="H206" i="41" s="1"/>
  <c r="H207" i="41" a="1"/>
  <c r="H207" i="41" s="1"/>
  <c r="H208" i="41" a="1"/>
  <c r="H208" i="41" s="1"/>
  <c r="H209" i="41" a="1"/>
  <c r="H209" i="41" s="1"/>
  <c r="H210" i="41" a="1"/>
  <c r="H210" i="41" s="1"/>
  <c r="H211" i="41" a="1"/>
  <c r="H211" i="41" s="1"/>
  <c r="H212" i="41" a="1"/>
  <c r="H212" i="41" s="1"/>
  <c r="H213" i="41" a="1"/>
  <c r="H213" i="41"/>
  <c r="H214" i="41" a="1"/>
  <c r="H214" i="41" s="1"/>
  <c r="H215" i="41" a="1"/>
  <c r="H215" i="41" s="1"/>
  <c r="H216" i="41" a="1"/>
  <c r="H216" i="41" s="1"/>
  <c r="H217" i="41" a="1"/>
  <c r="H217" i="41" s="1"/>
  <c r="H218" i="41" a="1"/>
  <c r="H218" i="41" s="1"/>
  <c r="H219" i="41" a="1"/>
  <c r="H219" i="41" s="1"/>
  <c r="H220" i="41" a="1"/>
  <c r="H220" i="41" s="1"/>
  <c r="H221" i="41" a="1"/>
  <c r="H221" i="41" s="1"/>
  <c r="H222" i="41" a="1"/>
  <c r="H222" i="41" s="1"/>
  <c r="H223" i="41" a="1"/>
  <c r="H223" i="41" s="1"/>
  <c r="H224" i="41" a="1"/>
  <c r="H224" i="41" s="1"/>
  <c r="H225" i="41" a="1"/>
  <c r="H225" i="41"/>
  <c r="H226" i="41" a="1"/>
  <c r="H226" i="41" s="1"/>
  <c r="H227" i="41" a="1"/>
  <c r="H227" i="41" s="1"/>
  <c r="H228" i="41" a="1"/>
  <c r="H228" i="41" s="1"/>
  <c r="H229" i="41" a="1"/>
  <c r="H229" i="41"/>
  <c r="H230" i="41" a="1"/>
  <c r="H230" i="41" s="1"/>
  <c r="H231" i="41" a="1"/>
  <c r="H231" i="41" s="1"/>
  <c r="H232" i="41" a="1"/>
  <c r="H232" i="41" s="1"/>
  <c r="H233" i="41" a="1"/>
  <c r="H233" i="41" s="1"/>
  <c r="H234" i="41" a="1"/>
  <c r="H234" i="41" s="1"/>
  <c r="H235" i="41" a="1"/>
  <c r="H235" i="41" s="1"/>
  <c r="H236" i="41" a="1"/>
  <c r="H236" i="41" s="1"/>
  <c r="H237" i="41" a="1"/>
  <c r="H237" i="41" s="1"/>
  <c r="H238" i="41" a="1"/>
  <c r="H238" i="41" s="1"/>
  <c r="H239" i="41" a="1"/>
  <c r="H239" i="41" s="1"/>
  <c r="H240" i="41" a="1"/>
  <c r="H240" i="41" s="1"/>
  <c r="H241" i="41" a="1"/>
  <c r="H241" i="41" s="1"/>
  <c r="H242" i="41" a="1"/>
  <c r="H242" i="41" s="1"/>
  <c r="H243" i="41" a="1"/>
  <c r="H243" i="41" s="1"/>
  <c r="H244" i="41" a="1"/>
  <c r="H244" i="41" s="1"/>
  <c r="H245" i="41" a="1"/>
  <c r="H245" i="41"/>
  <c r="H246" i="41" a="1"/>
  <c r="H246" i="41" s="1"/>
  <c r="H247" i="41" a="1"/>
  <c r="H247" i="41" s="1"/>
  <c r="H248" i="41" a="1"/>
  <c r="H248" i="41" s="1"/>
  <c r="H249" i="41" a="1"/>
  <c r="H249" i="41" s="1"/>
  <c r="H250" i="41" a="1"/>
  <c r="H250" i="41" s="1"/>
  <c r="H251" i="41" a="1"/>
  <c r="H251" i="41"/>
  <c r="H252" i="41" a="1"/>
  <c r="H252" i="41" s="1"/>
  <c r="H253" i="41" a="1"/>
  <c r="H253" i="41" s="1"/>
  <c r="H254" i="41" a="1"/>
  <c r="H254" i="41" s="1"/>
  <c r="H255" i="41" a="1"/>
  <c r="H255" i="41" s="1"/>
  <c r="H256" i="41" a="1"/>
  <c r="H256" i="41" s="1"/>
  <c r="H257" i="41" a="1"/>
  <c r="H257" i="41" s="1"/>
  <c r="H258" i="41" a="1"/>
  <c r="H258" i="41" s="1"/>
  <c r="H259" i="41" a="1"/>
  <c r="H259" i="41"/>
  <c r="H260" i="41" a="1"/>
  <c r="H260" i="41" s="1"/>
  <c r="H261" i="41" a="1"/>
  <c r="H261" i="41"/>
  <c r="H262" i="41" a="1"/>
  <c r="H262" i="41" s="1"/>
  <c r="H263" i="41" a="1"/>
  <c r="H263" i="41" s="1"/>
  <c r="H264" i="41" a="1"/>
  <c r="H264" i="41" s="1"/>
  <c r="H265" i="41" a="1"/>
  <c r="H265" i="41" s="1"/>
  <c r="H266" i="41" a="1"/>
  <c r="H266" i="41" s="1"/>
  <c r="H267" i="41" a="1"/>
  <c r="H267" i="41"/>
  <c r="H268" i="41" a="1"/>
  <c r="H268" i="41" s="1"/>
  <c r="H269" i="41" a="1"/>
  <c r="H269" i="41" s="1"/>
  <c r="H270" i="41" a="1"/>
  <c r="H270" i="41" s="1"/>
  <c r="H271" i="41" a="1"/>
  <c r="H271" i="41" s="1"/>
  <c r="H272" i="41" a="1"/>
  <c r="H272" i="41" s="1"/>
  <c r="H273" i="41" a="1"/>
  <c r="H273" i="41" s="1"/>
  <c r="H274" i="41" a="1"/>
  <c r="H274" i="41" s="1"/>
  <c r="H275" i="41" a="1"/>
  <c r="H275" i="41"/>
  <c r="H276" i="41" a="1"/>
  <c r="H276" i="41" s="1"/>
  <c r="H277" i="41" a="1"/>
  <c r="H277" i="41"/>
  <c r="H278" i="41" a="1"/>
  <c r="H278" i="41" s="1"/>
  <c r="H279" i="41" a="1"/>
  <c r="H279" i="41" s="1"/>
  <c r="H280" i="41" a="1"/>
  <c r="H280" i="41" s="1"/>
  <c r="H281" i="41" a="1"/>
  <c r="H281" i="41" s="1"/>
  <c r="H282" i="41" a="1"/>
  <c r="H282" i="41" s="1"/>
  <c r="H283" i="41" a="1"/>
  <c r="H283" i="41"/>
  <c r="H284" i="41" a="1"/>
  <c r="H284" i="41" s="1"/>
  <c r="H285" i="41" a="1"/>
  <c r="H285" i="41" s="1"/>
  <c r="H286" i="41" a="1"/>
  <c r="H286" i="41" s="1"/>
  <c r="H287" i="41" a="1"/>
  <c r="H287" i="41" s="1"/>
  <c r="H288" i="41" a="1"/>
  <c r="H288" i="41" s="1"/>
  <c r="H289" i="41" a="1"/>
  <c r="H289" i="41" s="1"/>
  <c r="H290" i="41" a="1"/>
  <c r="H290" i="41" s="1"/>
  <c r="H291" i="41" a="1"/>
  <c r="H291" i="41"/>
  <c r="H292" i="41" a="1"/>
  <c r="H292" i="41" s="1"/>
  <c r="H293" i="41" a="1"/>
  <c r="H293" i="41"/>
  <c r="H294" i="41" a="1"/>
  <c r="H294" i="41" s="1"/>
  <c r="H295" i="41" a="1"/>
  <c r="H295" i="41" s="1"/>
  <c r="H296" i="41" a="1"/>
  <c r="H296" i="41" s="1"/>
  <c r="H297" i="41" a="1"/>
  <c r="H297" i="41" s="1"/>
  <c r="H298" i="41" a="1"/>
  <c r="H298" i="41" s="1"/>
  <c r="H299" i="41" a="1"/>
  <c r="H299" i="41"/>
  <c r="H300" i="41" a="1"/>
  <c r="H300" i="41" s="1"/>
  <c r="H301" i="41" a="1"/>
  <c r="H301" i="41" s="1"/>
  <c r="H302" i="41" a="1"/>
  <c r="H302" i="41" s="1"/>
  <c r="H303" i="41" a="1"/>
  <c r="H303" i="41" s="1"/>
  <c r="H304" i="41" a="1"/>
  <c r="H304" i="41" s="1"/>
  <c r="H305" i="41" a="1"/>
  <c r="H305" i="41" s="1"/>
  <c r="H306" i="41" a="1"/>
  <c r="H306" i="41" s="1"/>
  <c r="H307" i="41" a="1"/>
  <c r="H307" i="41"/>
  <c r="H308" i="41" a="1"/>
  <c r="H308" i="41" s="1"/>
  <c r="H309" i="41" a="1"/>
  <c r="H309" i="41"/>
  <c r="H310" i="41" a="1"/>
  <c r="H310" i="41" s="1"/>
  <c r="H311" i="41" a="1"/>
  <c r="H311" i="41" s="1"/>
  <c r="H312" i="41" a="1"/>
  <c r="H312" i="41" s="1"/>
  <c r="H313" i="41" a="1"/>
  <c r="H313" i="41" s="1"/>
  <c r="H314" i="41" a="1"/>
  <c r="H314" i="41" s="1"/>
  <c r="H315" i="41" a="1"/>
  <c r="H315" i="41"/>
  <c r="H316" i="41" a="1"/>
  <c r="H316" i="41" s="1"/>
  <c r="H317" i="41" a="1"/>
  <c r="H317" i="41" s="1"/>
  <c r="H318" i="41" a="1"/>
  <c r="H318" i="41" s="1"/>
  <c r="H319" i="41" a="1"/>
  <c r="H319" i="41" s="1"/>
  <c r="H320" i="41" a="1"/>
  <c r="H320" i="41" s="1"/>
  <c r="H321" i="41" a="1"/>
  <c r="H321" i="41" s="1"/>
  <c r="H322" i="41" a="1"/>
  <c r="H322" i="41" s="1"/>
  <c r="H323" i="41" a="1"/>
  <c r="H323" i="41"/>
  <c r="H324" i="41" a="1"/>
  <c r="H324" i="41" s="1"/>
  <c r="H325" i="41" a="1"/>
  <c r="H325" i="41"/>
  <c r="H326" i="41" a="1"/>
  <c r="H326" i="41" s="1"/>
  <c r="H327" i="41" a="1"/>
  <c r="H327" i="41" s="1"/>
  <c r="H328" i="41" a="1"/>
  <c r="H328" i="41" s="1"/>
  <c r="H329" i="41" a="1"/>
  <c r="H329" i="41" s="1"/>
  <c r="H330" i="41" a="1"/>
  <c r="H330" i="41" s="1"/>
  <c r="H331" i="41" a="1"/>
  <c r="H331" i="41"/>
  <c r="H332" i="41" a="1"/>
  <c r="H332" i="41" s="1"/>
  <c r="H333" i="41" a="1"/>
  <c r="H333" i="41" s="1"/>
  <c r="H334" i="41" a="1"/>
  <c r="H334" i="41" s="1"/>
  <c r="H335" i="41" a="1"/>
  <c r="H335" i="41" s="1"/>
  <c r="H336" i="41" a="1"/>
  <c r="H336" i="41" s="1"/>
  <c r="H337" i="41" a="1"/>
  <c r="H337" i="41" s="1"/>
  <c r="H338" i="41" a="1"/>
  <c r="H338" i="41" s="1"/>
  <c r="H339" i="41" a="1"/>
  <c r="H339" i="41"/>
  <c r="H340" i="41" a="1"/>
  <c r="H340" i="41" s="1"/>
  <c r="H341" i="41" a="1"/>
  <c r="H341" i="41"/>
  <c r="H342" i="41" a="1"/>
  <c r="H342" i="41" s="1"/>
  <c r="H5" i="41" a="1"/>
  <c r="H5" i="41" s="1"/>
  <c r="B2" i="53"/>
  <c r="B3" i="53"/>
  <c r="B4" i="53"/>
  <c r="B5" i="53"/>
  <c r="B6" i="53"/>
  <c r="B7" i="53"/>
  <c r="B8" i="53"/>
  <c r="B9" i="53"/>
  <c r="B10" i="53"/>
  <c r="B11" i="53"/>
  <c r="B12" i="53"/>
  <c r="B13" i="53"/>
  <c r="B14"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44" i="53"/>
  <c r="B45" i="53"/>
  <c r="B46" i="53"/>
  <c r="B47" i="53"/>
  <c r="B48" i="53"/>
  <c r="B49" i="53"/>
  <c r="B50" i="53"/>
  <c r="B51" i="53"/>
  <c r="B52" i="53"/>
  <c r="B53" i="53"/>
  <c r="B54" i="53"/>
  <c r="B55" i="53"/>
  <c r="B56" i="53"/>
  <c r="B57" i="53"/>
  <c r="B58" i="53"/>
  <c r="B59" i="53"/>
  <c r="B60" i="53"/>
  <c r="B61" i="53"/>
  <c r="B62" i="53"/>
  <c r="B63" i="53"/>
  <c r="B64" i="53"/>
  <c r="B65" i="53"/>
  <c r="B66" i="53"/>
  <c r="B67" i="53"/>
  <c r="B68" i="53"/>
  <c r="B69" i="53"/>
  <c r="B70" i="53"/>
  <c r="B71" i="53"/>
  <c r="B72" i="53"/>
  <c r="B73" i="53"/>
  <c r="B74" i="53"/>
  <c r="B75" i="53"/>
  <c r="B76" i="53"/>
  <c r="B77" i="53"/>
  <c r="B78" i="53"/>
  <c r="B79" i="53"/>
  <c r="B80" i="53"/>
  <c r="B81" i="53"/>
  <c r="B82" i="53"/>
  <c r="B83" i="53"/>
  <c r="B84" i="53"/>
  <c r="B85" i="53"/>
  <c r="B86" i="53"/>
  <c r="B87" i="53"/>
  <c r="B88" i="53"/>
  <c r="B89" i="53"/>
  <c r="B90" i="53"/>
  <c r="B91" i="53"/>
  <c r="B92" i="53"/>
  <c r="B93" i="53"/>
  <c r="B94" i="53"/>
  <c r="B95" i="53"/>
  <c r="B96" i="53"/>
  <c r="B97" i="53"/>
  <c r="B98" i="53"/>
  <c r="B99" i="53"/>
  <c r="B100" i="53"/>
  <c r="B101" i="53"/>
  <c r="B102" i="53"/>
  <c r="B103" i="53"/>
  <c r="B104" i="53"/>
  <c r="B105" i="53"/>
  <c r="B106" i="53"/>
  <c r="B107" i="53"/>
  <c r="B108" i="53"/>
  <c r="B109" i="53"/>
  <c r="B110" i="53"/>
  <c r="B111" i="53"/>
  <c r="B112" i="53"/>
  <c r="B115" i="53"/>
  <c r="B116" i="53"/>
  <c r="B117" i="53"/>
  <c r="B118" i="53"/>
  <c r="B119" i="53"/>
  <c r="B120" i="53"/>
  <c r="B121" i="53"/>
  <c r="B122" i="53"/>
  <c r="B123" i="53"/>
  <c r="B124" i="53"/>
  <c r="B125" i="53"/>
  <c r="B126" i="53"/>
  <c r="B127" i="53"/>
  <c r="B128" i="53"/>
  <c r="B129" i="53"/>
  <c r="B130" i="53"/>
  <c r="B131" i="53"/>
  <c r="B132" i="53"/>
  <c r="B133" i="53"/>
  <c r="B134" i="53"/>
  <c r="B135" i="53"/>
  <c r="B136" i="53"/>
  <c r="B137" i="53"/>
  <c r="B140" i="53"/>
  <c r="B141" i="53"/>
  <c r="B142" i="53"/>
  <c r="B143" i="53"/>
  <c r="B144" i="53"/>
  <c r="B145" i="53"/>
  <c r="B146" i="53"/>
  <c r="B147" i="53"/>
  <c r="B148" i="53"/>
  <c r="B149" i="53"/>
  <c r="B150" i="53"/>
  <c r="B151" i="53"/>
  <c r="B152" i="53"/>
  <c r="B153" i="53"/>
  <c r="B154" i="53"/>
  <c r="B155" i="53"/>
  <c r="B156" i="53"/>
  <c r="B157" i="53"/>
  <c r="B158" i="53"/>
  <c r="B159" i="53"/>
  <c r="B160" i="53"/>
  <c r="B164" i="53"/>
  <c r="B165" i="53"/>
  <c r="B166" i="53"/>
  <c r="B167" i="53"/>
  <c r="B168" i="53"/>
  <c r="B169" i="53"/>
  <c r="B170" i="53"/>
  <c r="B171" i="53"/>
  <c r="B172" i="53"/>
  <c r="B173" i="53"/>
  <c r="B174" i="53"/>
  <c r="B175" i="53"/>
  <c r="B176" i="53"/>
  <c r="B177" i="53"/>
  <c r="B178" i="53"/>
  <c r="B179" i="53"/>
  <c r="B180" i="53"/>
  <c r="B181" i="53"/>
  <c r="B182" i="55"/>
  <c r="B183" i="55"/>
  <c r="B184" i="55"/>
  <c r="B185" i="55"/>
  <c r="B186" i="55"/>
  <c r="B187" i="55"/>
  <c r="B188" i="55"/>
  <c r="B189" i="55"/>
  <c r="B190" i="55"/>
  <c r="B191" i="55"/>
  <c r="B192" i="55"/>
  <c r="B193" i="55"/>
  <c r="B194" i="55"/>
  <c r="B195" i="55"/>
  <c r="B196" i="55"/>
  <c r="B197" i="55"/>
  <c r="B198" i="55"/>
  <c r="B199" i="55"/>
  <c r="B200" i="55"/>
  <c r="B201" i="55"/>
  <c r="B203" i="55"/>
  <c r="B204" i="55"/>
  <c r="B205" i="55"/>
  <c r="B206" i="55"/>
  <c r="B207" i="55"/>
  <c r="B208" i="55"/>
  <c r="B209" i="55"/>
  <c r="B210" i="55"/>
  <c r="B211" i="55"/>
  <c r="B212" i="55"/>
  <c r="B213" i="55"/>
  <c r="B214" i="55"/>
  <c r="B215" i="55"/>
  <c r="B216" i="55"/>
  <c r="B217" i="55"/>
  <c r="B218" i="55"/>
  <c r="B219" i="55"/>
  <c r="B220" i="55"/>
  <c r="B221" i="55"/>
  <c r="B222" i="55"/>
  <c r="B223" i="55"/>
  <c r="B224" i="55"/>
  <c r="B225" i="55"/>
  <c r="B227" i="55"/>
  <c r="B228" i="55"/>
  <c r="B229" i="55"/>
  <c r="B230" i="55"/>
  <c r="B231" i="55"/>
  <c r="B232" i="55"/>
  <c r="B233" i="55"/>
  <c r="B234" i="55"/>
  <c r="B235" i="55"/>
  <c r="B236" i="55"/>
  <c r="B237" i="55"/>
  <c r="B238" i="55"/>
  <c r="B239" i="55"/>
  <c r="B240" i="55"/>
  <c r="B241" i="55"/>
  <c r="B242" i="55"/>
  <c r="B243" i="55"/>
  <c r="B244" i="55"/>
  <c r="B245" i="55"/>
  <c r="B246" i="55"/>
  <c r="B247" i="55"/>
  <c r="B248" i="55"/>
  <c r="B249" i="55"/>
  <c r="B251" i="55"/>
  <c r="B252" i="55"/>
  <c r="B253" i="55"/>
  <c r="B254" i="55"/>
  <c r="B255" i="55"/>
  <c r="B256" i="55"/>
  <c r="B257" i="55"/>
  <c r="B258" i="55"/>
  <c r="B259" i="55"/>
  <c r="B260" i="55"/>
  <c r="B261" i="55"/>
  <c r="B262" i="55"/>
  <c r="B263" i="55"/>
  <c r="B264" i="55"/>
  <c r="B265" i="55"/>
  <c r="B266" i="55"/>
  <c r="B267" i="55"/>
  <c r="B268" i="55"/>
  <c r="B269" i="55"/>
  <c r="B270" i="55"/>
  <c r="B271" i="55"/>
  <c r="B272" i="55"/>
  <c r="B273" i="55"/>
  <c r="B275" i="55"/>
  <c r="B276" i="55"/>
  <c r="B277" i="55"/>
  <c r="B278" i="55"/>
  <c r="B279" i="55"/>
  <c r="B280" i="55"/>
  <c r="B281" i="55"/>
  <c r="B282" i="55"/>
  <c r="B283" i="55"/>
  <c r="B284" i="55"/>
  <c r="B285" i="55"/>
  <c r="B286" i="55"/>
  <c r="B287" i="55"/>
  <c r="B288" i="55"/>
  <c r="B289" i="55"/>
  <c r="B290" i="55"/>
  <c r="B291" i="55"/>
  <c r="B292" i="55"/>
  <c r="B293" i="55"/>
  <c r="B294" i="55"/>
  <c r="B296" i="55"/>
  <c r="B297" i="55"/>
  <c r="B298" i="55"/>
  <c r="B299" i="55"/>
  <c r="B300" i="55"/>
  <c r="B301" i="55"/>
  <c r="B302" i="55"/>
  <c r="B303" i="55"/>
  <c r="B304" i="55"/>
  <c r="B305" i="55"/>
  <c r="B306" i="55"/>
  <c r="B307" i="55"/>
  <c r="B308" i="55"/>
  <c r="B309" i="55"/>
  <c r="B310" i="55"/>
  <c r="B311" i="55"/>
  <c r="B313" i="55"/>
  <c r="B314" i="55"/>
  <c r="B315" i="55"/>
  <c r="B316" i="55"/>
  <c r="B317" i="55"/>
  <c r="B318" i="55"/>
  <c r="B319" i="55"/>
  <c r="B320" i="55"/>
  <c r="B321" i="55"/>
  <c r="B322" i="55"/>
  <c r="B323" i="55"/>
  <c r="B324" i="55"/>
  <c r="B325" i="55"/>
  <c r="B326" i="55"/>
  <c r="B327" i="55"/>
  <c r="B328" i="55"/>
  <c r="B330" i="55"/>
  <c r="B331" i="55"/>
  <c r="B332" i="55"/>
  <c r="B333" i="55"/>
  <c r="B334" i="55"/>
  <c r="B335" i="55"/>
  <c r="B336" i="55"/>
  <c r="B337" i="55"/>
  <c r="B338" i="55"/>
  <c r="B339" i="55"/>
  <c r="B181" i="55"/>
  <c r="B180" i="55"/>
  <c r="B179" i="55"/>
  <c r="B177" i="55"/>
  <c r="B176" i="55"/>
  <c r="B175" i="55"/>
  <c r="B174" i="55"/>
  <c r="B173" i="55"/>
  <c r="B172" i="55"/>
  <c r="B171" i="55"/>
  <c r="B170" i="55"/>
  <c r="B169" i="55"/>
  <c r="B168" i="55"/>
  <c r="B167" i="55"/>
  <c r="B166" i="55"/>
  <c r="B165" i="55"/>
  <c r="B164" i="55"/>
  <c r="B163" i="55"/>
  <c r="B162" i="55"/>
  <c r="B161" i="55"/>
  <c r="B160" i="55"/>
  <c r="B159" i="55"/>
  <c r="B158" i="55"/>
  <c r="B157" i="55"/>
  <c r="B156" i="55"/>
  <c r="B155" i="55"/>
  <c r="B153" i="55"/>
  <c r="B152" i="55"/>
  <c r="B151" i="55"/>
  <c r="B150" i="55"/>
  <c r="B149" i="55"/>
  <c r="B148" i="55"/>
  <c r="B147" i="55"/>
  <c r="B146" i="55"/>
  <c r="B145" i="55"/>
  <c r="B144" i="55"/>
  <c r="B143" i="55"/>
  <c r="B142" i="55"/>
  <c r="B141" i="55"/>
  <c r="B140" i="55"/>
  <c r="B139" i="55"/>
  <c r="B138" i="55"/>
  <c r="B137" i="55"/>
  <c r="B136" i="55"/>
  <c r="B135" i="55"/>
  <c r="B134" i="55"/>
  <c r="B133" i="55"/>
  <c r="B132" i="55"/>
  <c r="B131" i="55"/>
  <c r="B129" i="55"/>
  <c r="B128" i="55"/>
  <c r="B127" i="55"/>
  <c r="B126" i="55"/>
  <c r="B125" i="55"/>
  <c r="B124" i="55"/>
  <c r="B123" i="55"/>
  <c r="B122" i="55"/>
  <c r="B121" i="55"/>
  <c r="B120" i="55"/>
  <c r="B119" i="55"/>
  <c r="B118" i="55"/>
  <c r="B117" i="55"/>
  <c r="B116" i="55"/>
  <c r="B115" i="55"/>
  <c r="B114" i="55"/>
  <c r="B113" i="55"/>
  <c r="B112" i="55"/>
  <c r="B111" i="55"/>
  <c r="B110" i="55"/>
  <c r="B109" i="55"/>
  <c r="B108" i="55"/>
  <c r="B107" i="55"/>
  <c r="B105" i="55"/>
  <c r="B104" i="55"/>
  <c r="B103" i="55"/>
  <c r="B102" i="55"/>
  <c r="B101" i="55"/>
  <c r="B100" i="55"/>
  <c r="B99" i="55"/>
  <c r="B98" i="55"/>
  <c r="B97" i="55"/>
  <c r="B96" i="55"/>
  <c r="B95" i="55"/>
  <c r="B94" i="55"/>
  <c r="B93" i="55"/>
  <c r="B92" i="55"/>
  <c r="B91" i="55"/>
  <c r="B90" i="55"/>
  <c r="B89" i="55"/>
  <c r="B88" i="55"/>
  <c r="B87" i="55"/>
  <c r="B86" i="55"/>
  <c r="B85" i="55"/>
  <c r="B84" i="55"/>
  <c r="B83" i="55"/>
  <c r="B81" i="55"/>
  <c r="B80" i="55"/>
  <c r="B79" i="55"/>
  <c r="B78" i="55"/>
  <c r="B77" i="55"/>
  <c r="B76" i="55"/>
  <c r="B75" i="55"/>
  <c r="B74" i="55"/>
  <c r="B73" i="55"/>
  <c r="B72" i="55"/>
  <c r="B71" i="55"/>
  <c r="B70" i="55"/>
  <c r="B69" i="55"/>
  <c r="B68" i="55"/>
  <c r="B67" i="55"/>
  <c r="B66" i="55"/>
  <c r="B65" i="55"/>
  <c r="B64" i="55"/>
  <c r="B63" i="55"/>
  <c r="B62" i="55"/>
  <c r="B61" i="55"/>
  <c r="B60" i="55"/>
  <c r="B59" i="55"/>
  <c r="B57" i="55"/>
  <c r="B56" i="55"/>
  <c r="B55" i="55"/>
  <c r="B54" i="55"/>
  <c r="B53" i="55"/>
  <c r="B52" i="55"/>
  <c r="B51" i="55"/>
  <c r="B50" i="55"/>
  <c r="B49" i="55"/>
  <c r="B48" i="55"/>
  <c r="B47" i="55"/>
  <c r="B46" i="55"/>
  <c r="B45" i="55"/>
  <c r="B44" i="55"/>
  <c r="B43" i="55"/>
  <c r="B42" i="55"/>
  <c r="B41" i="55"/>
  <c r="B40" i="55"/>
  <c r="B39" i="55"/>
  <c r="B38" i="55"/>
  <c r="B37" i="55"/>
  <c r="B36" i="55"/>
  <c r="B35" i="55"/>
  <c r="B33" i="55"/>
  <c r="B32" i="55"/>
  <c r="B31" i="55"/>
  <c r="B30" i="55"/>
  <c r="B29" i="55"/>
  <c r="B28" i="55"/>
  <c r="B27" i="55"/>
  <c r="B26" i="55"/>
  <c r="B25" i="55"/>
  <c r="B24" i="55"/>
  <c r="B23" i="55"/>
  <c r="B22" i="55"/>
  <c r="B21" i="55"/>
  <c r="B20" i="55"/>
  <c r="B19" i="55"/>
  <c r="B18" i="55"/>
  <c r="B17" i="55"/>
  <c r="B16" i="55"/>
  <c r="B15" i="55"/>
  <c r="B14" i="55"/>
  <c r="B13" i="55"/>
  <c r="B12" i="55"/>
  <c r="B11" i="55"/>
  <c r="B9" i="55"/>
  <c r="B8" i="55"/>
  <c r="B7" i="55"/>
  <c r="B6" i="55"/>
  <c r="B5" i="55"/>
  <c r="B4" i="55"/>
  <c r="B3" i="55"/>
  <c r="B2" i="55"/>
  <c r="B182" i="54"/>
  <c r="B183" i="54"/>
  <c r="B184" i="54"/>
  <c r="B185" i="54"/>
  <c r="B186" i="54"/>
  <c r="B187" i="54"/>
  <c r="B188" i="54"/>
  <c r="B189" i="54"/>
  <c r="B190" i="54"/>
  <c r="B191" i="54"/>
  <c r="B192" i="54"/>
  <c r="B193" i="54"/>
  <c r="B194" i="54"/>
  <c r="B195" i="54"/>
  <c r="B196" i="54"/>
  <c r="B197" i="54"/>
  <c r="B198" i="54"/>
  <c r="B199" i="54"/>
  <c r="B200" i="54"/>
  <c r="B201" i="54"/>
  <c r="B202" i="54"/>
  <c r="B204" i="54"/>
  <c r="B205" i="54"/>
  <c r="B206" i="54"/>
  <c r="B207" i="54"/>
  <c r="B208" i="54"/>
  <c r="B209" i="54"/>
  <c r="B210" i="54"/>
  <c r="B211" i="54"/>
  <c r="B212" i="54"/>
  <c r="B213" i="54"/>
  <c r="B214" i="54"/>
  <c r="B215" i="54"/>
  <c r="B216" i="54"/>
  <c r="B217" i="54"/>
  <c r="B218" i="54"/>
  <c r="B219" i="54"/>
  <c r="B220" i="54"/>
  <c r="B221" i="54"/>
  <c r="B222" i="54"/>
  <c r="B223" i="54"/>
  <c r="B224" i="54"/>
  <c r="B225" i="54"/>
  <c r="B226" i="54"/>
  <c r="B229" i="54"/>
  <c r="B230" i="54"/>
  <c r="B231" i="54"/>
  <c r="B232" i="54"/>
  <c r="B233" i="54"/>
  <c r="B234" i="54"/>
  <c r="B235" i="54"/>
  <c r="B236" i="54"/>
  <c r="B237" i="54"/>
  <c r="B238" i="54"/>
  <c r="B239" i="54"/>
  <c r="B240" i="54"/>
  <c r="B241" i="54"/>
  <c r="B242" i="54"/>
  <c r="B243" i="54"/>
  <c r="B244" i="54"/>
  <c r="B245" i="54"/>
  <c r="B181" i="54"/>
  <c r="B180" i="54"/>
  <c r="B178" i="54"/>
  <c r="B177" i="54"/>
  <c r="B176" i="54"/>
  <c r="B175" i="54"/>
  <c r="B174" i="54"/>
  <c r="B173" i="54"/>
  <c r="B172" i="54"/>
  <c r="B171" i="54"/>
  <c r="B170" i="54"/>
  <c r="B169" i="54"/>
  <c r="B168" i="54"/>
  <c r="B167" i="54"/>
  <c r="B166" i="54"/>
  <c r="B165" i="54"/>
  <c r="B164" i="54"/>
  <c r="B163" i="54"/>
  <c r="B162" i="54"/>
  <c r="B161" i="54"/>
  <c r="B160" i="54"/>
  <c r="B159" i="54"/>
  <c r="B158" i="54"/>
  <c r="B157" i="54"/>
  <c r="B156" i="54"/>
  <c r="B154" i="54"/>
  <c r="B153" i="54"/>
  <c r="B152" i="54"/>
  <c r="B151" i="54"/>
  <c r="B150" i="54"/>
  <c r="B149" i="54"/>
  <c r="B148" i="54"/>
  <c r="B147" i="54"/>
  <c r="B146" i="54"/>
  <c r="B145" i="54"/>
  <c r="B144" i="54"/>
  <c r="B143" i="54"/>
  <c r="B142" i="54"/>
  <c r="B141" i="54"/>
  <c r="B140" i="54"/>
  <c r="B139" i="54"/>
  <c r="B138" i="54"/>
  <c r="B137" i="54"/>
  <c r="B136" i="54"/>
  <c r="B135" i="54"/>
  <c r="B134" i="54"/>
  <c r="B133" i="54"/>
  <c r="B132" i="54"/>
  <c r="B130" i="54"/>
  <c r="B129" i="54"/>
  <c r="B128" i="54"/>
  <c r="B127" i="54"/>
  <c r="B126" i="54"/>
  <c r="B125" i="54"/>
  <c r="B124" i="54"/>
  <c r="B123" i="54"/>
  <c r="B122" i="54"/>
  <c r="B121" i="54"/>
  <c r="B120" i="54"/>
  <c r="B119" i="54"/>
  <c r="B118" i="54"/>
  <c r="B117" i="54"/>
  <c r="B116" i="54"/>
  <c r="B115" i="54"/>
  <c r="B114" i="54"/>
  <c r="B113" i="54"/>
  <c r="B112" i="54"/>
  <c r="B111" i="54"/>
  <c r="B110" i="54"/>
  <c r="B109" i="54"/>
  <c r="B108" i="54"/>
  <c r="B106" i="54"/>
  <c r="B105" i="54"/>
  <c r="B104" i="54"/>
  <c r="B103" i="54"/>
  <c r="B102" i="54"/>
  <c r="B101" i="54"/>
  <c r="B100" i="54"/>
  <c r="B99" i="54"/>
  <c r="B98" i="54"/>
  <c r="B97" i="54"/>
  <c r="B96" i="54"/>
  <c r="B95" i="54"/>
  <c r="B94" i="54"/>
  <c r="B93" i="54"/>
  <c r="B92" i="54"/>
  <c r="B91" i="54"/>
  <c r="B90" i="54"/>
  <c r="B89" i="54"/>
  <c r="B88" i="54"/>
  <c r="B87" i="54"/>
  <c r="B86" i="54"/>
  <c r="B85" i="54"/>
  <c r="B84" i="54"/>
  <c r="B82" i="54"/>
  <c r="B81" i="54"/>
  <c r="B80" i="54"/>
  <c r="B79" i="54"/>
  <c r="B78" i="54"/>
  <c r="B77" i="54"/>
  <c r="B76" i="54"/>
  <c r="B75" i="54"/>
  <c r="B74" i="54"/>
  <c r="B73" i="54"/>
  <c r="B72" i="54"/>
  <c r="B71" i="54"/>
  <c r="B70" i="54"/>
  <c r="B69" i="54"/>
  <c r="B68" i="54"/>
  <c r="B67" i="54"/>
  <c r="B66" i="54"/>
  <c r="B65" i="54"/>
  <c r="B64" i="54"/>
  <c r="B63" i="54"/>
  <c r="B62" i="54"/>
  <c r="B61" i="54"/>
  <c r="B60" i="54"/>
  <c r="B58" i="54"/>
  <c r="B57" i="54"/>
  <c r="B56" i="54"/>
  <c r="B55" i="54"/>
  <c r="B54" i="54"/>
  <c r="B53" i="54"/>
  <c r="B52" i="54"/>
  <c r="B51" i="54"/>
  <c r="B50" i="54"/>
  <c r="B49" i="54"/>
  <c r="B48" i="54"/>
  <c r="B47" i="54"/>
  <c r="B46" i="54"/>
  <c r="B45" i="54"/>
  <c r="B44" i="54"/>
  <c r="B43" i="54"/>
  <c r="B42" i="54"/>
  <c r="B41" i="54"/>
  <c r="B40" i="54"/>
  <c r="B39" i="54"/>
  <c r="B38" i="54"/>
  <c r="B37" i="54"/>
  <c r="B36" i="54"/>
  <c r="B34" i="54"/>
  <c r="B33" i="54"/>
  <c r="B32" i="54"/>
  <c r="B31" i="54"/>
  <c r="B30" i="54"/>
  <c r="B29" i="54"/>
  <c r="B28" i="54"/>
  <c r="B27" i="54"/>
  <c r="B26" i="54"/>
  <c r="B25" i="54"/>
  <c r="B24" i="54"/>
  <c r="B23" i="54"/>
  <c r="B22" i="54"/>
  <c r="B21" i="54"/>
  <c r="B20" i="54"/>
  <c r="B19" i="54"/>
  <c r="B18" i="54"/>
  <c r="B17" i="54"/>
  <c r="B16" i="54"/>
  <c r="B15" i="54"/>
  <c r="B14" i="54"/>
  <c r="B13" i="54"/>
  <c r="B12" i="54"/>
  <c r="B10" i="54"/>
  <c r="B9" i="54"/>
  <c r="B8" i="54"/>
  <c r="B7" i="54"/>
  <c r="B6" i="54"/>
  <c r="B5" i="54"/>
  <c r="B4" i="54"/>
  <c r="B3" i="54"/>
  <c r="B2" i="54"/>
  <c r="B3" i="48"/>
  <c r="B4" i="48"/>
  <c r="B5" i="48"/>
  <c r="B6" i="48"/>
  <c r="B7" i="48"/>
  <c r="B8" i="48"/>
  <c r="B9" i="48"/>
  <c r="B10" i="48"/>
  <c r="B11" i="48"/>
  <c r="B12" i="48"/>
  <c r="B13" i="48"/>
  <c r="B14" i="48"/>
  <c r="B15" i="48"/>
  <c r="B16" i="48"/>
  <c r="B17" i="48"/>
  <c r="B18" i="48"/>
  <c r="B19" i="48"/>
  <c r="B20" i="48"/>
  <c r="B21" i="48"/>
  <c r="B22" i="48"/>
  <c r="B23" i="48"/>
  <c r="B24" i="48"/>
  <c r="B25" i="48"/>
  <c r="B26" i="48"/>
  <c r="B27" i="48"/>
  <c r="B28" i="48"/>
  <c r="B29" i="48"/>
  <c r="B30" i="48"/>
  <c r="B31" i="48"/>
  <c r="B32" i="48"/>
  <c r="B33" i="48"/>
  <c r="B34" i="48"/>
  <c r="B35" i="48"/>
  <c r="B36" i="48"/>
  <c r="B37" i="48"/>
  <c r="B38" i="48"/>
  <c r="B39" i="48"/>
  <c r="B40" i="48"/>
  <c r="B41" i="48"/>
  <c r="B42" i="48"/>
  <c r="B43" i="48"/>
  <c r="B44" i="48"/>
  <c r="B45" i="48"/>
  <c r="B46" i="48"/>
  <c r="B47" i="48"/>
  <c r="B48" i="48"/>
  <c r="B49" i="48"/>
  <c r="B50" i="48"/>
  <c r="B51" i="48"/>
  <c r="B52" i="48"/>
  <c r="B53" i="48"/>
  <c r="B54" i="48"/>
  <c r="B55" i="48"/>
  <c r="B56" i="48"/>
  <c r="B57" i="48"/>
  <c r="B58" i="48"/>
  <c r="B59" i="48"/>
  <c r="B60" i="48"/>
  <c r="B61" i="48"/>
  <c r="B62" i="48"/>
  <c r="B63" i="48"/>
  <c r="B64" i="48"/>
  <c r="B65" i="48"/>
  <c r="B66" i="48"/>
  <c r="B67" i="48"/>
  <c r="B68" i="48"/>
  <c r="B69" i="48"/>
  <c r="B70" i="48"/>
  <c r="B71" i="48"/>
  <c r="B72" i="48"/>
  <c r="B73" i="48"/>
  <c r="B74" i="48"/>
  <c r="B75" i="48"/>
  <c r="B76" i="48"/>
  <c r="B77" i="48"/>
  <c r="B78" i="48"/>
  <c r="B79" i="48"/>
  <c r="B80" i="48"/>
  <c r="B81" i="48"/>
  <c r="B82" i="48"/>
  <c r="B83" i="48"/>
  <c r="B84" i="48"/>
  <c r="B85" i="48"/>
  <c r="B86" i="48"/>
  <c r="B87" i="48"/>
  <c r="B88" i="48"/>
  <c r="B89" i="48"/>
  <c r="B90" i="48"/>
  <c r="B91" i="48"/>
  <c r="B92" i="48"/>
  <c r="B93" i="48"/>
  <c r="B94" i="48"/>
  <c r="B95" i="48"/>
  <c r="B96" i="48"/>
  <c r="B97" i="48"/>
  <c r="B98" i="48"/>
  <c r="B99" i="48"/>
  <c r="B100" i="48"/>
  <c r="B101" i="48"/>
  <c r="B102" i="48"/>
  <c r="B103" i="48"/>
  <c r="B104" i="48"/>
  <c r="B105" i="48"/>
  <c r="B106" i="48"/>
  <c r="B107" i="48"/>
  <c r="B108" i="48"/>
  <c r="B109" i="48"/>
  <c r="B110" i="48"/>
  <c r="B111" i="48"/>
  <c r="B112" i="48"/>
  <c r="B113" i="48"/>
  <c r="B114" i="48"/>
  <c r="B115" i="48"/>
  <c r="B116" i="48"/>
  <c r="B117" i="48"/>
  <c r="B118" i="48"/>
  <c r="B119" i="48"/>
  <c r="B120" i="48"/>
  <c r="B121" i="48"/>
  <c r="B122" i="48"/>
  <c r="B123" i="48"/>
  <c r="B124" i="48"/>
  <c r="B125" i="48"/>
  <c r="B126" i="48"/>
  <c r="B127" i="48"/>
  <c r="B128" i="48"/>
  <c r="B129" i="48"/>
  <c r="B130" i="48"/>
  <c r="B131" i="48"/>
  <c r="B132" i="48"/>
  <c r="B133" i="48"/>
  <c r="B134" i="48"/>
  <c r="B135" i="48"/>
  <c r="B136" i="48"/>
  <c r="B137" i="48"/>
  <c r="B138" i="48"/>
  <c r="B139" i="48"/>
  <c r="B140" i="48"/>
  <c r="B141" i="48"/>
  <c r="B142" i="48"/>
  <c r="B143" i="48"/>
  <c r="B144" i="48"/>
  <c r="B145" i="48"/>
  <c r="B146" i="48"/>
  <c r="B147" i="48"/>
  <c r="B148" i="48"/>
  <c r="B149" i="48"/>
  <c r="B150" i="48"/>
  <c r="B151" i="48"/>
  <c r="B152" i="48"/>
  <c r="B153" i="48"/>
  <c r="B154" i="48"/>
  <c r="B155" i="48"/>
  <c r="B156" i="48"/>
  <c r="B157" i="48"/>
  <c r="B158" i="48"/>
  <c r="B159" i="48"/>
  <c r="B160" i="48"/>
  <c r="B161" i="48"/>
  <c r="B162" i="48"/>
  <c r="B163" i="48"/>
  <c r="B164" i="48"/>
  <c r="B165" i="48"/>
  <c r="B166" i="48"/>
  <c r="B167" i="48"/>
  <c r="B168" i="48"/>
  <c r="B169" i="48"/>
  <c r="B170" i="48"/>
  <c r="B171" i="48"/>
  <c r="B172" i="48"/>
  <c r="B173" i="48"/>
  <c r="B174" i="48"/>
  <c r="B175" i="48"/>
  <c r="B176" i="48"/>
  <c r="B177" i="48"/>
  <c r="B178" i="48"/>
  <c r="B179" i="48"/>
  <c r="B180" i="48"/>
  <c r="B181" i="48"/>
  <c r="B182" i="48"/>
  <c r="B183" i="48"/>
  <c r="B184" i="48"/>
  <c r="B185" i="48"/>
  <c r="B186" i="48"/>
  <c r="B187" i="48"/>
  <c r="B188" i="48"/>
  <c r="B189" i="48"/>
  <c r="B190" i="48"/>
  <c r="B191" i="48"/>
  <c r="B192" i="48"/>
  <c r="B193" i="48"/>
  <c r="B194" i="48"/>
  <c r="B195" i="48"/>
  <c r="B196" i="48"/>
  <c r="B197" i="48"/>
  <c r="B198" i="48"/>
  <c r="B199" i="48"/>
  <c r="B200" i="48"/>
  <c r="B201" i="48"/>
  <c r="B202" i="48"/>
  <c r="B203" i="48"/>
  <c r="B204" i="48"/>
  <c r="B205" i="48"/>
  <c r="B206" i="48"/>
  <c r="B207" i="48"/>
  <c r="B208" i="48"/>
  <c r="B209" i="48"/>
  <c r="B210" i="48"/>
  <c r="B211" i="48"/>
  <c r="B212" i="48"/>
  <c r="B213" i="48"/>
  <c r="B214" i="48"/>
  <c r="B215" i="48"/>
  <c r="B216" i="48"/>
  <c r="B217" i="48"/>
  <c r="B218" i="48"/>
  <c r="B219" i="48"/>
  <c r="B220" i="48"/>
  <c r="B221" i="48"/>
  <c r="B222" i="48"/>
  <c r="B223" i="48"/>
  <c r="B224" i="48"/>
  <c r="B225" i="48"/>
  <c r="B226" i="48"/>
  <c r="B227" i="48"/>
  <c r="B228" i="48"/>
  <c r="B229" i="48"/>
  <c r="B230" i="48"/>
  <c r="B231" i="48"/>
  <c r="B232" i="48"/>
  <c r="B233" i="48"/>
  <c r="B234" i="48"/>
  <c r="B235" i="48"/>
  <c r="B236" i="48"/>
  <c r="B237" i="48"/>
  <c r="B238" i="48"/>
  <c r="B239" i="48"/>
  <c r="B240" i="48"/>
  <c r="B241" i="48"/>
  <c r="B242" i="48"/>
  <c r="B243" i="48"/>
  <c r="B244" i="48"/>
  <c r="B245" i="48"/>
  <c r="B246" i="48"/>
  <c r="B247" i="48"/>
  <c r="B248" i="48"/>
  <c r="B249" i="48"/>
  <c r="B250" i="48"/>
  <c r="B251" i="48"/>
  <c r="B252" i="48"/>
  <c r="B253" i="48"/>
  <c r="B254" i="48"/>
  <c r="B255" i="48"/>
  <c r="B256" i="48"/>
  <c r="B257" i="48"/>
  <c r="B258" i="48"/>
  <c r="B259" i="48"/>
  <c r="B260" i="48"/>
  <c r="B261" i="48"/>
  <c r="B262" i="48"/>
  <c r="B263" i="48"/>
  <c r="B264" i="48"/>
  <c r="B265" i="48"/>
  <c r="B266" i="48"/>
  <c r="B267" i="48"/>
  <c r="B268" i="48"/>
  <c r="B269" i="48"/>
  <c r="B270" i="48"/>
  <c r="B271" i="48"/>
  <c r="B272" i="48"/>
  <c r="B273" i="48"/>
  <c r="B274" i="48"/>
  <c r="B275" i="48"/>
  <c r="B276" i="48"/>
  <c r="B277" i="48"/>
  <c r="B278" i="48"/>
  <c r="B279" i="48"/>
  <c r="B280" i="48"/>
  <c r="B281" i="48"/>
  <c r="B282" i="48"/>
  <c r="B283" i="48"/>
  <c r="B284" i="48"/>
  <c r="B285" i="48"/>
  <c r="B286" i="48"/>
  <c r="B287" i="48"/>
  <c r="B288" i="48"/>
  <c r="B289" i="48"/>
  <c r="B290" i="48"/>
  <c r="B291" i="48"/>
  <c r="B292" i="48"/>
  <c r="B293" i="48"/>
  <c r="B294" i="48"/>
  <c r="B295" i="48"/>
  <c r="B296" i="48"/>
  <c r="B297" i="48"/>
  <c r="B298" i="48"/>
  <c r="B299" i="48"/>
  <c r="B300" i="48"/>
  <c r="B301" i="48"/>
  <c r="B302" i="48"/>
  <c r="B303" i="48"/>
  <c r="B304" i="48"/>
  <c r="B305" i="48"/>
  <c r="B306" i="48"/>
  <c r="B307" i="48"/>
  <c r="B308" i="48"/>
  <c r="B309" i="48"/>
  <c r="B310" i="48"/>
  <c r="B311" i="48"/>
  <c r="B312" i="48"/>
  <c r="B313" i="48"/>
  <c r="B314" i="48"/>
  <c r="B315" i="48"/>
  <c r="B316" i="48"/>
  <c r="B317" i="48"/>
  <c r="B318" i="48"/>
  <c r="B319" i="48"/>
  <c r="B320" i="48"/>
  <c r="B321" i="48"/>
  <c r="B322" i="48"/>
  <c r="B323" i="48"/>
  <c r="B324" i="48"/>
  <c r="B326" i="48"/>
  <c r="B327" i="48"/>
  <c r="B328" i="48"/>
  <c r="B329" i="48"/>
  <c r="B330" i="48"/>
  <c r="B331" i="48"/>
  <c r="B332" i="48"/>
  <c r="B333" i="48"/>
  <c r="B334" i="48"/>
  <c r="B335" i="48"/>
  <c r="B336" i="48"/>
  <c r="B337" i="48"/>
  <c r="B338" i="48"/>
  <c r="B339" i="48"/>
  <c r="B2" i="48"/>
  <c r="C3" i="48"/>
  <c r="C4" i="48"/>
  <c r="C5" i="48"/>
  <c r="C6" i="48"/>
  <c r="C7" i="48"/>
  <c r="C8" i="48"/>
  <c r="C9" i="48"/>
  <c r="C10" i="48"/>
  <c r="C11" i="48"/>
  <c r="C12" i="48"/>
  <c r="C13" i="48"/>
  <c r="C14" i="48"/>
  <c r="C15" i="48"/>
  <c r="C16" i="48"/>
  <c r="C17" i="48"/>
  <c r="C18" i="48"/>
  <c r="C19" i="48"/>
  <c r="C20" i="48"/>
  <c r="C21" i="48"/>
  <c r="C22" i="48"/>
  <c r="C23" i="48"/>
  <c r="C24" i="48"/>
  <c r="C25" i="48"/>
  <c r="C26" i="48"/>
  <c r="C27" i="48"/>
  <c r="C28" i="48"/>
  <c r="C29" i="48"/>
  <c r="C30" i="48"/>
  <c r="C31" i="48"/>
  <c r="C32" i="48"/>
  <c r="C33" i="48"/>
  <c r="C34" i="48"/>
  <c r="C35" i="48"/>
  <c r="C36" i="48"/>
  <c r="C37" i="48"/>
  <c r="C38" i="48"/>
  <c r="C39" i="48"/>
  <c r="C40" i="48"/>
  <c r="C41" i="48"/>
  <c r="C42" i="48"/>
  <c r="C43" i="48"/>
  <c r="C44" i="48"/>
  <c r="C45" i="48"/>
  <c r="C46" i="48"/>
  <c r="C47" i="48"/>
  <c r="C48" i="48"/>
  <c r="C49" i="48"/>
  <c r="C50" i="48"/>
  <c r="C51" i="48"/>
  <c r="C52" i="48"/>
  <c r="C53" i="48"/>
  <c r="C54" i="48"/>
  <c r="C55" i="48"/>
  <c r="C56" i="48"/>
  <c r="C57" i="48"/>
  <c r="C58" i="48"/>
  <c r="C59" i="48"/>
  <c r="C60" i="48"/>
  <c r="C61" i="48"/>
  <c r="C62" i="48"/>
  <c r="C63" i="48"/>
  <c r="C64" i="48"/>
  <c r="C2" i="48"/>
  <c r="D3" i="48"/>
  <c r="D4" i="48"/>
  <c r="D5" i="48"/>
  <c r="D6" i="48"/>
  <c r="D7" i="48"/>
  <c r="D8" i="48"/>
  <c r="D9" i="48"/>
  <c r="D10" i="48"/>
  <c r="D11" i="48"/>
  <c r="D12" i="48"/>
  <c r="D13" i="48"/>
  <c r="D14" i="48"/>
  <c r="D15" i="48"/>
  <c r="D16" i="48"/>
  <c r="D17" i="48"/>
  <c r="D18" i="48"/>
  <c r="D19" i="48"/>
  <c r="D20" i="48"/>
  <c r="D21" i="48"/>
  <c r="D22" i="48"/>
  <c r="D23" i="48"/>
  <c r="D24" i="48"/>
  <c r="D25" i="48"/>
  <c r="D26" i="48"/>
  <c r="D27" i="48"/>
  <c r="D28" i="48"/>
  <c r="D29" i="48"/>
  <c r="D30" i="48"/>
  <c r="D31" i="48"/>
  <c r="D32" i="48"/>
  <c r="D33" i="48"/>
  <c r="D34" i="48"/>
  <c r="D35" i="48"/>
  <c r="D36" i="48"/>
  <c r="D37" i="48"/>
  <c r="D38" i="48"/>
  <c r="D39" i="48"/>
  <c r="D40" i="48"/>
  <c r="D41" i="48"/>
  <c r="D42" i="48"/>
  <c r="D43" i="48"/>
  <c r="D44" i="48"/>
  <c r="D45" i="48"/>
  <c r="D46" i="48"/>
  <c r="D47" i="48"/>
  <c r="D48" i="48"/>
  <c r="D49" i="48"/>
  <c r="D50" i="48"/>
  <c r="D51" i="48"/>
  <c r="D52" i="48"/>
  <c r="D53" i="48"/>
  <c r="D54" i="48"/>
  <c r="D55" i="48"/>
  <c r="D56" i="48"/>
  <c r="D57" i="48"/>
  <c r="D58" i="48"/>
  <c r="D59" i="48"/>
  <c r="D60" i="48"/>
  <c r="D61" i="48"/>
  <c r="D62" i="48"/>
  <c r="D63" i="48"/>
  <c r="D64" i="48"/>
  <c r="D2" i="48"/>
  <c r="B3" i="37"/>
  <c r="B4" i="37"/>
  <c r="B5" i="37"/>
  <c r="B6" i="37"/>
  <c r="B7" i="37"/>
  <c r="B8" i="37"/>
  <c r="B9" i="37"/>
  <c r="B10" i="37"/>
  <c r="B11" i="37"/>
  <c r="B12" i="37"/>
  <c r="B13" i="37"/>
  <c r="B14" i="37"/>
  <c r="B15" i="37"/>
  <c r="B16" i="37"/>
  <c r="B17" i="37"/>
  <c r="B18" i="37"/>
  <c r="B19" i="37"/>
  <c r="B20" i="37"/>
  <c r="B21" i="37"/>
  <c r="B22" i="37"/>
  <c r="B23" i="37"/>
  <c r="B24" i="37"/>
  <c r="B25" i="37"/>
  <c r="B26" i="37"/>
  <c r="B27" i="37"/>
  <c r="B28" i="37"/>
  <c r="B29" i="37"/>
  <c r="B30" i="37"/>
  <c r="B31" i="37"/>
  <c r="B32" i="37"/>
  <c r="B33" i="37"/>
  <c r="B34" i="37"/>
  <c r="B35" i="37"/>
  <c r="B36" i="37"/>
  <c r="B37" i="37"/>
  <c r="B38" i="37"/>
  <c r="B39" i="37"/>
  <c r="B40" i="37"/>
  <c r="B41" i="37"/>
  <c r="B42" i="37"/>
  <c r="B43" i="37"/>
  <c r="B44" i="37"/>
  <c r="B45" i="37"/>
  <c r="B46" i="37"/>
  <c r="B47" i="37"/>
  <c r="B48" i="37"/>
  <c r="B49" i="37"/>
  <c r="B50" i="37"/>
  <c r="B51" i="37"/>
  <c r="B52" i="37"/>
  <c r="B53" i="37"/>
  <c r="B54" i="37"/>
  <c r="B55" i="37"/>
  <c r="B56" i="37"/>
  <c r="B57" i="37"/>
  <c r="B58" i="37"/>
  <c r="B59" i="37"/>
  <c r="B60" i="37"/>
  <c r="B61" i="37"/>
  <c r="B62" i="37"/>
  <c r="B63" i="37"/>
  <c r="B64" i="37"/>
  <c r="B65" i="37"/>
  <c r="B66" i="37"/>
  <c r="B67" i="37"/>
  <c r="B68" i="37"/>
  <c r="B69" i="37"/>
  <c r="B70" i="37"/>
  <c r="B71" i="37"/>
  <c r="B72" i="37"/>
  <c r="B73" i="37"/>
  <c r="B74" i="37"/>
  <c r="B75" i="37"/>
  <c r="B76" i="37"/>
  <c r="B78" i="37"/>
  <c r="B79" i="37"/>
  <c r="B80" i="37"/>
  <c r="B81" i="37"/>
  <c r="B82" i="37"/>
  <c r="B83" i="37"/>
  <c r="B84" i="37"/>
  <c r="B85" i="37"/>
  <c r="B86" i="37"/>
  <c r="B87" i="37"/>
  <c r="B88" i="37"/>
  <c r="B89" i="37"/>
  <c r="B90" i="37"/>
  <c r="B91" i="37"/>
  <c r="B92" i="37"/>
  <c r="B93" i="37"/>
  <c r="B94" i="37"/>
  <c r="B95" i="37"/>
  <c r="B96" i="37"/>
  <c r="B97" i="37"/>
  <c r="B98" i="37"/>
  <c r="B99" i="37"/>
  <c r="B100" i="37"/>
  <c r="B101" i="37"/>
  <c r="B102" i="37"/>
  <c r="B103" i="37"/>
  <c r="B104" i="37"/>
  <c r="B105" i="37"/>
  <c r="B106" i="37"/>
  <c r="B107" i="37"/>
  <c r="B108" i="37"/>
  <c r="B109" i="37"/>
  <c r="B110" i="37"/>
  <c r="B111" i="37"/>
  <c r="B112" i="37"/>
  <c r="B113" i="37"/>
  <c r="B114" i="37"/>
  <c r="B115" i="37"/>
  <c r="B116" i="37"/>
  <c r="B117" i="37"/>
  <c r="B118" i="37"/>
  <c r="B119" i="37"/>
  <c r="B120" i="37"/>
  <c r="B121" i="37"/>
  <c r="B122" i="37"/>
  <c r="B123" i="37"/>
  <c r="B124" i="37"/>
  <c r="B125" i="37"/>
  <c r="B126" i="37"/>
  <c r="B127" i="37"/>
  <c r="B128" i="37"/>
  <c r="B129" i="37"/>
  <c r="B130" i="37"/>
  <c r="B131" i="37"/>
  <c r="B2" i="37"/>
  <c r="D113" i="2"/>
  <c r="D6" i="2"/>
  <c r="E6" i="2" s="1"/>
  <c r="F6" i="2" s="1"/>
  <c r="C1" i="34"/>
  <c r="B1" i="34"/>
  <c r="A1" i="34"/>
  <c r="E5" i="9"/>
  <c r="E6" i="17"/>
  <c r="D39" i="19"/>
  <c r="D38" i="19"/>
  <c r="D37" i="19"/>
  <c r="D36" i="19"/>
  <c r="D35" i="19"/>
  <c r="D34" i="19"/>
  <c r="C5" i="7"/>
  <c r="L113" i="11"/>
  <c r="L112" i="11"/>
  <c r="L111" i="11"/>
  <c r="L110" i="11"/>
  <c r="L109" i="11"/>
  <c r="L108" i="11"/>
  <c r="L107" i="11"/>
  <c r="L106" i="11"/>
  <c r="L105" i="11"/>
  <c r="L104" i="11"/>
  <c r="L103" i="11"/>
  <c r="L102" i="11"/>
  <c r="L101" i="11"/>
  <c r="L100" i="11"/>
  <c r="L99" i="11"/>
  <c r="L98" i="11"/>
  <c r="L97" i="11"/>
  <c r="L96" i="11"/>
  <c r="L95" i="11"/>
  <c r="L94" i="11"/>
  <c r="L93" i="11"/>
  <c r="L92" i="11"/>
  <c r="L91" i="11"/>
  <c r="L90" i="11"/>
  <c r="L89" i="11"/>
  <c r="L88" i="11"/>
  <c r="L87" i="11"/>
  <c r="L86" i="11"/>
  <c r="L85" i="11"/>
  <c r="L84" i="11"/>
  <c r="L83" i="11"/>
  <c r="L82" i="11"/>
  <c r="L81" i="11"/>
  <c r="L80" i="11"/>
  <c r="L79" i="11"/>
  <c r="L78" i="11"/>
  <c r="L77" i="11"/>
  <c r="L76" i="11"/>
  <c r="L75" i="11"/>
  <c r="L74" i="11"/>
  <c r="L73" i="11"/>
  <c r="L72" i="11"/>
  <c r="L71" i="11"/>
  <c r="L70" i="11"/>
  <c r="L69" i="11"/>
  <c r="L68" i="11"/>
  <c r="L67" i="11"/>
  <c r="L66" i="11"/>
  <c r="L65" i="11"/>
  <c r="L64" i="11"/>
  <c r="L63" i="11"/>
  <c r="L62" i="11"/>
  <c r="L61" i="11"/>
  <c r="L60" i="11"/>
  <c r="L59" i="11"/>
  <c r="L58" i="11"/>
  <c r="L57" i="11"/>
  <c r="L56" i="11"/>
  <c r="L55" i="11"/>
  <c r="L54" i="11"/>
  <c r="L53" i="11"/>
  <c r="L52" i="11"/>
  <c r="L51" i="11"/>
  <c r="L50" i="11"/>
  <c r="L49" i="11"/>
  <c r="L48" i="11"/>
  <c r="L47" i="11"/>
  <c r="L46" i="11"/>
  <c r="L45" i="11"/>
  <c r="L44" i="11"/>
  <c r="L43" i="11"/>
  <c r="L42" i="11"/>
  <c r="L41" i="11"/>
  <c r="L40" i="11"/>
  <c r="L39" i="11"/>
  <c r="L38" i="11"/>
  <c r="L37" i="11"/>
  <c r="L36" i="11"/>
  <c r="L35" i="11"/>
  <c r="L34" i="11"/>
  <c r="L33" i="11"/>
  <c r="L32" i="11"/>
  <c r="L31" i="11"/>
  <c r="L30" i="11"/>
  <c r="L29" i="11"/>
  <c r="L28" i="11"/>
  <c r="L27" i="11"/>
  <c r="L26" i="11"/>
  <c r="L25" i="11"/>
  <c r="L24" i="11"/>
  <c r="L23" i="11"/>
  <c r="L22" i="11"/>
  <c r="L21" i="11"/>
  <c r="L20" i="11"/>
  <c r="L19" i="11"/>
  <c r="L18" i="11"/>
  <c r="L17" i="11"/>
  <c r="L16" i="11"/>
  <c r="L15" i="11"/>
  <c r="L14" i="11"/>
  <c r="L13" i="11"/>
  <c r="L12" i="11"/>
  <c r="L11" i="11"/>
  <c r="L10" i="11"/>
  <c r="L9" i="11"/>
  <c r="L8" i="11"/>
  <c r="L7" i="11"/>
  <c r="L6" i="11"/>
  <c r="L5" i="11"/>
  <c r="L4" i="11"/>
  <c r="L3" i="11"/>
  <c r="L2" i="11"/>
  <c r="E6" i="6"/>
  <c r="F83" i="19"/>
  <c r="F84" i="19"/>
  <c r="F85" i="19"/>
  <c r="F86" i="19"/>
  <c r="F87" i="19"/>
  <c r="F88" i="19"/>
  <c r="F89" i="19"/>
  <c r="F90" i="19"/>
  <c r="F91" i="19"/>
  <c r="F92" i="19"/>
  <c r="F93" i="19"/>
  <c r="F82" i="19"/>
  <c r="D40" i="19"/>
  <c r="D41" i="19"/>
  <c r="D42" i="19"/>
  <c r="D43" i="19"/>
  <c r="D44" i="19"/>
  <c r="D45" i="19"/>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0" i="18"/>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6" i="17"/>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6" i="16"/>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6" i="15"/>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6" i="14"/>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6" i="13"/>
  <c r="D305" i="11"/>
  <c r="D304" i="11"/>
  <c r="D303" i="11"/>
  <c r="D302" i="11"/>
  <c r="D301" i="11"/>
  <c r="D300" i="11"/>
  <c r="D299" i="11"/>
  <c r="D298" i="11"/>
  <c r="D297" i="11"/>
  <c r="D296" i="11"/>
  <c r="D295" i="11"/>
  <c r="D294" i="1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E342" i="9"/>
  <c r="E343" i="9" s="1"/>
  <c r="E341" i="9"/>
  <c r="D341" i="9"/>
  <c r="E340" i="9"/>
  <c r="D340" i="9"/>
  <c r="E339" i="9"/>
  <c r="D339" i="9"/>
  <c r="E338" i="9"/>
  <c r="D338" i="9"/>
  <c r="E337" i="9"/>
  <c r="D337" i="9"/>
  <c r="E336" i="9"/>
  <c r="D336" i="9"/>
  <c r="E335" i="9"/>
  <c r="D335" i="9"/>
  <c r="E334" i="9"/>
  <c r="D334" i="9"/>
  <c r="E333" i="9"/>
  <c r="D333" i="9"/>
  <c r="E332" i="9"/>
  <c r="D332" i="9"/>
  <c r="E331" i="9"/>
  <c r="D331" i="9"/>
  <c r="E330" i="9"/>
  <c r="D330" i="9"/>
  <c r="E329" i="9"/>
  <c r="D329" i="9"/>
  <c r="E328" i="9"/>
  <c r="D328" i="9"/>
  <c r="E327" i="9"/>
  <c r="D327" i="9"/>
  <c r="E326" i="9"/>
  <c r="D326" i="9"/>
  <c r="E325" i="9"/>
  <c r="D325" i="9"/>
  <c r="E324" i="9"/>
  <c r="D324" i="9"/>
  <c r="E323" i="9"/>
  <c r="D323" i="9"/>
  <c r="E322" i="9"/>
  <c r="D322" i="9"/>
  <c r="E321" i="9"/>
  <c r="D321" i="9"/>
  <c r="E320" i="9"/>
  <c r="D320" i="9"/>
  <c r="E319" i="9"/>
  <c r="D319" i="9"/>
  <c r="E318" i="9"/>
  <c r="D318" i="9"/>
  <c r="E317" i="9"/>
  <c r="D317" i="9"/>
  <c r="E316" i="9"/>
  <c r="D316" i="9"/>
  <c r="E315" i="9"/>
  <c r="D315" i="9"/>
  <c r="E314" i="9"/>
  <c r="D314" i="9"/>
  <c r="E313" i="9"/>
  <c r="D313" i="9"/>
  <c r="E312" i="9"/>
  <c r="D312" i="9"/>
  <c r="E311" i="9"/>
  <c r="D311" i="9"/>
  <c r="E310" i="9"/>
  <c r="D310" i="9"/>
  <c r="E309" i="9"/>
  <c r="D309" i="9"/>
  <c r="E308" i="9"/>
  <c r="D308" i="9"/>
  <c r="E307" i="9"/>
  <c r="D307" i="9"/>
  <c r="E306" i="9"/>
  <c r="D306" i="9"/>
  <c r="E305" i="9"/>
  <c r="D305" i="9"/>
  <c r="E304" i="9"/>
  <c r="D304" i="9"/>
  <c r="E303" i="9"/>
  <c r="D303" i="9"/>
  <c r="E302" i="9"/>
  <c r="D302" i="9"/>
  <c r="E301" i="9"/>
  <c r="D301" i="9"/>
  <c r="E300" i="9"/>
  <c r="D300" i="9"/>
  <c r="E299" i="9"/>
  <c r="D299" i="9"/>
  <c r="E298" i="9"/>
  <c r="D298" i="9"/>
  <c r="E297" i="9"/>
  <c r="D297" i="9"/>
  <c r="E296" i="9"/>
  <c r="D296" i="9"/>
  <c r="E295" i="9"/>
  <c r="D295" i="9"/>
  <c r="E294" i="9"/>
  <c r="D294" i="9"/>
  <c r="E293" i="9"/>
  <c r="D293" i="9"/>
  <c r="E292" i="9"/>
  <c r="D292" i="9"/>
  <c r="E291" i="9"/>
  <c r="D291" i="9"/>
  <c r="E290" i="9"/>
  <c r="D290" i="9"/>
  <c r="E289" i="9"/>
  <c r="D289" i="9"/>
  <c r="E288" i="9"/>
  <c r="D288" i="9"/>
  <c r="E287" i="9"/>
  <c r="D287" i="9"/>
  <c r="E286" i="9"/>
  <c r="D286" i="9"/>
  <c r="E285" i="9"/>
  <c r="D285" i="9"/>
  <c r="E284" i="9"/>
  <c r="D284" i="9"/>
  <c r="E283" i="9"/>
  <c r="D283" i="9"/>
  <c r="E282" i="9"/>
  <c r="D282" i="9"/>
  <c r="E281" i="9"/>
  <c r="D281" i="9"/>
  <c r="E280" i="9"/>
  <c r="D280" i="9"/>
  <c r="E279" i="9"/>
  <c r="D279" i="9"/>
  <c r="E278" i="9"/>
  <c r="D278" i="9"/>
  <c r="E277" i="9"/>
  <c r="D277" i="9"/>
  <c r="E276" i="9"/>
  <c r="D276" i="9"/>
  <c r="E275" i="9"/>
  <c r="D275" i="9"/>
  <c r="E274" i="9"/>
  <c r="D274" i="9"/>
  <c r="E273" i="9"/>
  <c r="D273" i="9"/>
  <c r="E272" i="9"/>
  <c r="D272" i="9"/>
  <c r="E271" i="9"/>
  <c r="D271" i="9"/>
  <c r="E270" i="9"/>
  <c r="D270" i="9"/>
  <c r="E269" i="9"/>
  <c r="D269" i="9"/>
  <c r="E268" i="9"/>
  <c r="D268" i="9"/>
  <c r="E267" i="9"/>
  <c r="D267" i="9"/>
  <c r="E266" i="9"/>
  <c r="D266" i="9"/>
  <c r="E265" i="9"/>
  <c r="D265" i="9"/>
  <c r="E264" i="9"/>
  <c r="D264" i="9"/>
  <c r="E263" i="9"/>
  <c r="D263" i="9"/>
  <c r="E262" i="9"/>
  <c r="D262" i="9"/>
  <c r="E261" i="9"/>
  <c r="D261" i="9"/>
  <c r="E260" i="9"/>
  <c r="D260" i="9"/>
  <c r="E259" i="9"/>
  <c r="D259" i="9"/>
  <c r="E258" i="9"/>
  <c r="D258" i="9"/>
  <c r="E257" i="9"/>
  <c r="D257" i="9"/>
  <c r="E256" i="9"/>
  <c r="D256" i="9"/>
  <c r="E255" i="9"/>
  <c r="D255" i="9"/>
  <c r="E254" i="9"/>
  <c r="D254" i="9"/>
  <c r="E253" i="9"/>
  <c r="D253" i="9"/>
  <c r="E252" i="9"/>
  <c r="D252" i="9"/>
  <c r="E251" i="9"/>
  <c r="D251" i="9"/>
  <c r="E250" i="9"/>
  <c r="D250" i="9"/>
  <c r="E249" i="9"/>
  <c r="D249" i="9"/>
  <c r="E248" i="9"/>
  <c r="D248" i="9"/>
  <c r="E247" i="9"/>
  <c r="D247" i="9"/>
  <c r="E246" i="9"/>
  <c r="D246" i="9"/>
  <c r="E245" i="9"/>
  <c r="D245" i="9"/>
  <c r="E244" i="9"/>
  <c r="D244" i="9"/>
  <c r="E243" i="9"/>
  <c r="D243" i="9"/>
  <c r="E242" i="9"/>
  <c r="D242" i="9"/>
  <c r="E241" i="9"/>
  <c r="D241" i="9"/>
  <c r="E240" i="9"/>
  <c r="D240" i="9"/>
  <c r="E239" i="9"/>
  <c r="D239" i="9"/>
  <c r="E238" i="9"/>
  <c r="D238" i="9"/>
  <c r="E237" i="9"/>
  <c r="D237" i="9"/>
  <c r="E236" i="9"/>
  <c r="D236" i="9"/>
  <c r="E235" i="9"/>
  <c r="D235" i="9"/>
  <c r="E234" i="9"/>
  <c r="D234" i="9"/>
  <c r="E233" i="9"/>
  <c r="D233" i="9"/>
  <c r="E232" i="9"/>
  <c r="D232" i="9"/>
  <c r="E231" i="9"/>
  <c r="D231" i="9"/>
  <c r="E230" i="9"/>
  <c r="D230" i="9"/>
  <c r="E229" i="9"/>
  <c r="D229" i="9"/>
  <c r="E228" i="9"/>
  <c r="D228" i="9"/>
  <c r="E227" i="9"/>
  <c r="D227" i="9"/>
  <c r="E226" i="9"/>
  <c r="D226" i="9"/>
  <c r="E225" i="9"/>
  <c r="D225" i="9"/>
  <c r="E224" i="9"/>
  <c r="D224" i="9"/>
  <c r="E223" i="9"/>
  <c r="D223" i="9"/>
  <c r="E222" i="9"/>
  <c r="D222" i="9"/>
  <c r="E221" i="9"/>
  <c r="D221" i="9"/>
  <c r="E220" i="9"/>
  <c r="D220" i="9"/>
  <c r="E219" i="9"/>
  <c r="D219" i="9"/>
  <c r="E218" i="9"/>
  <c r="D218" i="9"/>
  <c r="E217" i="9"/>
  <c r="D217" i="9"/>
  <c r="E216" i="9"/>
  <c r="D216" i="9"/>
  <c r="E215" i="9"/>
  <c r="D215" i="9"/>
  <c r="E214" i="9"/>
  <c r="D214" i="9"/>
  <c r="E213" i="9"/>
  <c r="D213" i="9"/>
  <c r="E212" i="9"/>
  <c r="D212" i="9"/>
  <c r="E211" i="9"/>
  <c r="D211" i="9"/>
  <c r="E210" i="9"/>
  <c r="D210" i="9"/>
  <c r="E209" i="9"/>
  <c r="D209" i="9"/>
  <c r="E208" i="9"/>
  <c r="D208" i="9"/>
  <c r="E207" i="9"/>
  <c r="D207" i="9"/>
  <c r="E206" i="9"/>
  <c r="D206" i="9"/>
  <c r="E205" i="9"/>
  <c r="D205" i="9"/>
  <c r="E204" i="9"/>
  <c r="D204" i="9"/>
  <c r="E203" i="9"/>
  <c r="D203" i="9"/>
  <c r="E202" i="9"/>
  <c r="D202" i="9"/>
  <c r="E201" i="9"/>
  <c r="D201" i="9"/>
  <c r="E200" i="9"/>
  <c r="D200" i="9"/>
  <c r="E199" i="9"/>
  <c r="D199" i="9"/>
  <c r="E198" i="9"/>
  <c r="D198" i="9"/>
  <c r="E197" i="9"/>
  <c r="D197" i="9"/>
  <c r="E196" i="9"/>
  <c r="D196" i="9"/>
  <c r="E195" i="9"/>
  <c r="D195" i="9"/>
  <c r="E194" i="9"/>
  <c r="D194" i="9"/>
  <c r="E193" i="9"/>
  <c r="D193" i="9"/>
  <c r="E192" i="9"/>
  <c r="D192" i="9"/>
  <c r="E191" i="9"/>
  <c r="D191" i="9"/>
  <c r="E190" i="9"/>
  <c r="D190" i="9"/>
  <c r="E189" i="9"/>
  <c r="D189" i="9"/>
  <c r="E188" i="9"/>
  <c r="D188" i="9"/>
  <c r="E187" i="9"/>
  <c r="D187" i="9"/>
  <c r="E186" i="9"/>
  <c r="D186" i="9"/>
  <c r="E185" i="9"/>
  <c r="D185" i="9"/>
  <c r="E184" i="9"/>
  <c r="D184" i="9"/>
  <c r="E183" i="9"/>
  <c r="D183" i="9"/>
  <c r="E182" i="9"/>
  <c r="D182" i="9"/>
  <c r="E181" i="9"/>
  <c r="D181" i="9"/>
  <c r="E180" i="9"/>
  <c r="D180" i="9"/>
  <c r="E179" i="9"/>
  <c r="D179" i="9"/>
  <c r="E178" i="9"/>
  <c r="D178" i="9"/>
  <c r="E177" i="9"/>
  <c r="D177" i="9"/>
  <c r="E176" i="9"/>
  <c r="D176" i="9"/>
  <c r="E175" i="9"/>
  <c r="D175" i="9"/>
  <c r="E174" i="9"/>
  <c r="D174" i="9"/>
  <c r="E173" i="9"/>
  <c r="D173" i="9"/>
  <c r="E172" i="9"/>
  <c r="D172" i="9"/>
  <c r="E171" i="9"/>
  <c r="D171" i="9"/>
  <c r="E170" i="9"/>
  <c r="D170" i="9"/>
  <c r="E169" i="9"/>
  <c r="D169" i="9"/>
  <c r="E168" i="9"/>
  <c r="D168" i="9"/>
  <c r="E167" i="9"/>
  <c r="D167" i="9"/>
  <c r="E166" i="9"/>
  <c r="D166" i="9"/>
  <c r="E165" i="9"/>
  <c r="D165" i="9"/>
  <c r="E164" i="9"/>
  <c r="D164" i="9"/>
  <c r="E163" i="9"/>
  <c r="D163" i="9"/>
  <c r="E162" i="9"/>
  <c r="D162" i="9"/>
  <c r="E161" i="9"/>
  <c r="D161" i="9"/>
  <c r="E160" i="9"/>
  <c r="D160" i="9"/>
  <c r="E159" i="9"/>
  <c r="D159" i="9"/>
  <c r="E158" i="9"/>
  <c r="D158" i="9"/>
  <c r="E157" i="9"/>
  <c r="D157" i="9"/>
  <c r="E156" i="9"/>
  <c r="D156" i="9"/>
  <c r="E155" i="9"/>
  <c r="D155" i="9"/>
  <c r="E154" i="9"/>
  <c r="D154" i="9"/>
  <c r="E153" i="9"/>
  <c r="D153" i="9"/>
  <c r="E152" i="9"/>
  <c r="D152" i="9"/>
  <c r="E151" i="9"/>
  <c r="D151" i="9"/>
  <c r="E150" i="9"/>
  <c r="D150" i="9"/>
  <c r="E149" i="9"/>
  <c r="D149" i="9"/>
  <c r="E148" i="9"/>
  <c r="D148" i="9"/>
  <c r="E147" i="9"/>
  <c r="D147" i="9"/>
  <c r="E146" i="9"/>
  <c r="D146" i="9"/>
  <c r="E145" i="9"/>
  <c r="D145" i="9"/>
  <c r="E144" i="9"/>
  <c r="D144" i="9"/>
  <c r="E143" i="9"/>
  <c r="D143" i="9"/>
  <c r="E142" i="9"/>
  <c r="D142" i="9"/>
  <c r="E141" i="9"/>
  <c r="D141" i="9"/>
  <c r="E140" i="9"/>
  <c r="D140" i="9"/>
  <c r="E139" i="9"/>
  <c r="D139" i="9"/>
  <c r="E138" i="9"/>
  <c r="D138" i="9"/>
  <c r="E137" i="9"/>
  <c r="D137" i="9"/>
  <c r="E136" i="9"/>
  <c r="D136" i="9"/>
  <c r="E135" i="9"/>
  <c r="D135" i="9"/>
  <c r="E134" i="9"/>
  <c r="D134" i="9"/>
  <c r="E133" i="9"/>
  <c r="D133" i="9"/>
  <c r="E132" i="9"/>
  <c r="D132" i="9"/>
  <c r="E131" i="9"/>
  <c r="D131" i="9"/>
  <c r="E130" i="9"/>
  <c r="D130" i="9"/>
  <c r="E129" i="9"/>
  <c r="D129" i="9"/>
  <c r="E128" i="9"/>
  <c r="D128" i="9"/>
  <c r="E127" i="9"/>
  <c r="D127" i="9"/>
  <c r="E126" i="9"/>
  <c r="D126" i="9"/>
  <c r="E125" i="9"/>
  <c r="D125" i="9"/>
  <c r="E124" i="9"/>
  <c r="D124" i="9"/>
  <c r="E123" i="9"/>
  <c r="D123" i="9"/>
  <c r="E122" i="9"/>
  <c r="D122" i="9"/>
  <c r="E121" i="9"/>
  <c r="D121" i="9"/>
  <c r="E120" i="9"/>
  <c r="D120" i="9"/>
  <c r="E119" i="9"/>
  <c r="D119" i="9"/>
  <c r="E118" i="9"/>
  <c r="D118" i="9"/>
  <c r="E117" i="9"/>
  <c r="D117" i="9"/>
  <c r="E116" i="9"/>
  <c r="D116" i="9"/>
  <c r="E115" i="9"/>
  <c r="D115" i="9"/>
  <c r="E114" i="9"/>
  <c r="D114" i="9"/>
  <c r="E113" i="9"/>
  <c r="D113" i="9"/>
  <c r="E112" i="9"/>
  <c r="D112" i="9"/>
  <c r="E111" i="9"/>
  <c r="D111" i="9"/>
  <c r="E110" i="9"/>
  <c r="D110" i="9"/>
  <c r="E109" i="9"/>
  <c r="D109" i="9"/>
  <c r="E108" i="9"/>
  <c r="D108" i="9"/>
  <c r="E107" i="9"/>
  <c r="D107" i="9"/>
  <c r="E106" i="9"/>
  <c r="D106" i="9"/>
  <c r="E105" i="9"/>
  <c r="D105" i="9"/>
  <c r="E104" i="9"/>
  <c r="D104" i="9"/>
  <c r="E103" i="9"/>
  <c r="D103" i="9"/>
  <c r="E102" i="9"/>
  <c r="D102" i="9"/>
  <c r="E101" i="9"/>
  <c r="D101" i="9"/>
  <c r="E100" i="9"/>
  <c r="D100" i="9"/>
  <c r="E99" i="9"/>
  <c r="D99" i="9"/>
  <c r="E98" i="9"/>
  <c r="D98" i="9"/>
  <c r="E97" i="9"/>
  <c r="D97" i="9"/>
  <c r="E96" i="9"/>
  <c r="D96" i="9"/>
  <c r="E95" i="9"/>
  <c r="D95" i="9"/>
  <c r="E94" i="9"/>
  <c r="D94" i="9"/>
  <c r="E93" i="9"/>
  <c r="D93" i="9"/>
  <c r="E92" i="9"/>
  <c r="D92" i="9"/>
  <c r="E91" i="9"/>
  <c r="D91" i="9"/>
  <c r="E90" i="9"/>
  <c r="D90" i="9"/>
  <c r="E89" i="9"/>
  <c r="D89" i="9"/>
  <c r="E88" i="9"/>
  <c r="D88" i="9"/>
  <c r="E87" i="9"/>
  <c r="D87" i="9"/>
  <c r="E86" i="9"/>
  <c r="D86" i="9"/>
  <c r="E85" i="9"/>
  <c r="D85" i="9"/>
  <c r="E84" i="9"/>
  <c r="D84" i="9"/>
  <c r="E83" i="9"/>
  <c r="D83" i="9"/>
  <c r="E82" i="9"/>
  <c r="D82" i="9"/>
  <c r="E81" i="9"/>
  <c r="D81" i="9"/>
  <c r="E80" i="9"/>
  <c r="D80" i="9"/>
  <c r="E79" i="9"/>
  <c r="D79" i="9"/>
  <c r="E78" i="9"/>
  <c r="D78" i="9"/>
  <c r="E77" i="9"/>
  <c r="D77" i="9"/>
  <c r="E76" i="9"/>
  <c r="D76" i="9"/>
  <c r="E75" i="9"/>
  <c r="D75" i="9"/>
  <c r="E74" i="9"/>
  <c r="D74" i="9"/>
  <c r="E73" i="9"/>
  <c r="D73" i="9"/>
  <c r="E72" i="9"/>
  <c r="D72" i="9"/>
  <c r="E71" i="9"/>
  <c r="D71" i="9"/>
  <c r="E70" i="9"/>
  <c r="D70" i="9"/>
  <c r="E69" i="9"/>
  <c r="D69" i="9"/>
  <c r="E68" i="9"/>
  <c r="D68" i="9"/>
  <c r="E67" i="9"/>
  <c r="D67" i="9"/>
  <c r="E66" i="9"/>
  <c r="D66" i="9"/>
  <c r="E65" i="9"/>
  <c r="D65" i="9"/>
  <c r="E64" i="9"/>
  <c r="D64" i="9"/>
  <c r="E63" i="9"/>
  <c r="D63" i="9"/>
  <c r="E62" i="9"/>
  <c r="D62" i="9"/>
  <c r="E61" i="9"/>
  <c r="D61" i="9"/>
  <c r="E60" i="9"/>
  <c r="D60" i="9"/>
  <c r="E59" i="9"/>
  <c r="D59" i="9"/>
  <c r="E58" i="9"/>
  <c r="D58" i="9"/>
  <c r="E57" i="9"/>
  <c r="D57" i="9"/>
  <c r="E56" i="9"/>
  <c r="D56" i="9"/>
  <c r="E55" i="9"/>
  <c r="D55" i="9"/>
  <c r="E54" i="9"/>
  <c r="D54" i="9"/>
  <c r="E53" i="9"/>
  <c r="D53" i="9"/>
  <c r="E52" i="9"/>
  <c r="D52" i="9"/>
  <c r="E51" i="9"/>
  <c r="D51" i="9"/>
  <c r="E50" i="9"/>
  <c r="D50" i="9"/>
  <c r="E49" i="9"/>
  <c r="D49" i="9"/>
  <c r="E48" i="9"/>
  <c r="D48" i="9"/>
  <c r="E47" i="9"/>
  <c r="D47" i="9"/>
  <c r="E46" i="9"/>
  <c r="D46" i="9"/>
  <c r="E45" i="9"/>
  <c r="D45" i="9"/>
  <c r="E44" i="9"/>
  <c r="D44" i="9"/>
  <c r="E43" i="9"/>
  <c r="D43" i="9"/>
  <c r="E42" i="9"/>
  <c r="D42" i="9"/>
  <c r="E41" i="9"/>
  <c r="D41" i="9"/>
  <c r="E40" i="9"/>
  <c r="D40" i="9"/>
  <c r="E39" i="9"/>
  <c r="D39" i="9"/>
  <c r="E38" i="9"/>
  <c r="D38" i="9"/>
  <c r="E37" i="9"/>
  <c r="D37" i="9"/>
  <c r="E36" i="9"/>
  <c r="D36" i="9"/>
  <c r="E35" i="9"/>
  <c r="D35" i="9"/>
  <c r="E34" i="9"/>
  <c r="D34" i="9"/>
  <c r="E33" i="9"/>
  <c r="D33" i="9"/>
  <c r="E32" i="9"/>
  <c r="D32" i="9"/>
  <c r="E31" i="9"/>
  <c r="D31" i="9"/>
  <c r="E30" i="9"/>
  <c r="D30" i="9"/>
  <c r="E29" i="9"/>
  <c r="D29" i="9"/>
  <c r="E28" i="9"/>
  <c r="D28" i="9"/>
  <c r="E27" i="9"/>
  <c r="D27" i="9"/>
  <c r="E26" i="9"/>
  <c r="D26" i="9"/>
  <c r="E25" i="9"/>
  <c r="D25" i="9"/>
  <c r="E24" i="9"/>
  <c r="D24" i="9"/>
  <c r="E23" i="9"/>
  <c r="D23" i="9"/>
  <c r="E22" i="9"/>
  <c r="D22" i="9"/>
  <c r="E21" i="9"/>
  <c r="D21" i="9"/>
  <c r="E20" i="9"/>
  <c r="D20" i="9"/>
  <c r="E19" i="9"/>
  <c r="D19" i="9"/>
  <c r="E18" i="9"/>
  <c r="D18" i="9"/>
  <c r="E17" i="9"/>
  <c r="D17" i="9"/>
  <c r="E16" i="9"/>
  <c r="D16" i="9"/>
  <c r="E15" i="9"/>
  <c r="D15" i="9"/>
  <c r="E14" i="9"/>
  <c r="D14" i="9"/>
  <c r="E13" i="9"/>
  <c r="D13" i="9"/>
  <c r="E12" i="9"/>
  <c r="D12" i="9"/>
  <c r="E11" i="9"/>
  <c r="D11" i="9"/>
  <c r="E10" i="9"/>
  <c r="D10" i="9"/>
  <c r="E9" i="9"/>
  <c r="D9" i="9"/>
  <c r="E8" i="9"/>
  <c r="D8" i="9"/>
  <c r="E7" i="9"/>
  <c r="D7" i="9"/>
  <c r="E6" i="9"/>
  <c r="D6" i="9"/>
  <c r="D5" i="9"/>
  <c r="D4" i="9"/>
  <c r="D3" i="9"/>
  <c r="D2" i="9"/>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E12" i="6"/>
  <c r="E11"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D113" i="6"/>
  <c r="D114" i="6"/>
  <c r="D115" i="6"/>
  <c r="D116" i="6"/>
  <c r="E7" i="6"/>
  <c r="E8" i="6"/>
  <c r="E9" i="6"/>
  <c r="E10" i="6"/>
  <c r="D7" i="2"/>
  <c r="E7" i="2" s="1"/>
  <c r="F7" i="2" s="1"/>
  <c r="D8" i="2"/>
  <c r="E8" i="2" s="1"/>
  <c r="F8" i="2" s="1"/>
  <c r="D9" i="2"/>
  <c r="E9" i="2" s="1"/>
  <c r="F9" i="2" s="1"/>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B14" i="3"/>
  <c r="B10" i="3"/>
  <c r="B9" i="3"/>
  <c r="B7" i="3"/>
  <c r="B6" i="3"/>
  <c r="B5" i="3"/>
  <c r="E10" i="2" l="1"/>
  <c r="F10" i="2" s="1"/>
  <c r="E113" i="2"/>
  <c r="B16" i="3"/>
  <c r="E109" i="2"/>
  <c r="E101" i="2"/>
  <c r="E93" i="2"/>
  <c r="E85" i="2"/>
  <c r="E77" i="2"/>
  <c r="E69" i="2"/>
  <c r="E108" i="2"/>
  <c r="E84" i="2"/>
  <c r="E100" i="2"/>
  <c r="E64" i="2"/>
  <c r="E99" i="2"/>
  <c r="E91" i="2"/>
  <c r="E83" i="2"/>
  <c r="E75" i="2"/>
  <c r="E67" i="2"/>
  <c r="E27" i="2"/>
  <c r="E61" i="2"/>
  <c r="E53" i="2"/>
  <c r="B12" i="3"/>
  <c r="E52" i="2"/>
  <c r="E37" i="2"/>
  <c r="E24" i="2"/>
  <c r="E51" i="2"/>
  <c r="E35" i="2"/>
  <c r="E107" i="2"/>
  <c r="E43" i="2"/>
  <c r="E102" i="2"/>
  <c r="E33" i="2"/>
  <c r="E21" i="2"/>
  <c r="E13" i="2"/>
  <c r="F13" i="2" s="1"/>
  <c r="E16" i="2"/>
  <c r="E11" i="2"/>
  <c r="F11" i="2" s="1"/>
  <c r="E110" i="2"/>
  <c r="E28" i="2"/>
  <c r="E76" i="2"/>
  <c r="E68" i="2"/>
  <c r="E48" i="2"/>
  <c r="E36" i="2"/>
  <c r="E34" i="2"/>
  <c r="E26" i="2"/>
  <c r="E18" i="2"/>
  <c r="E45" i="2"/>
  <c r="E111" i="2"/>
  <c r="E94" i="2"/>
  <c r="E86" i="2"/>
  <c r="E78" i="2"/>
  <c r="E70" i="2"/>
  <c r="E62" i="2"/>
  <c r="E54" i="2"/>
  <c r="E46" i="2"/>
  <c r="E38" i="2"/>
  <c r="E30" i="2"/>
  <c r="E22" i="2"/>
  <c r="E14" i="2"/>
  <c r="F14" i="2" s="1"/>
  <c r="E63" i="2"/>
  <c r="E12" i="2"/>
  <c r="F12" i="2" s="1"/>
  <c r="E15" i="2"/>
  <c r="E92" i="2"/>
  <c r="E23" i="2"/>
  <c r="E98" i="2"/>
  <c r="E82" i="2"/>
  <c r="E74" i="2"/>
  <c r="E58" i="2"/>
  <c r="E42" i="2"/>
  <c r="E17" i="2"/>
  <c r="E90" i="2"/>
  <c r="E66" i="2"/>
  <c r="E19" i="2"/>
  <c r="E106" i="2"/>
  <c r="E50" i="2"/>
  <c r="E20" i="2"/>
  <c r="F20" i="2" s="1"/>
  <c r="E112" i="2"/>
  <c r="E25" i="2"/>
  <c r="E41" i="2"/>
  <c r="E49" i="2"/>
  <c r="E57" i="2"/>
  <c r="E65" i="2"/>
  <c r="E73" i="2"/>
  <c r="E81" i="2"/>
  <c r="E89" i="2"/>
  <c r="E97" i="2"/>
  <c r="E105" i="2"/>
  <c r="E32" i="2"/>
  <c r="E56" i="2"/>
  <c r="E72" i="2"/>
  <c r="E88" i="2"/>
  <c r="E96" i="2"/>
  <c r="E31" i="2"/>
  <c r="E55" i="2"/>
  <c r="E95" i="2"/>
  <c r="E29" i="2"/>
  <c r="E60" i="2"/>
  <c r="E40" i="2"/>
  <c r="E80" i="2"/>
  <c r="E104" i="2"/>
  <c r="E39" i="2"/>
  <c r="F39" i="2" s="1"/>
  <c r="E71" i="2"/>
  <c r="E44" i="2"/>
  <c r="E59" i="2"/>
  <c r="E47" i="2"/>
  <c r="E79" i="2"/>
  <c r="F79" i="2" s="1"/>
  <c r="E87" i="2"/>
  <c r="E103" i="2"/>
  <c r="F71" i="2" l="1"/>
  <c r="F55" i="2"/>
  <c r="F88" i="2"/>
  <c r="F41" i="2"/>
  <c r="F90" i="2"/>
  <c r="F25" i="2"/>
  <c r="F73" i="2"/>
  <c r="F112" i="2"/>
  <c r="F31" i="2"/>
  <c r="F105" i="2"/>
  <c r="F17" i="2"/>
  <c r="F40" i="2"/>
  <c r="F15" i="2"/>
  <c r="F104" i="2"/>
  <c r="F32" i="2"/>
  <c r="F49" i="2"/>
  <c r="F98" i="2"/>
  <c r="F56" i="2"/>
  <c r="B18" i="3"/>
  <c r="F28" i="2"/>
  <c r="F47" i="2"/>
  <c r="F57" i="2"/>
  <c r="F68" i="2"/>
  <c r="F97" i="2"/>
  <c r="F80" i="2"/>
  <c r="F106" i="2"/>
  <c r="F82" i="2"/>
  <c r="F60" i="2"/>
  <c r="F81" i="2"/>
  <c r="F87" i="2"/>
  <c r="F99" i="2"/>
  <c r="F85" i="2"/>
  <c r="F96" i="2"/>
  <c r="F50" i="2"/>
  <c r="F113" i="2"/>
  <c r="F94" i="2"/>
  <c r="F59" i="2"/>
  <c r="F29" i="2"/>
  <c r="F66" i="2"/>
  <c r="F111" i="2"/>
  <c r="F44" i="2"/>
  <c r="F95" i="2"/>
  <c r="F46" i="2"/>
  <c r="F103" i="2"/>
  <c r="F58" i="2"/>
  <c r="F70" i="2"/>
  <c r="F89" i="2"/>
  <c r="F65" i="2"/>
  <c r="F22" i="2"/>
  <c r="F19" i="2"/>
  <c r="F30" i="2"/>
  <c r="F33" i="2"/>
  <c r="F52" i="2"/>
  <c r="F74" i="2"/>
  <c r="F78" i="2"/>
  <c r="F36" i="2"/>
  <c r="F24" i="2"/>
  <c r="F75" i="2"/>
  <c r="F69" i="2"/>
  <c r="F72" i="2"/>
  <c r="F86" i="2"/>
  <c r="F48" i="2"/>
  <c r="F21" i="2"/>
  <c r="F37" i="2"/>
  <c r="F83" i="2"/>
  <c r="F77" i="2"/>
  <c r="F23" i="2"/>
  <c r="F38" i="2"/>
  <c r="F76" i="2"/>
  <c r="F102" i="2"/>
  <c r="F93" i="2"/>
  <c r="F92" i="2"/>
  <c r="F45" i="2"/>
  <c r="F43" i="2"/>
  <c r="F53" i="2"/>
  <c r="F64" i="2"/>
  <c r="F101" i="2"/>
  <c r="F54" i="2"/>
  <c r="F18" i="2"/>
  <c r="F110" i="2"/>
  <c r="F107" i="2"/>
  <c r="F61" i="2"/>
  <c r="F84" i="2"/>
  <c r="F42" i="2"/>
  <c r="F62" i="2"/>
  <c r="F26" i="2"/>
  <c r="F35" i="2"/>
  <c r="F27" i="2"/>
  <c r="F100" i="2"/>
  <c r="F91" i="2"/>
  <c r="F63" i="2"/>
  <c r="F34" i="2"/>
  <c r="F16" i="2"/>
  <c r="F51" i="2"/>
  <c r="F67" i="2"/>
  <c r="F108" i="2"/>
  <c r="F10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<sst xmlns="http://schemas.openxmlformats.org/spreadsheetml/2006/main" count="6254" uniqueCount="1793">
  <si>
    <t>GDP_current</t>
  </si>
  <si>
    <t>Столы</t>
  </si>
  <si>
    <t>Стулья</t>
  </si>
  <si>
    <t>Выпуск 2000</t>
  </si>
  <si>
    <t>Цены 2000</t>
  </si>
  <si>
    <t>Выпуск 2001</t>
  </si>
  <si>
    <t>Цены 2001</t>
  </si>
  <si>
    <t>Выпуск 2002</t>
  </si>
  <si>
    <t>Цены 2002</t>
  </si>
  <si>
    <t>ВВП тек 2002</t>
  </si>
  <si>
    <t>ВВП тек 2001</t>
  </si>
  <si>
    <t>ВВП тек 2000</t>
  </si>
  <si>
    <t>ВВП 2002 в 2001</t>
  </si>
  <si>
    <t>ВВП 2002 в 2000</t>
  </si>
  <si>
    <t>Дефлятор 2002 к 2001</t>
  </si>
  <si>
    <t>ВВП 2001 в 2000</t>
  </si>
  <si>
    <t>Дефлятор 2001 к 2000</t>
  </si>
  <si>
    <t>Deflator_current_to_year_ago</t>
  </si>
  <si>
    <t>GDP_real_1995</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</si>
  <si>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</si>
  <si>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</si>
  <si>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</si>
  <si>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</si>
  <si>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</si>
  <si>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</si>
  <si>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</si>
  <si>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</si>
  <si>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</si>
  <si>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</si>
  <si>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</si>
  <si>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</si>
  <si>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</si>
  <si>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</si>
  <si>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</si>
  <si>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</si>
  <si>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</si>
  <si>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</si>
  <si>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</si>
  <si>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</si>
  <si>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</si>
  <si>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</si>
  <si>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</si>
  <si>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</si>
  <si>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</si>
  <si>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</si>
  <si>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</si>
  <si>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</si>
  <si>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</si>
  <si>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</si>
  <si>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</si>
  <si>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</si>
  <si>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</si>
  <si>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</si>
  <si>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</si>
  <si>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</si>
  <si>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</si>
  <si>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</si>
  <si>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</si>
  <si>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</si>
  <si>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</si>
  <si>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</si>
  <si>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</si>
  <si>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</si>
  <si>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</si>
  <si>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</si>
  <si>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</si>
  <si>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</si>
  <si>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</si>
  <si>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</si>
  <si>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</si>
  <si>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</si>
  <si>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</si>
  <si>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</si>
  <si>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</si>
  <si>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</si>
  <si>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</si>
  <si>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</si>
  <si>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</si>
  <si>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</si>
  <si>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</si>
  <si>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</si>
  <si>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</si>
  <si>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</si>
  <si>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</si>
  <si>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</si>
  <si>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</si>
  <si>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</si>
  <si>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</si>
  <si>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</si>
  <si>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</si>
  <si>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</si>
  <si>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</si>
  <si>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</si>
  <si>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</si>
  <si>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</si>
  <si>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</si>
  <si>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</si>
  <si>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</si>
  <si>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</si>
  <si>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</si>
  <si>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</si>
  <si>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</si>
  <si>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</si>
  <si>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</si>
  <si>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</si>
  <si>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</si>
  <si>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</si>
  <si>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</si>
  <si>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</si>
  <si>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</si>
  <si>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</si>
  <si>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</si>
  <si>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</si>
  <si>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</si>
  <si>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</si>
  <si>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</si>
  <si>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</si>
  <si>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</si>
  <si>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</si>
  <si>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</si>
  <si>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</si>
  <si>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</si>
  <si>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</si>
  <si>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</si>
  <si>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</si>
  <si>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</si>
  <si>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</si>
  <si>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</si>
  <si>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</si>
  <si>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</si>
  <si>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RTRD_Q_I</t>
  </si>
  <si>
    <t>RTRD_Q_DIRI</t>
  </si>
  <si>
    <t>RTRD_Q_DIRI_growth</t>
  </si>
  <si>
    <t>month</t>
  </si>
  <si>
    <t>GPRC_RUS</t>
  </si>
  <si>
    <t>GPRHC_RUS</t>
  </si>
  <si>
    <t>var_name</t>
  </si>
  <si>
    <t>var_label</t>
  </si>
  <si>
    <t>Date (year/month)</t>
  </si>
  <si>
    <t>GPR</t>
  </si>
  <si>
    <t>Recent GPR (Index: 1985:2019=100)</t>
  </si>
  <si>
    <t>GPRT</t>
  </si>
  <si>
    <t>Recent GPR Threats (Index: 1985:2019=100)</t>
  </si>
  <si>
    <t>GPRA</t>
  </si>
  <si>
    <t>Recent GPR Acts (Index: 1985:2019=100)</t>
  </si>
  <si>
    <t>GPRH</t>
  </si>
  <si>
    <t>Historical GPR (Index: 1900:2019=100)</t>
  </si>
  <si>
    <t>GPRHT</t>
  </si>
  <si>
    <t>Historical GPR Threats (Index: 1900:2019=100)</t>
  </si>
  <si>
    <t>GPRHA</t>
  </si>
  <si>
    <t>Historical GPR Acts (Index: 1900:2019=100)</t>
  </si>
  <si>
    <t>SHARE_GPR</t>
  </si>
  <si>
    <t>Percent of Recent GPR Articles</t>
  </si>
  <si>
    <t>N10</t>
  </si>
  <si>
    <t>Number of articles (10 recent newspapers, 1985-)</t>
  </si>
  <si>
    <t>SHARE_GPRH</t>
  </si>
  <si>
    <t>Percent of Historical GPR Articles</t>
  </si>
  <si>
    <t>N3H</t>
  </si>
  <si>
    <t>Number of articles (3 historical newspapers, 1900-)</t>
  </si>
  <si>
    <t>GPRH_NOEW</t>
  </si>
  <si>
    <t>Historical GPR Index including Excluded Words (1900-2019=100)</t>
  </si>
  <si>
    <t>GPR_NOEW</t>
  </si>
  <si>
    <t>Recent GPR Index including Excluded Words (1985-2019=100)</t>
  </si>
  <si>
    <t>GPRH_AND</t>
  </si>
  <si>
    <t>Historical GPR Index (broader search criteria) replacing N/2 with AND (1900-2019</t>
  </si>
  <si>
    <t>GPR_AND</t>
  </si>
  <si>
    <t>Recent GPR Index (broader search criteria) replacing N/2 with AND (1985-2019=100</t>
  </si>
  <si>
    <t>GPRH_BASIC</t>
  </si>
  <si>
    <t>Historical Basic GPR Index (narrow search criteria) (1900-2019=100)</t>
  </si>
  <si>
    <t>GPR_BASIC</t>
  </si>
  <si>
    <t>Recent Basic GPR Index (narrow search criteria) (1985-2019=100)</t>
  </si>
  <si>
    <t>SHAREH_CAT_1</t>
  </si>
  <si>
    <t>Share of articles Cat.1</t>
  </si>
  <si>
    <t>SHAREH_CAT_2</t>
  </si>
  <si>
    <t>Share of articles Cat.2</t>
  </si>
  <si>
    <t>SHAREH_CAT_3</t>
  </si>
  <si>
    <t>Share of articles Cat.3</t>
  </si>
  <si>
    <t>SHAREH_CAT_4</t>
  </si>
  <si>
    <t>Share of articles Cat.4</t>
  </si>
  <si>
    <t>SHAREH_CAT_5</t>
  </si>
  <si>
    <t>Share of articles Cat.5</t>
  </si>
  <si>
    <t>SHAREH_CAT_6</t>
  </si>
  <si>
    <t>Share of articles Cat.6</t>
  </si>
  <si>
    <t>SHAREH_CAT_7</t>
  </si>
  <si>
    <t>Share of articles Cat.7</t>
  </si>
  <si>
    <t>SHAREH_CAT_8</t>
  </si>
  <si>
    <t>Share of articles Cat.8</t>
  </si>
  <si>
    <t>GPRC_ARG</t>
  </si>
  <si>
    <t>Country GPR: Percent of articles (Argentina)</t>
  </si>
  <si>
    <t>GPRC_AUS</t>
  </si>
  <si>
    <t>Country GPR: Percent of articles (Australia)</t>
  </si>
  <si>
    <t>GPRC_BEL</t>
  </si>
  <si>
    <t>Country GPR: Percent of articles (Belgium)</t>
  </si>
  <si>
    <t>GPRC_BRA</t>
  </si>
  <si>
    <t>Country GPR: Percent of articles (Brazil)</t>
  </si>
  <si>
    <t>GPRC_CAN</t>
  </si>
  <si>
    <t>Country GPR: Percent of articles (Canada)</t>
  </si>
  <si>
    <t>GPRC_CHE</t>
  </si>
  <si>
    <t>Country GPR: Percent of articles (Switzerland)</t>
  </si>
  <si>
    <t>GPRC_CHL</t>
  </si>
  <si>
    <t>Country GPR: Percent of articles (Chile)</t>
  </si>
  <si>
    <t>GPRC_CHN</t>
  </si>
  <si>
    <t>Country GPR: Percent of articles (China)</t>
  </si>
  <si>
    <t>GPRC_COL</t>
  </si>
  <si>
    <t>Country GPR: Percent of articles (Colombia)</t>
  </si>
  <si>
    <t>GPRC_DEU</t>
  </si>
  <si>
    <t>Country GPR: Percent of articles (Germany)</t>
  </si>
  <si>
    <t>GPRC_DNK</t>
  </si>
  <si>
    <t>Country GPR: Percent of articles (Denmark)</t>
  </si>
  <si>
    <t>GPRC_EGY</t>
  </si>
  <si>
    <t>Country GPR: Percent of articles (Egypt)</t>
  </si>
  <si>
    <t>GPRC_ESP</t>
  </si>
  <si>
    <t>Country GPR: Percent of articles (Spain)</t>
  </si>
  <si>
    <t>GPRC_FIN</t>
  </si>
  <si>
    <t>Country GPR: Percent of articles (Finland)</t>
  </si>
  <si>
    <t>GPRC_FRA</t>
  </si>
  <si>
    <t>Country GPR: Percent of articles (France)</t>
  </si>
  <si>
    <t>GPRC_GBR</t>
  </si>
  <si>
    <t>Country GPR: Percent of articles (United Kingdom)</t>
  </si>
  <si>
    <t>GPRC_HKG</t>
  </si>
  <si>
    <t>Country GPR: Percent of articles (Hong Kong)</t>
  </si>
  <si>
    <t>GPRC_HUN</t>
  </si>
  <si>
    <t>Country GPR: Percent of articles (Hungary)</t>
  </si>
  <si>
    <t>GPRC_IDN</t>
  </si>
  <si>
    <t>Country GPR: Percent of articles (Indonesia)</t>
  </si>
  <si>
    <t>GPRC_IND</t>
  </si>
  <si>
    <t>Country GPR: Percent of articles (India)</t>
  </si>
  <si>
    <t>GPRC_ISR</t>
  </si>
  <si>
    <t>Country GPR: Percent of articles (Israel)</t>
  </si>
  <si>
    <t>GPRC_ITA</t>
  </si>
  <si>
    <t>Country GPR: Percent of articles (Italy)</t>
  </si>
  <si>
    <t>GPRC_JPN</t>
  </si>
  <si>
    <t>Country GPR: Percent of articles (Japan)</t>
  </si>
  <si>
    <t>GPRC_KOR</t>
  </si>
  <si>
    <t>Country GPR: Percent of articles (South Korea)</t>
  </si>
  <si>
    <t>GPRC_MEX</t>
  </si>
  <si>
    <t>Country GPR: Percent of articles (Mexico)</t>
  </si>
  <si>
    <t>GPRC_MYS</t>
  </si>
  <si>
    <t>Country GPR: Percent of articles (Malaysia)</t>
  </si>
  <si>
    <t>GPRC_NLD</t>
  </si>
  <si>
    <t>Country GPR: Percent of articles (Netherlands)</t>
  </si>
  <si>
    <t>GPRC_NOR</t>
  </si>
  <si>
    <t>Country GPR: Percent of articles (Norway)</t>
  </si>
  <si>
    <t>GPRC_PER</t>
  </si>
  <si>
    <t>Country GPR: Percent of articles (Peru)</t>
  </si>
  <si>
    <t>GPRC_PHL</t>
  </si>
  <si>
    <t>Country GPR: Percent of articles (Philippines)</t>
  </si>
  <si>
    <t>GPRC_POL</t>
  </si>
  <si>
    <t>Country GPR: Percent of articles (Poland)</t>
  </si>
  <si>
    <t>GPRC_PRT</t>
  </si>
  <si>
    <t>Country GPR: Percent of articles (Portugal)</t>
  </si>
  <si>
    <t>Country GPR: Percent of articles (Russia)</t>
  </si>
  <si>
    <t>GPRC_SAU</t>
  </si>
  <si>
    <t>Country GPR: Percent of articles (Saudi Arabia)</t>
  </si>
  <si>
    <t>GPRC_SWE</t>
  </si>
  <si>
    <t>Country GPR: Percent of articles (Sweden)</t>
  </si>
  <si>
    <t>GPRC_THA</t>
  </si>
  <si>
    <t>Country GPR: Percent of articles (Thailand)</t>
  </si>
  <si>
    <t>GPRC_TUN</t>
  </si>
  <si>
    <t>Country GPR: Percent of articles (Tunisia)</t>
  </si>
  <si>
    <t>GPRC_TUR</t>
  </si>
  <si>
    <t>Country GPR: Percent of articles (Turkey)</t>
  </si>
  <si>
    <t>GPRC_TWN</t>
  </si>
  <si>
    <t>Country GPR: Percent of articles (Taiwan)</t>
  </si>
  <si>
    <t>GPRC_UKR</t>
  </si>
  <si>
    <t>Country GPR: Percent of articles (Ukraine)</t>
  </si>
  <si>
    <t>GPRC_USA</t>
  </si>
  <si>
    <t>Country GPR: Percent of articles (United States)</t>
  </si>
  <si>
    <t>GPRC_VEN</t>
  </si>
  <si>
    <t>Country GPR: Percent of articles (Venezuela)</t>
  </si>
  <si>
    <t>GPRC_ZAF</t>
  </si>
  <si>
    <t>Country GPR: Percent of articles (South Africa)</t>
  </si>
  <si>
    <t>GPRHC_ARG</t>
  </si>
  <si>
    <t>Country GPR Historical: Percent of articles (Argentina)</t>
  </si>
  <si>
    <t>GPRHC_AUS</t>
  </si>
  <si>
    <t>Country GPR Historical: Percent of articles (Australia)</t>
  </si>
  <si>
    <t>GPRHC_BEL</t>
  </si>
  <si>
    <t>Country GPR Historical: Percent of articles (Belgium)</t>
  </si>
  <si>
    <t>GPRHC_BRA</t>
  </si>
  <si>
    <t>Country GPR Historical: Percent of articles (Brazil)</t>
  </si>
  <si>
    <t>GPRHC_CAN</t>
  </si>
  <si>
    <t>Country GPR Historical: Percent of articles (Canada)</t>
  </si>
  <si>
    <t>GPRHC_CHE</t>
  </si>
  <si>
    <t>Country GPR Historical: Percent of articles (Switzerland)</t>
  </si>
  <si>
    <t>GPRHC_CHL</t>
  </si>
  <si>
    <t>Country GPR Historical: Percent of articles (Chile)</t>
  </si>
  <si>
    <t>GPRHC_CHN</t>
  </si>
  <si>
    <t>Country GPR Historical: Percent of articles (China)</t>
  </si>
  <si>
    <t>GPRHC_COL</t>
  </si>
  <si>
    <t>Country GPR Historical: Percent of articles (Colombia)</t>
  </si>
  <si>
    <t>GPRHC_DEU</t>
  </si>
  <si>
    <t>Country GPR Historical: Percent of articles (Germany)</t>
  </si>
  <si>
    <t>GPRHC_DNK</t>
  </si>
  <si>
    <t>Country GPR Historical: Percent of articles (Denmark)</t>
  </si>
  <si>
    <t>GPRHC_EGY</t>
  </si>
  <si>
    <t>Country GPR Historical: Percent of articles (Egypt)</t>
  </si>
  <si>
    <t>GPRHC_ESP</t>
  </si>
  <si>
    <t>Country GPR Historical: Percent of articles (Spain)</t>
  </si>
  <si>
    <t>GPRHC_FIN</t>
  </si>
  <si>
    <t>Country GPR Historical: Percent of articles (Finland)</t>
  </si>
  <si>
    <t>GPRHC_FRA</t>
  </si>
  <si>
    <t>Country GPR Historical: Percent of articles (France)</t>
  </si>
  <si>
    <t>GPRHC_GBR</t>
  </si>
  <si>
    <t>Country GPR Historical: Percent of articles (United Kingdom)</t>
  </si>
  <si>
    <t>GPRHC_HKG</t>
  </si>
  <si>
    <t>Country GPR Historical: Percent of articles (Hong Kong)</t>
  </si>
  <si>
    <t>GPRHC_HUN</t>
  </si>
  <si>
    <t>Country GPR Historical: Percent of articles (Hungary)</t>
  </si>
  <si>
    <t>GPRHC_IDN</t>
  </si>
  <si>
    <t>Country GPR Historical: Percent of articles (Indonesia)</t>
  </si>
  <si>
    <t>GPRHC_IND</t>
  </si>
  <si>
    <t>Country GPR Historical: Percent of articles (India)</t>
  </si>
  <si>
    <t>GPRHC_ISR</t>
  </si>
  <si>
    <t>Country GPR Historical: Percent of articles (Israel)</t>
  </si>
  <si>
    <t>GPRHC_ITA</t>
  </si>
  <si>
    <t>Country GPR Historical: Percent of articles (Italy)</t>
  </si>
  <si>
    <t>GPRHC_JPN</t>
  </si>
  <si>
    <t>Country GPR Historical: Percent of articles (Japan)</t>
  </si>
  <si>
    <t>GPRHC_KOR</t>
  </si>
  <si>
    <t>Country GPR Historical: Percent of articles (South Korea)</t>
  </si>
  <si>
    <t>GPRHC_MEX</t>
  </si>
  <si>
    <t>Country GPR Historical: Percent of articles (Mexico)</t>
  </si>
  <si>
    <t>GPRHC_MYS</t>
  </si>
  <si>
    <t>Country GPR Historical: Percent of articles (Malaysia)</t>
  </si>
  <si>
    <t>GPRHC_NLD</t>
  </si>
  <si>
    <t>Country GPR Historical: Percent of articles (Netherlands)</t>
  </si>
  <si>
    <t>GPRHC_NOR</t>
  </si>
  <si>
    <t>Country GPR Historical: Percent of articles (Norway)</t>
  </si>
  <si>
    <t>GPRHC_PER</t>
  </si>
  <si>
    <t>Country GPR Historical: Percent of articles (Peru)</t>
  </si>
  <si>
    <t>GPRHC_PHL</t>
  </si>
  <si>
    <t>Country GPR Historical: Percent of articles (Philippines)</t>
  </si>
  <si>
    <t>GPRHC_POL</t>
  </si>
  <si>
    <t>Country GPR Historical: Percent of articles (Poland)</t>
  </si>
  <si>
    <t>GPRHC_PRT</t>
  </si>
  <si>
    <t>Country GPR Historical: Percent of articles (Portugal)</t>
  </si>
  <si>
    <t>Country GPR Historical: Percent of articles (Russia)</t>
  </si>
  <si>
    <t>GPRHC_SAU</t>
  </si>
  <si>
    <t>Country GPR Historical: Percent of articles (Saudi Arabia)</t>
  </si>
  <si>
    <t>GPRHC_SWE</t>
  </si>
  <si>
    <t>Country GPR Historical: Percent of articles (Sweden)</t>
  </si>
  <si>
    <t>GPRHC_THA</t>
  </si>
  <si>
    <t>Country GPR Historical: Percent of articles (Thailand)</t>
  </si>
  <si>
    <t>GPRHC_TUN</t>
  </si>
  <si>
    <t>Country GPR Historical: Percent of articles (Tunisia)</t>
  </si>
  <si>
    <t>GPRHC_TUR</t>
  </si>
  <si>
    <t>Country GPR Historical: Percent of articles (Turkey)</t>
  </si>
  <si>
    <t>GPRHC_TWN</t>
  </si>
  <si>
    <t>Country GPR Historical: Percent of articles (Taiwan)</t>
  </si>
  <si>
    <t>GPRHC_UKR</t>
  </si>
  <si>
    <t>Country GPR Historical: Percent of articles (Ukraine)</t>
  </si>
  <si>
    <t>GPRHC_USA</t>
  </si>
  <si>
    <t>Country GPR Historical: Percent of articles (United States)</t>
  </si>
  <si>
    <t>GPRHC_VEN</t>
  </si>
  <si>
    <t>Country GPR Historical: Percent of articles (Venezuela)</t>
  </si>
  <si>
    <t>GPRHC_ZAF</t>
  </si>
  <si>
    <t>Country GPR Historical: Percent of articles (South Africa)</t>
  </si>
  <si>
    <t/>
  </si>
  <si>
    <t>GRI</t>
  </si>
  <si>
    <t>Year</t>
  </si>
  <si>
    <t>Month</t>
  </si>
  <si>
    <t>News-Based Policy Uncertainty Index</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</si>
  <si>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</si>
  <si>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</si>
  <si>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</si>
  <si>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</si>
  <si>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</si>
  <si>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</si>
  <si>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</si>
  <si>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</si>
  <si>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</si>
  <si>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</si>
  <si>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</si>
  <si>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</si>
  <si>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</si>
  <si>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</si>
  <si>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</si>
  <si>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</si>
  <si>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</si>
  <si>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</si>
  <si>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</si>
  <si>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</si>
  <si>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</si>
  <si>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</si>
  <si>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</si>
  <si>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</si>
  <si>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</si>
  <si>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</si>
  <si>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</si>
  <si>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</si>
  <si>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</si>
  <si>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Baker, Nicholas Bloom and Steven J. Davis at www.PolicyUncertainty.com.  These data can be used freely with attribution to the authors, the paper, and the website.</t>
  </si>
  <si>
    <t>Date</t>
  </si>
  <si>
    <t>Price</t>
  </si>
  <si>
    <t>Open</t>
  </si>
  <si>
    <t>High</t>
  </si>
  <si>
    <t>Low</t>
  </si>
  <si>
    <t>Vol.</t>
  </si>
  <si>
    <t>Change %</t>
  </si>
  <si>
    <t>-13.68%</t>
  </si>
  <si>
    <t>-21.42%</t>
  </si>
  <si>
    <t>25.18%</t>
  </si>
  <si>
    <t>-26.85%</t>
  </si>
  <si>
    <t>17.96%</t>
  </si>
  <si>
    <t>4.05%</t>
  </si>
  <si>
    <t>-0.90%</t>
  </si>
  <si>
    <t>-39.19%</t>
  </si>
  <si>
    <t>-22.00%</t>
  </si>
  <si>
    <t>4.37%</t>
  </si>
  <si>
    <t>-44.15%</t>
  </si>
  <si>
    <t>29.16%</t>
  </si>
  <si>
    <t>21.91%</t>
  </si>
  <si>
    <t>53.04%</t>
  </si>
  <si>
    <t>-10.06%</t>
  </si>
  <si>
    <t>-1.83%</t>
  </si>
  <si>
    <t>40.28%</t>
  </si>
  <si>
    <t>38.63%</t>
  </si>
  <si>
    <t>11.60%</t>
  </si>
  <si>
    <t>11.67%</t>
  </si>
  <si>
    <t>22.04%</t>
  </si>
  <si>
    <t>-12.73%</t>
  </si>
  <si>
    <t>-12.33%</t>
  </si>
  <si>
    <t>-13.49%</t>
  </si>
  <si>
    <t>22.64%</t>
  </si>
  <si>
    <t>13.01%</t>
  </si>
  <si>
    <t>25.76%</t>
  </si>
  <si>
    <t>24.32%</t>
  </si>
  <si>
    <t>1.42%</t>
  </si>
  <si>
    <t>33.00%</t>
  </si>
  <si>
    <t>-4.65%</t>
  </si>
  <si>
    <t>-10.62%</t>
  </si>
  <si>
    <t>-10.19%</t>
  </si>
  <si>
    <t>2.71%</t>
  </si>
  <si>
    <t>19.38%</t>
  </si>
  <si>
    <t>-14.40%</t>
  </si>
  <si>
    <t>-6.06%</t>
  </si>
  <si>
    <t>-22.05%</t>
  </si>
  <si>
    <t>-3.64%</t>
  </si>
  <si>
    <t>16.17%</t>
  </si>
  <si>
    <t>-5.75%</t>
  </si>
  <si>
    <t>5.42%</t>
  </si>
  <si>
    <t>6.97%</t>
  </si>
  <si>
    <t>16.50%</t>
  </si>
  <si>
    <t>5.63%</t>
  </si>
  <si>
    <t>-8.55%</t>
  </si>
  <si>
    <t>-3.45%</t>
  </si>
  <si>
    <t>-13.62%</t>
  </si>
  <si>
    <t>12.00%</t>
  </si>
  <si>
    <t>13.83%</t>
  </si>
  <si>
    <t>11.40%</t>
  </si>
  <si>
    <t>9.74%</t>
  </si>
  <si>
    <t>0.72%</t>
  </si>
  <si>
    <t>15.35%</t>
  </si>
  <si>
    <t>13.33%</t>
  </si>
  <si>
    <t>-2.83%</t>
  </si>
  <si>
    <t>-8.82%</t>
  </si>
  <si>
    <t>-7.35%</t>
  </si>
  <si>
    <t>3.70%</t>
  </si>
  <si>
    <t>-0.78%</t>
  </si>
  <si>
    <t>7.40%</t>
  </si>
  <si>
    <t>3.21%</t>
  </si>
  <si>
    <t>-3.49%</t>
  </si>
  <si>
    <t>10.96%</t>
  </si>
  <si>
    <t>-4.67%</t>
  </si>
  <si>
    <t>13.58%</t>
  </si>
  <si>
    <t>13.88%</t>
  </si>
  <si>
    <t>8.16%</t>
  </si>
  <si>
    <t>-5.52%</t>
  </si>
  <si>
    <t>12.48%</t>
  </si>
  <si>
    <t>6.44%</t>
  </si>
  <si>
    <t>-8.99%</t>
  </si>
  <si>
    <t>3.39%</t>
  </si>
  <si>
    <t>6.18%</t>
  </si>
  <si>
    <t>7.19%</t>
  </si>
  <si>
    <t>7.14%</t>
  </si>
  <si>
    <t>9.06%</t>
  </si>
  <si>
    <t>-12.85%</t>
  </si>
  <si>
    <t>-4.70%</t>
  </si>
  <si>
    <t>-0.10%</t>
  </si>
  <si>
    <t>-5.99%</t>
  </si>
  <si>
    <t>9.24%</t>
  </si>
  <si>
    <t>11.24%</t>
  </si>
  <si>
    <t>3.59%</t>
  </si>
  <si>
    <t>-9.83%</t>
  </si>
  <si>
    <t>-3.25%</t>
  </si>
  <si>
    <t>4.26%</t>
  </si>
  <si>
    <t>10.36%</t>
  </si>
  <si>
    <t>-5.88%</t>
  </si>
  <si>
    <t>-0.70%</t>
  </si>
  <si>
    <t>1.69%</t>
  </si>
  <si>
    <t>5.98%</t>
  </si>
  <si>
    <t>9.48%</t>
  </si>
  <si>
    <t>11.94%</t>
  </si>
  <si>
    <t>13.80%</t>
  </si>
  <si>
    <t>-5.60%</t>
  </si>
  <si>
    <t>12.11%</t>
  </si>
  <si>
    <t>7.04%</t>
  </si>
  <si>
    <t>15.87%</t>
  </si>
  <si>
    <t>12.75%</t>
  </si>
  <si>
    <t>-1.64%</t>
  </si>
  <si>
    <t>14.44%</t>
  </si>
  <si>
    <t>-13.81%</t>
  </si>
  <si>
    <t>3.89%</t>
  </si>
  <si>
    <t>3.67%</t>
  </si>
  <si>
    <t>4.96%</t>
  </si>
  <si>
    <t>-5.62%</t>
  </si>
  <si>
    <t>4.36%</t>
  </si>
  <si>
    <t>8.67%</t>
  </si>
  <si>
    <t>9.22%</t>
  </si>
  <si>
    <t>-2.16%</t>
  </si>
  <si>
    <t>2.59%</t>
  </si>
  <si>
    <t>-0.05%</t>
  </si>
  <si>
    <t>-7.48%</t>
  </si>
  <si>
    <t>6.09%</t>
  </si>
  <si>
    <t>4.11%</t>
  </si>
  <si>
    <t>-3.31%</t>
  </si>
  <si>
    <t>4.91%</t>
  </si>
  <si>
    <t>6.55%</t>
  </si>
  <si>
    <t>-1.28%</t>
  </si>
  <si>
    <t>2.07%</t>
  </si>
  <si>
    <t>-16.65%</t>
  </si>
  <si>
    <t>5.47%</t>
  </si>
  <si>
    <t>-1.93%</t>
  </si>
  <si>
    <t>2.39%</t>
  </si>
  <si>
    <t>15.47%</t>
  </si>
  <si>
    <t>-8.91%</t>
  </si>
  <si>
    <t>-14.73%</t>
  </si>
  <si>
    <t>-9.79%</t>
  </si>
  <si>
    <t>-23.82%</t>
  </si>
  <si>
    <t>-28.77%</t>
  </si>
  <si>
    <t>-16.48%</t>
  </si>
  <si>
    <t>1.34%</t>
  </si>
  <si>
    <t>0.87%</t>
  </si>
  <si>
    <t>6.59%</t>
  </si>
  <si>
    <t>16.05%</t>
  </si>
  <si>
    <t>19.07%</t>
  </si>
  <si>
    <t>22.06%</t>
  </si>
  <si>
    <t>-13.52%</t>
  </si>
  <si>
    <t>8.41%</t>
  </si>
  <si>
    <t>9.64%</t>
  </si>
  <si>
    <t>3.34%</t>
  </si>
  <si>
    <t>3.86%</t>
  </si>
  <si>
    <t>6.62%</t>
  </si>
  <si>
    <t>3.61%</t>
  </si>
  <si>
    <t>-6.11%</t>
  </si>
  <si>
    <t>8.82%</t>
  </si>
  <si>
    <t>-0.97%</t>
  </si>
  <si>
    <t>-7.20%</t>
  </si>
  <si>
    <t>-1.75%</t>
  </si>
  <si>
    <t>6.71%</t>
  </si>
  <si>
    <t>-2.02%</t>
  </si>
  <si>
    <t>5.22%</t>
  </si>
  <si>
    <t>5.77%</t>
  </si>
  <si>
    <t>2.77%</t>
  </si>
  <si>
    <t>7.82%</t>
  </si>
  <si>
    <t>2.10%</t>
  </si>
  <si>
    <t>3.16%</t>
  </si>
  <si>
    <t>2.01%</t>
  </si>
  <si>
    <t>-3.96%</t>
  </si>
  <si>
    <t>-4.34%</t>
  </si>
  <si>
    <t>0.02%</t>
  </si>
  <si>
    <t>2.32%</t>
  </si>
  <si>
    <t>-9.33%</t>
  </si>
  <si>
    <t>-11.61%</t>
  </si>
  <si>
    <t>9.66%</t>
  </si>
  <si>
    <t>0.07%</t>
  </si>
  <si>
    <t>-6.49%</t>
  </si>
  <si>
    <t>7.97%</t>
  </si>
  <si>
    <t>5.52%</t>
  </si>
  <si>
    <t>-5.03%</t>
  </si>
  <si>
    <t>-2.89%</t>
  </si>
  <si>
    <t>-11.34%</t>
  </si>
  <si>
    <t>6.21%</t>
  </si>
  <si>
    <t>1.41%</t>
  </si>
  <si>
    <t>1.13%</t>
  </si>
  <si>
    <t>2.48%</t>
  </si>
  <si>
    <t>-2.23%</t>
  </si>
  <si>
    <t>-1.38%</t>
  </si>
  <si>
    <t>4.89%</t>
  </si>
  <si>
    <t>4.88%</t>
  </si>
  <si>
    <t>-3.93%</t>
  </si>
  <si>
    <t>-3.19%</t>
  </si>
  <si>
    <t>-3.66%</t>
  </si>
  <si>
    <t>-2.58%</t>
  </si>
  <si>
    <t>-1.46%</t>
  </si>
  <si>
    <t>3.41%</t>
  </si>
  <si>
    <t>-0.81%</t>
  </si>
  <si>
    <t>3.24%</t>
  </si>
  <si>
    <t>-2.04%</t>
  </si>
  <si>
    <t>1.67%</t>
  </si>
  <si>
    <t>-3.30%</t>
  </si>
  <si>
    <t>-0.67%</t>
  </si>
  <si>
    <t>-5.22%</t>
  </si>
  <si>
    <t>-4.62%</t>
  </si>
  <si>
    <t>9.65%</t>
  </si>
  <si>
    <t>3.10%</t>
  </si>
  <si>
    <t>-6.55%</t>
  </si>
  <si>
    <t>1.53%</t>
  </si>
  <si>
    <t>0.74%</t>
  </si>
  <si>
    <t>5.49%</t>
  </si>
  <si>
    <t>3.04%</t>
  </si>
  <si>
    <t>-8.94%</t>
  </si>
  <si>
    <t>17.98%</t>
  </si>
  <si>
    <t>6.75%</t>
  </si>
  <si>
    <t>-7.55%</t>
  </si>
  <si>
    <t>3.82%</t>
  </si>
  <si>
    <t>-4.69%</t>
  </si>
  <si>
    <t>2.82%</t>
  </si>
  <si>
    <t>3.84%</t>
  </si>
  <si>
    <t>-5.20%</t>
  </si>
  <si>
    <t>4.17%</t>
  </si>
  <si>
    <t>3.48%</t>
  </si>
  <si>
    <t>-0.55%</t>
  </si>
  <si>
    <t>1.68%</t>
  </si>
  <si>
    <t>4.38%</t>
  </si>
  <si>
    <t>-2.77%</t>
  </si>
  <si>
    <t>-0.42%</t>
  </si>
  <si>
    <t>2.83%</t>
  </si>
  <si>
    <t>1.39%</t>
  </si>
  <si>
    <t>0.33%</t>
  </si>
  <si>
    <t>0.59%</t>
  </si>
  <si>
    <t>5.79%</t>
  </si>
  <si>
    <t>6.07%</t>
  </si>
  <si>
    <t>-0.69%</t>
  </si>
  <si>
    <t>-8.19%</t>
  </si>
  <si>
    <t>-1.96%</t>
  </si>
  <si>
    <t>1.04%</t>
  </si>
  <si>
    <t>-5.77%</t>
  </si>
  <si>
    <t>-1.10%</t>
  </si>
  <si>
    <t>2.13%</t>
  </si>
  <si>
    <t>5.35%</t>
  </si>
  <si>
    <t>2.72%</t>
  </si>
  <si>
    <t>-0.62%</t>
  </si>
  <si>
    <t>1.76%</t>
  </si>
  <si>
    <t>0.43%</t>
  </si>
  <si>
    <t>8.54%</t>
  </si>
  <si>
    <t>0.30%</t>
  </si>
  <si>
    <t>-1.12%</t>
  </si>
  <si>
    <t>1.59%</t>
  </si>
  <si>
    <t>-0.18%</t>
  </si>
  <si>
    <t>-0.30%</t>
  </si>
  <si>
    <t>1.10%</t>
  </si>
  <si>
    <t>1.07%</t>
  </si>
  <si>
    <t>-4.95%</t>
  </si>
  <si>
    <t>6.41%</t>
  </si>
  <si>
    <t>-1.42%</t>
  </si>
  <si>
    <t>0.48%</t>
  </si>
  <si>
    <t>2.49%</t>
  </si>
  <si>
    <t>4.14%</t>
  </si>
  <si>
    <t>3.77%</t>
  </si>
  <si>
    <t>-0.95%</t>
  </si>
  <si>
    <t>0.26%</t>
  </si>
  <si>
    <t>5.34%</t>
  </si>
  <si>
    <t>1.43%</t>
  </si>
  <si>
    <t>3.76%</t>
  </si>
  <si>
    <t>1.01%</t>
  </si>
  <si>
    <t>-9.48%</t>
  </si>
  <si>
    <t>-9.92%</t>
  </si>
  <si>
    <t>5.65%</t>
  </si>
  <si>
    <t>3.18%</t>
  </si>
  <si>
    <t>0.31%</t>
  </si>
  <si>
    <t>6.14%</t>
  </si>
  <si>
    <t>1.88%</t>
  </si>
  <si>
    <t>-7.41%</t>
  </si>
  <si>
    <t>15.50%</t>
  </si>
  <si>
    <t>5.84%</t>
  </si>
  <si>
    <t>-0.36%</t>
  </si>
  <si>
    <t>25.14B</t>
  </si>
  <si>
    <t>2.12%</t>
  </si>
  <si>
    <t>5.83%</t>
  </si>
  <si>
    <t>0.06%</t>
  </si>
  <si>
    <t>5.01%</t>
  </si>
  <si>
    <t>3.23%</t>
  </si>
  <si>
    <t>3.91%</t>
  </si>
  <si>
    <t>4.71%</t>
  </si>
  <si>
    <t>-6.25%</t>
  </si>
  <si>
    <t>-2.66%</t>
  </si>
  <si>
    <t>-6.78%</t>
  </si>
  <si>
    <t>-30.02%</t>
  </si>
  <si>
    <t>9.43%</t>
  </si>
  <si>
    <t>-9.56%</t>
  </si>
  <si>
    <t>-6.41%</t>
  </si>
  <si>
    <t>0.41%</t>
  </si>
  <si>
    <t>-18.45%</t>
  </si>
  <si>
    <t>10.69%</t>
  </si>
  <si>
    <t>0.37%</t>
  </si>
  <si>
    <t>-0.94%</t>
  </si>
  <si>
    <t>0.58%</t>
  </si>
  <si>
    <t>RDEXRMA_Q</t>
  </si>
  <si>
    <t>EX_T_Q</t>
  </si>
  <si>
    <t>IM_T_Q</t>
  </si>
  <si>
    <t>UNEMPL_Q_SH</t>
  </si>
  <si>
    <t>AGR_Q_DIRI</t>
  </si>
  <si>
    <t>CNSTR_Q_DIRI</t>
  </si>
  <si>
    <t>CNSTR</t>
  </si>
  <si>
    <t>CONSTR_Q_NAT</t>
  </si>
  <si>
    <t>MOEX</t>
  </si>
  <si>
    <t>TRP_Q_CARG</t>
  </si>
  <si>
    <t>TRP</t>
  </si>
  <si>
    <t>TRP_Q_PASS_DIRI</t>
  </si>
  <si>
    <t>GDP</t>
  </si>
  <si>
    <t>CPI</t>
  </si>
  <si>
    <t>USD</t>
  </si>
  <si>
    <t>EX</t>
  </si>
  <si>
    <t>IM</t>
  </si>
  <si>
    <t>RT</t>
  </si>
  <si>
    <t>UNEMPL</t>
  </si>
  <si>
    <t>AGRI</t>
  </si>
  <si>
    <t>HOUSES</t>
  </si>
  <si>
    <t>TRP_PASS</t>
  </si>
  <si>
    <t>IND_Q</t>
  </si>
  <si>
    <t>IP_EA_Q</t>
  </si>
  <si>
    <t>IP2_EA_Q</t>
  </si>
  <si>
    <t>IND_Q_DIRI</t>
  </si>
  <si>
    <t>EPUI</t>
  </si>
  <si>
    <t>ИПЦ к концу предыдущего месяца</t>
  </si>
  <si>
    <t>Дата</t>
  </si>
  <si>
    <t>Цена</t>
  </si>
  <si>
    <t>Откр.</t>
  </si>
  <si>
    <t>Макс.</t>
  </si>
  <si>
    <t>Мин.</t>
  </si>
  <si>
    <t>Объём</t>
  </si>
  <si>
    <t>Изм. %</t>
  </si>
  <si>
    <t>BBR_EA_M_I</t>
  </si>
  <si>
    <t>BBR_EA2_M_I</t>
  </si>
  <si>
    <t>IND_M_DIRI</t>
  </si>
  <si>
    <t>IP_EA_M</t>
  </si>
  <si>
    <t>IP2_EA_M</t>
  </si>
  <si>
    <t>EX_T_M</t>
  </si>
  <si>
    <t>PPI_EA_M
Индекс цен в % к предыдущему периоду</t>
  </si>
  <si>
    <t>Industry</t>
  </si>
  <si>
    <t>261,81K</t>
  </si>
  <si>
    <t>5,89M</t>
  </si>
  <si>
    <t>4,21M</t>
  </si>
  <si>
    <t>4,34M</t>
  </si>
  <si>
    <t>3,90M</t>
  </si>
  <si>
    <t>4,97M</t>
  </si>
  <si>
    <t>4,46M</t>
  </si>
  <si>
    <t>5,09M</t>
  </si>
  <si>
    <t>4,31M</t>
  </si>
  <si>
    <t>4,22M</t>
  </si>
  <si>
    <t>4,64M</t>
  </si>
  <si>
    <t>4,23M</t>
  </si>
  <si>
    <t>4,05M</t>
  </si>
  <si>
    <t>7,05M</t>
  </si>
  <si>
    <t>5,51M</t>
  </si>
  <si>
    <t>4,77M</t>
  </si>
  <si>
    <t>4,15M</t>
  </si>
  <si>
    <t>5,86M</t>
  </si>
  <si>
    <t>4,91M</t>
  </si>
  <si>
    <t>5,76M</t>
  </si>
  <si>
    <t>4,13M</t>
  </si>
  <si>
    <t>4,47M</t>
  </si>
  <si>
    <t>4,85M</t>
  </si>
  <si>
    <t>4,24M</t>
  </si>
  <si>
    <t>7,08M</t>
  </si>
  <si>
    <t>4,59M</t>
  </si>
  <si>
    <t>4,44M</t>
  </si>
  <si>
    <t>3,58M</t>
  </si>
  <si>
    <t>4,19M</t>
  </si>
  <si>
    <t>4,54M</t>
  </si>
  <si>
    <t>3,01M</t>
  </si>
  <si>
    <t>3,52M</t>
  </si>
  <si>
    <t>3,17M</t>
  </si>
  <si>
    <t>5,27M</t>
  </si>
  <si>
    <t>7,81M</t>
  </si>
  <si>
    <t>4,99M</t>
  </si>
  <si>
    <t>4,82M</t>
  </si>
  <si>
    <t>3,44M</t>
  </si>
  <si>
    <t>3,81M</t>
  </si>
  <si>
    <t>4,10M</t>
  </si>
  <si>
    <t>5,88M</t>
  </si>
  <si>
    <t>4,06M</t>
  </si>
  <si>
    <t>4,27M</t>
  </si>
  <si>
    <t>4,49M</t>
  </si>
  <si>
    <t>5,07M</t>
  </si>
  <si>
    <t>4,29M</t>
  </si>
  <si>
    <t>4,65M</t>
  </si>
  <si>
    <t>3,28M</t>
  </si>
  <si>
    <t>3,84M</t>
  </si>
  <si>
    <t>3,32M</t>
  </si>
  <si>
    <t>4,43M</t>
  </si>
  <si>
    <t>4,69M</t>
  </si>
  <si>
    <t>3,46M</t>
  </si>
  <si>
    <t>3,86M</t>
  </si>
  <si>
    <t>5,31M</t>
  </si>
  <si>
    <t>5,43M</t>
  </si>
  <si>
    <t>4,63M</t>
  </si>
  <si>
    <t>4,41M</t>
  </si>
  <si>
    <t>3,80M</t>
  </si>
  <si>
    <t>4,90M</t>
  </si>
  <si>
    <t>4,81M</t>
  </si>
  <si>
    <t>6,18M</t>
  </si>
  <si>
    <t>5,24M</t>
  </si>
  <si>
    <t>5,70M</t>
  </si>
  <si>
    <t>5,39M</t>
  </si>
  <si>
    <t>5,81M</t>
  </si>
  <si>
    <t>4,12M</t>
  </si>
  <si>
    <t>3,72M</t>
  </si>
  <si>
    <t>4,98M</t>
  </si>
  <si>
    <t>3,85M</t>
  </si>
  <si>
    <t>5,20M</t>
  </si>
  <si>
    <t>3,60M</t>
  </si>
  <si>
    <t>3,57M</t>
  </si>
  <si>
    <t>3,73M</t>
  </si>
  <si>
    <t>3,47M</t>
  </si>
  <si>
    <t>3,97M</t>
  </si>
  <si>
    <t>3,96M</t>
  </si>
  <si>
    <t>6,03M</t>
  </si>
  <si>
    <t>3,49M</t>
  </si>
  <si>
    <t>3,93M</t>
  </si>
  <si>
    <t>3,61M</t>
  </si>
  <si>
    <t>3,34M</t>
  </si>
  <si>
    <t>3,00M</t>
  </si>
  <si>
    <t>3,48M</t>
  </si>
  <si>
    <t>3,94M</t>
  </si>
  <si>
    <t>4,08M</t>
  </si>
  <si>
    <t>2,91M</t>
  </si>
  <si>
    <t>2,96M</t>
  </si>
  <si>
    <t>4,57M</t>
  </si>
  <si>
    <t>3,03M</t>
  </si>
  <si>
    <t>3,51M</t>
  </si>
  <si>
    <t>2,89M</t>
  </si>
  <si>
    <t>2,97M</t>
  </si>
  <si>
    <t>2,55M</t>
  </si>
  <si>
    <t>3,40M</t>
  </si>
  <si>
    <t>2,27M</t>
  </si>
  <si>
    <t>3,08M</t>
  </si>
  <si>
    <t>3,68M</t>
  </si>
  <si>
    <t>3,54M</t>
  </si>
  <si>
    <t>3,18M</t>
  </si>
  <si>
    <t>2,61M</t>
  </si>
  <si>
    <t>3,06M</t>
  </si>
  <si>
    <t>3,70M</t>
  </si>
  <si>
    <t>3,16M</t>
  </si>
  <si>
    <t>2,51M</t>
  </si>
  <si>
    <t>3,23M</t>
  </si>
  <si>
    <t>2,11M</t>
  </si>
  <si>
    <t>2,78M</t>
  </si>
  <si>
    <t>3,38M</t>
  </si>
  <si>
    <t>2,83M</t>
  </si>
  <si>
    <t>3,19M</t>
  </si>
  <si>
    <t>3,04M</t>
  </si>
  <si>
    <t>3,79M</t>
  </si>
  <si>
    <t>3,83M</t>
  </si>
  <si>
    <t>3,76M</t>
  </si>
  <si>
    <t>2,68M</t>
  </si>
  <si>
    <t>4,26M</t>
  </si>
  <si>
    <t>4,03M</t>
  </si>
  <si>
    <t>4,95M</t>
  </si>
  <si>
    <t>3,29M</t>
  </si>
  <si>
    <t>4,72M</t>
  </si>
  <si>
    <t>4,61M</t>
  </si>
  <si>
    <t>3,50M</t>
  </si>
  <si>
    <t>3,24M</t>
  </si>
  <si>
    <t>2,92M</t>
  </si>
  <si>
    <t>3,12M</t>
  </si>
  <si>
    <t>2,81M</t>
  </si>
  <si>
    <t>2,46M</t>
  </si>
  <si>
    <t>2,94M</t>
  </si>
  <si>
    <t>2,75M</t>
  </si>
  <si>
    <t>2,15M</t>
  </si>
  <si>
    <t>2,49M</t>
  </si>
  <si>
    <t>2,39M</t>
  </si>
  <si>
    <t>1,95M</t>
  </si>
  <si>
    <t>2,04M</t>
  </si>
  <si>
    <t>2,18M</t>
  </si>
  <si>
    <t>1,93M</t>
  </si>
  <si>
    <t>2,16M</t>
  </si>
  <si>
    <t>1,87M</t>
  </si>
  <si>
    <t>2,12M</t>
  </si>
  <si>
    <t>2,35M</t>
  </si>
  <si>
    <t>2,00M</t>
  </si>
  <si>
    <t>2,14M</t>
  </si>
  <si>
    <t>2,34M</t>
  </si>
  <si>
    <t>2,22M</t>
  </si>
  <si>
    <t>2,23M</t>
  </si>
  <si>
    <t>1,56M</t>
  </si>
  <si>
    <t>1,79M</t>
  </si>
  <si>
    <t>1,81M</t>
  </si>
  <si>
    <t>1,59M</t>
  </si>
  <si>
    <t>1,72M</t>
  </si>
  <si>
    <t>2,03M</t>
  </si>
  <si>
    <t>1,49M</t>
  </si>
  <si>
    <t>1,86M</t>
  </si>
  <si>
    <t>1,77M</t>
  </si>
  <si>
    <t>1,16M</t>
  </si>
  <si>
    <t>1,73M</t>
  </si>
  <si>
    <t>1,85M</t>
  </si>
  <si>
    <t>1,51M</t>
  </si>
  <si>
    <t>1,36M</t>
  </si>
  <si>
    <t>1,54M</t>
  </si>
  <si>
    <t>1,31M</t>
  </si>
  <si>
    <t>1,41M</t>
  </si>
  <si>
    <t>1,20M</t>
  </si>
  <si>
    <t>1,38M</t>
  </si>
  <si>
    <t>1,07M</t>
  </si>
  <si>
    <t>1,17M</t>
  </si>
  <si>
    <t>1,18M</t>
  </si>
  <si>
    <t>1,26M</t>
  </si>
  <si>
    <t>1,01M</t>
  </si>
  <si>
    <t>760,12K</t>
  </si>
  <si>
    <t>756,77K</t>
  </si>
  <si>
    <t>780,98K</t>
  </si>
  <si>
    <t>716,92K</t>
  </si>
  <si>
    <t>663,26K</t>
  </si>
  <si>
    <t>844,44K</t>
  </si>
  <si>
    <t>867,97K</t>
  </si>
  <si>
    <t>892,32K</t>
  </si>
  <si>
    <t>878,82K</t>
  </si>
  <si>
    <t>860,67K</t>
  </si>
  <si>
    <t>1,02M</t>
  </si>
  <si>
    <t>887,18K</t>
  </si>
  <si>
    <t>884,49K</t>
  </si>
  <si>
    <t>932,63K</t>
  </si>
  <si>
    <t>820,49K</t>
  </si>
  <si>
    <t>890,47K</t>
  </si>
  <si>
    <t>761,14K</t>
  </si>
  <si>
    <t>856,73K</t>
  </si>
  <si>
    <t>901,09K</t>
  </si>
  <si>
    <t>889,88K</t>
  </si>
  <si>
    <t>752,34K</t>
  </si>
  <si>
    <t>847,02K</t>
  </si>
  <si>
    <t>806,24K</t>
  </si>
  <si>
    <t>824,02K</t>
  </si>
  <si>
    <t>780,43K</t>
  </si>
  <si>
    <t>821,99K</t>
  </si>
  <si>
    <t>765,23K</t>
  </si>
  <si>
    <t>837,76K</t>
  </si>
  <si>
    <t>675,64K</t>
  </si>
  <si>
    <t>874,18K</t>
  </si>
  <si>
    <t>810,23K</t>
  </si>
  <si>
    <t>678,86K</t>
  </si>
  <si>
    <t>698,02K</t>
  </si>
  <si>
    <t>751,45K</t>
  </si>
  <si>
    <t>643,78K</t>
  </si>
  <si>
    <t>824,16K</t>
  </si>
  <si>
    <t>817,43K</t>
  </si>
  <si>
    <t>695,11K</t>
  </si>
  <si>
    <t>714,26K</t>
  </si>
  <si>
    <t>705,66K</t>
  </si>
  <si>
    <t>533,51K</t>
  </si>
  <si>
    <t>769,36K</t>
  </si>
  <si>
    <t>694,94K</t>
  </si>
  <si>
    <t>879,08K</t>
  </si>
  <si>
    <t>610,23K</t>
  </si>
  <si>
    <t>647,02K</t>
  </si>
  <si>
    <t>659,46K</t>
  </si>
  <si>
    <t>585,37K</t>
  </si>
  <si>
    <t>602,75K</t>
  </si>
  <si>
    <t>620,29K</t>
  </si>
  <si>
    <t>527,58K</t>
  </si>
  <si>
    <t>668,16K</t>
  </si>
  <si>
    <t>505,16K</t>
  </si>
  <si>
    <t>545,14K</t>
  </si>
  <si>
    <t>564,92K</t>
  </si>
  <si>
    <t>711,95K</t>
  </si>
  <si>
    <t>567,68K</t>
  </si>
  <si>
    <t>658,69K</t>
  </si>
  <si>
    <t>660,73K</t>
  </si>
  <si>
    <t>605,29K</t>
  </si>
  <si>
    <t>520,32K</t>
  </si>
  <si>
    <t>672,62K</t>
  </si>
  <si>
    <t>616,54K</t>
  </si>
  <si>
    <t>644,18K</t>
  </si>
  <si>
    <t>488,57K</t>
  </si>
  <si>
    <t>608,48K</t>
  </si>
  <si>
    <t>668,64K</t>
  </si>
  <si>
    <t>575,78K</t>
  </si>
  <si>
    <t>561,77K</t>
  </si>
  <si>
    <t>573,63K</t>
  </si>
  <si>
    <t>566,49K</t>
  </si>
  <si>
    <t>594,22K</t>
  </si>
  <si>
    <t>554,69K</t>
  </si>
  <si>
    <t>679,41K</t>
  </si>
  <si>
    <t>469,35K</t>
  </si>
  <si>
    <t>522,16K</t>
  </si>
  <si>
    <t>502,08K</t>
  </si>
  <si>
    <t>580,95K</t>
  </si>
  <si>
    <t>615,61K</t>
  </si>
  <si>
    <t>592,20K</t>
  </si>
  <si>
    <t>484,55K</t>
  </si>
  <si>
    <t>500,95K</t>
  </si>
  <si>
    <t>633,20K</t>
  </si>
  <si>
    <t>517,40K</t>
  </si>
  <si>
    <t>540,96K</t>
  </si>
  <si>
    <t>663,87K</t>
  </si>
  <si>
    <t>490,41K</t>
  </si>
  <si>
    <t>533,90K</t>
  </si>
  <si>
    <t>371,75K</t>
  </si>
  <si>
    <t>423,66K</t>
  </si>
  <si>
    <t>544,47K</t>
  </si>
  <si>
    <t>466,08K</t>
  </si>
  <si>
    <t>410,17K</t>
  </si>
  <si>
    <t>491,93K</t>
  </si>
  <si>
    <t>444,80K</t>
  </si>
  <si>
    <t>386,67K</t>
  </si>
  <si>
    <t>470,11K</t>
  </si>
  <si>
    <t>468,89K</t>
  </si>
  <si>
    <t>412,70K</t>
  </si>
  <si>
    <t>455,21K</t>
  </si>
  <si>
    <t>334,39K</t>
  </si>
  <si>
    <t>422,94K</t>
  </si>
  <si>
    <t>430,43K</t>
  </si>
  <si>
    <t>429,22K</t>
  </si>
  <si>
    <t>417,85K</t>
  </si>
  <si>
    <t>439,95K</t>
  </si>
  <si>
    <t>411,05K</t>
  </si>
  <si>
    <t>472,46K</t>
  </si>
  <si>
    <t>475,88K</t>
  </si>
  <si>
    <t>481,39K</t>
  </si>
  <si>
    <t>410,02K</t>
  </si>
  <si>
    <t>505,04K</t>
  </si>
  <si>
    <t>357,82K</t>
  </si>
  <si>
    <t>415,92K</t>
  </si>
  <si>
    <t>420,09K</t>
  </si>
  <si>
    <t>443,45K</t>
  </si>
  <si>
    <t>393,79K</t>
  </si>
  <si>
    <t>383,95K</t>
  </si>
  <si>
    <t>405,98K</t>
  </si>
  <si>
    <t>429,69K</t>
  </si>
  <si>
    <t>508,70K</t>
  </si>
  <si>
    <t>452,34K</t>
  </si>
  <si>
    <t>413,75K</t>
  </si>
  <si>
    <t>521,02K</t>
  </si>
  <si>
    <t>Brent</t>
  </si>
  <si>
    <t>01.07.2012 (июнь)</t>
  </si>
  <si>
    <t>01.08.2012 (июль)</t>
  </si>
  <si>
    <t>01.09.2012 (авг)</t>
  </si>
  <si>
    <t>01.10.2012 (сент)</t>
  </si>
  <si>
    <t>01.11.2012 (окт)</t>
  </si>
  <si>
    <t>01.12.2012 (нояб)</t>
  </si>
  <si>
    <t>01.01.2013 (дек)</t>
  </si>
  <si>
    <t>01.02.2013 (янв)</t>
  </si>
  <si>
    <t>01.03.2013 (фев)</t>
  </si>
  <si>
    <t>01.04.2013 (мар)</t>
  </si>
  <si>
    <t>01.05.2013 (апр)</t>
  </si>
  <si>
    <t>01.06.2013 (май)</t>
  </si>
  <si>
    <t>01.07.2013 (июнь)</t>
  </si>
  <si>
    <t>01.08.2013 (июль)</t>
  </si>
  <si>
    <t>01.09.2013 (авг)</t>
  </si>
  <si>
    <t>01.10.2013 (сент)</t>
  </si>
  <si>
    <t>01.11.2013 (окт)</t>
  </si>
  <si>
    <t>01.12.2013 (нояб)</t>
  </si>
  <si>
    <t>01.01.2014 (дек)</t>
  </si>
  <si>
    <t>01.02.2014 (янв)</t>
  </si>
  <si>
    <t>01.03.2014 (фев)</t>
  </si>
  <si>
    <t>01.04.2014 (мар)</t>
  </si>
  <si>
    <t>01.05.2014 (апр)</t>
  </si>
  <si>
    <t>01.06.2014 (май)</t>
  </si>
  <si>
    <t>01.07.2014 (июнь)</t>
  </si>
  <si>
    <t>01.08.2014 (июль)</t>
  </si>
  <si>
    <t>01.09.2014 (авг)</t>
  </si>
  <si>
    <t>01.10.2014 (сент)</t>
  </si>
  <si>
    <t>01.11.2014 (окт)</t>
  </si>
  <si>
    <t>01.12.2014 (нояб)</t>
  </si>
  <si>
    <t>01.01.2015 (дек)</t>
  </si>
  <si>
    <t>01.02.2015 (янв)</t>
  </si>
  <si>
    <t>01.06.2015 (май)</t>
  </si>
  <si>
    <t>01.07.2015 (июнь)</t>
  </si>
  <si>
    <t>03.08.2015 (июль)</t>
  </si>
  <si>
    <t>01.09.2015 (авг)</t>
  </si>
  <si>
    <t>01.10.2015 (сент)</t>
  </si>
  <si>
    <t>02.11.2015 (окт)</t>
  </si>
  <si>
    <t>01.12.2015 (нояб)</t>
  </si>
  <si>
    <t>30.12.2015 (дек)</t>
  </si>
  <si>
    <t>01.02.2016 (янв)</t>
  </si>
  <si>
    <t>01.03.2016 (фев)</t>
  </si>
  <si>
    <t>01.04.2016 (мар)</t>
  </si>
  <si>
    <t>29.04.2016 (апр)</t>
  </si>
  <si>
    <t>01.06.2016 (май)</t>
  </si>
  <si>
    <t>01.07.2016 (июнь)</t>
  </si>
  <si>
    <t>01.08.2016 (июль)</t>
  </si>
  <si>
    <t>01.09.2016 (авг)</t>
  </si>
  <si>
    <t>03.10.2016 (сент)</t>
  </si>
  <si>
    <t>01.11.2016 (окт)</t>
  </si>
  <si>
    <t>01.12.2016 (нояб)</t>
  </si>
  <si>
    <t>10.01.2017 (дек)</t>
  </si>
  <si>
    <t>01.02.2017 (янв)</t>
  </si>
  <si>
    <t>01.03.2017 (фев)</t>
  </si>
  <si>
    <t>03.04.2017 (мар)</t>
  </si>
  <si>
    <t>01.06.2017 (май)</t>
  </si>
  <si>
    <t>03.07.2017 (июнь)</t>
  </si>
  <si>
    <t>01.08.2017 (июль)</t>
  </si>
  <si>
    <t>01.09.2017 (авг)</t>
  </si>
  <si>
    <t>02.10.2017 (сент)</t>
  </si>
  <si>
    <t>01.11.2017 (окт)</t>
  </si>
  <si>
    <t>01.12.2017 (нояб)</t>
  </si>
  <si>
    <t>28.12.2017 (дек)</t>
  </si>
  <si>
    <t>01.02.2018 (янв)</t>
  </si>
  <si>
    <t>01.03.2018 (фев)</t>
  </si>
  <si>
    <t>02.04.2018 (мар)</t>
  </si>
  <si>
    <t>03.05.2018 (апр)</t>
  </si>
  <si>
    <t>01.06.2018 (май)</t>
  </si>
  <si>
    <t>02.07.2018 (июнь)</t>
  </si>
  <si>
    <t>01.08.2018 (июль)</t>
  </si>
  <si>
    <t>03.09.2018 (авг)</t>
  </si>
  <si>
    <t>01.10.2018 (сент)</t>
  </si>
  <si>
    <t>01.11.2018 (окт)</t>
  </si>
  <si>
    <t>03.12.2018 (нояб)</t>
  </si>
  <si>
    <t>28.12.2018 (дек)</t>
  </si>
  <si>
    <t>01.02.2019 (янв)</t>
  </si>
  <si>
    <t>01.03.2019 (фев)</t>
  </si>
  <si>
    <t>01.04.2019 (мар)</t>
  </si>
  <si>
    <t>30.04.2019 (апр)</t>
  </si>
  <si>
    <t>03.06.2019 (май)</t>
  </si>
  <si>
    <t>01.07.2019 (июнь)</t>
  </si>
  <si>
    <t>01.08.2019 (июль)</t>
  </si>
  <si>
    <t>02.09.2019 (авг)</t>
  </si>
  <si>
    <t>01.10.2019 (сент)</t>
  </si>
  <si>
    <t>01.11.2019 (окт)</t>
  </si>
  <si>
    <t>02.12.2019 (нояб)</t>
  </si>
  <si>
    <t>30.12.2019 (дек)</t>
  </si>
  <si>
    <t>03.02.2020 (янв)</t>
  </si>
  <si>
    <t>02.03.2020 (фев)</t>
  </si>
  <si>
    <t>01.04.2020 (мар)</t>
  </si>
  <si>
    <t>30.04.2020 (апр)</t>
  </si>
  <si>
    <t>01.06.2020 (май)</t>
  </si>
  <si>
    <t>01.07.2020 (июнь)</t>
  </si>
  <si>
    <t>03.08.2020 (июль)</t>
  </si>
  <si>
    <t>01.09.2020 (авг)</t>
  </si>
  <si>
    <t>01.10.2020 (сент)</t>
  </si>
  <si>
    <t>02.11.2020 (окт)</t>
  </si>
  <si>
    <t>01.12.2020 (нояб)</t>
  </si>
  <si>
    <t>30.12.2020 (дек)</t>
  </si>
  <si>
    <t>01.02.2021 (янв)</t>
  </si>
  <si>
    <t>01.03.2021 (фев)</t>
  </si>
  <si>
    <t>01.04.2021 (мар)</t>
  </si>
  <si>
    <t>04.05.2021 (апр)</t>
  </si>
  <si>
    <t>01.06.2021 (май)</t>
  </si>
  <si>
    <t>01.07.2021 (июнь)</t>
  </si>
  <si>
    <t>02.08.2021 (июль)</t>
  </si>
  <si>
    <t>01.09.2021 (авг)</t>
  </si>
  <si>
    <t>01.10.2021 (сент)</t>
  </si>
  <si>
    <t>01.11.2021 (окт)</t>
  </si>
  <si>
    <t>01.12.2021 (нояб)</t>
  </si>
  <si>
    <t>29.12.2021 (дек)</t>
  </si>
  <si>
    <t>01.02.2022 (янв)</t>
  </si>
  <si>
    <t>01.03.2022 (фев)</t>
  </si>
  <si>
    <t>01.04.2022 (мар)</t>
  </si>
  <si>
    <t>04.05.2022 (апр)</t>
  </si>
  <si>
    <t>01.06.2022 (май)</t>
  </si>
  <si>
    <t>01.07.2022 (июнь)</t>
  </si>
  <si>
    <t>01.08.2022 (июль)</t>
  </si>
  <si>
    <t>01.09.2022 (авг)</t>
  </si>
  <si>
    <t>03.10.2022 (сент)</t>
  </si>
  <si>
    <t>01.11.2022 (окт)</t>
  </si>
  <si>
    <t>01.12.2022 (нояб)</t>
  </si>
  <si>
    <t>29.12.2022 (дек)</t>
  </si>
  <si>
    <t>01.02.2023 (янв)</t>
  </si>
  <si>
    <t>01.03.2023 (фев)</t>
  </si>
  <si>
    <t>03.04.2023 (мар)</t>
  </si>
  <si>
    <t>02.05.2023 (апр)</t>
  </si>
  <si>
    <t>Индекс производственной активности PMI России</t>
  </si>
  <si>
    <t>Факт.</t>
  </si>
  <si>
    <t>Дата выпуска</t>
  </si>
  <si>
    <t>PMI</t>
  </si>
  <si>
    <t>янв</t>
  </si>
  <si>
    <t>фев</t>
  </si>
  <si>
    <t>мар</t>
  </si>
  <si>
    <t>апр</t>
  </si>
  <si>
    <t>май</t>
  </si>
  <si>
    <t>июнь</t>
  </si>
  <si>
    <t>июль</t>
  </si>
  <si>
    <t>авг</t>
  </si>
  <si>
    <t>сент</t>
  </si>
  <si>
    <t>окт</t>
  </si>
  <si>
    <t>нояб</t>
  </si>
  <si>
    <t>дек</t>
  </si>
  <si>
    <t>01.05.2015 (апр)</t>
  </si>
  <si>
    <t>01.05.2015 (мар)</t>
  </si>
  <si>
    <t>01.05.2015 (фев)</t>
  </si>
  <si>
    <t>К содержанию</t>
  </si>
  <si>
    <r>
      <t>Индекс предпринимательской уверенности с 2006г.</t>
    </r>
    <r>
      <rPr>
        <b/>
        <vertAlign val="superscript"/>
        <sz val="12"/>
        <rFont val="Times New Roman"/>
        <family val="1"/>
        <charset val="204"/>
      </rPr>
      <t>1) 2)</t>
    </r>
  </si>
  <si>
    <t>год</t>
  </si>
  <si>
    <t>месяцы</t>
  </si>
  <si>
    <t>Добыча полезных ископаемых</t>
  </si>
  <si>
    <t>Обрабатывающие производства</t>
  </si>
  <si>
    <t>Обеспечение электрической энергией, газом и паром; кондиционирование воздуха</t>
  </si>
  <si>
    <r>
      <rPr>
        <vertAlign val="superscript"/>
        <sz val="10"/>
        <rFont val="Times New Roman"/>
        <family val="1"/>
        <charset val="204"/>
      </rPr>
      <t>1)</t>
    </r>
    <r>
      <rPr>
        <sz val="10"/>
        <rFont val="Times New Roman"/>
        <family val="1"/>
        <charset val="204"/>
      </rPr>
      <t xml:space="preserve"> Индекс предпринимательской уверенности в добыче полезных ископаемых, обрабатывающих производствах, обеспечении электрической энергией, газом и паром; кондиционировании воздуха рассчитывается как среднее арифметическое значение балансов оценок фактически сложившихся уровней спроса (портфеля заказов), запасов готовой продукции (берется 
с обратным знаком), а также ожидаемого выпуска продукции (в процентах). Сезонная составляющая во временных рядах показателя не исключена. 
С января 2017 года при проведении обследований используется Общероссийский классификатор видов экономической деятельности (ред.2).  </t>
    </r>
  </si>
  <si>
    <r>
      <rPr>
        <vertAlign val="superscript"/>
        <sz val="10"/>
        <rFont val="Times New Roman"/>
        <family val="1"/>
        <charset val="204"/>
      </rPr>
      <t>2)</t>
    </r>
    <r>
      <rPr>
        <sz val="10"/>
        <rFont val="Times New Roman"/>
        <family val="1"/>
        <charset val="204"/>
      </rPr>
      <t xml:space="preserve"> С октября 2022 года индекс формируется без учета статистической информации по Донецкой Народной Республике (ДНР), Луганской Народной Республике (ЛНР), Запорожской 
и Херсонской областям.</t>
    </r>
  </si>
  <si>
    <t>Conf_index_mining</t>
  </si>
  <si>
    <t>Conf_index_manufacturing</t>
  </si>
  <si>
    <t>Conf_index_electricity</t>
  </si>
  <si>
    <r>
      <t>Индекс предпринимательской уверенности в строительстве</t>
    </r>
    <r>
      <rPr>
        <b/>
        <vertAlign val="superscript"/>
        <sz val="12"/>
        <rFont val="Times New Roman"/>
        <family val="1"/>
        <charset val="204"/>
      </rPr>
      <t>1)</t>
    </r>
  </si>
  <si>
    <t>кварталы</t>
  </si>
  <si>
    <t>I</t>
  </si>
  <si>
    <t>II</t>
  </si>
  <si>
    <t>III</t>
  </si>
  <si>
    <t>IV</t>
  </si>
  <si>
    <r>
      <t xml:space="preserve">1)  </t>
    </r>
    <r>
      <rPr>
        <i/>
        <sz val="9"/>
        <rFont val="Times New Roman"/>
        <family val="1"/>
        <charset val="204"/>
      </rPr>
      <t>Индекс предпринимательской уверенности в строительстве рассчитывается как среднее арифметическое значение балансов оценок уровня портфеля заказов и ожидаемого изменения численности занятых в следующем квартале по сравнению с текущим кварталом                    (в процентах).</t>
    </r>
  </si>
  <si>
    <t>Сезонная составляющая во временных рядах показателя не исключена.</t>
  </si>
  <si>
    <r>
      <t xml:space="preserve">2)  </t>
    </r>
    <r>
      <rPr>
        <i/>
        <sz val="9"/>
        <rFont val="Times New Roman"/>
        <family val="1"/>
        <charset val="204"/>
      </rPr>
      <t>Без учета статистической информации по Донецкой Народной Республике (ДНР), Луганской Народной Республике (ЛНР), 
Запорожской и Херсонской областям.</t>
    </r>
  </si>
  <si>
    <t>Conf_index_construction</t>
  </si>
  <si>
    <r>
      <t>ИНДЕКС ПРЕДПРИНИМАТЕЛЬСКОЙ УВЕРЕННОСТИ</t>
    </r>
    <r>
      <rPr>
        <vertAlign val="superscript"/>
        <sz val="11"/>
        <color indexed="8"/>
        <rFont val="Times New Roman"/>
        <family val="1"/>
        <charset val="204"/>
      </rPr>
      <t>1)</t>
    </r>
  </si>
  <si>
    <t>квартал</t>
  </si>
  <si>
    <t>-</t>
  </si>
  <si>
    <r>
      <t>1)</t>
    </r>
    <r>
      <rPr>
        <sz val="10"/>
        <rFont val="Times New Roman"/>
        <family val="1"/>
        <charset val="204"/>
      </rPr>
      <t xml:space="preserve"> Индекс предпринимательской уверенности в сфере услуг рассчитывается как среднее арифметическое значение балансов оценок фактического изменения спроса на услуги, экономического положения организаций в текущем квартале по сравнению с предыдущим кварталом, а также ожидаемого изменения спроса на услуги в следующем квартале (в процентах). 
Сезонная составляющая во временных рядах показателей не исключена. </t>
    </r>
  </si>
  <si>
    <t>Conf_index_service</t>
  </si>
  <si>
    <t>Обновлено 22 марта 2023 г.</t>
  </si>
  <si>
    <r>
      <t xml:space="preserve">Индекс потребительской уверенности </t>
    </r>
    <r>
      <rPr>
        <b/>
        <vertAlign val="superscript"/>
        <sz val="9"/>
        <rFont val="Times New Roman"/>
        <family val="1"/>
        <charset val="204"/>
      </rPr>
      <t>1</t>
    </r>
  </si>
  <si>
    <r>
      <t>1)</t>
    </r>
    <r>
      <rPr>
        <b/>
        <sz val="10"/>
        <rFont val="Times New Roman"/>
        <family val="1"/>
        <charset val="204"/>
      </rPr>
      <t xml:space="preserve"> </t>
    </r>
    <r>
      <rPr>
        <sz val="10"/>
        <rFont val="Times New Roman"/>
        <family val="1"/>
        <charset val="204"/>
      </rPr>
      <t>В потребительском секторе индекс потребительской уверенности рассчитывается как среднее арифметическое значение балансов оценок благоприятности условий для покупок, произошедших и ожидаемых изменений экономической ситуации в стране и личного материального положения.</t>
    </r>
  </si>
  <si>
    <t>Conf_index_consumption</t>
  </si>
  <si>
    <t>РЭБ_индекс_цен_выпуск_промышленность_факт_1</t>
  </si>
  <si>
    <t>РЭБ_индекс_цен_покупаемая_продукция_промышленность_факт_1</t>
  </si>
  <si>
    <t>РЭБ_индекс_зарплата_промышленность_факт_1</t>
  </si>
  <si>
    <t>РЭБ_индекс_выпуска_промышленность_ожидания_3</t>
  </si>
  <si>
    <t>РЭБ_индекс_цен_выпуск_промышленность_ожидания_3</t>
  </si>
  <si>
    <t>РЭБ_индекс_цен_покупаемая_продукция_промышленность_ожидания_3</t>
  </si>
  <si>
    <t>РЭБ_индекс_зарплата_промышленность_ожидания_3</t>
  </si>
  <si>
    <t>РЭБ_индекс_закупки_оборудования_промышленность_ожидания_3</t>
  </si>
  <si>
    <t>РЭБ_индекс_занятость_промышленность_ожидания_3</t>
  </si>
  <si>
    <t>РЭБ_индекс_закупок_оборудования_промышленность_факт_1</t>
  </si>
  <si>
    <t>РЭБ_индекс_занятость_промышленность_факт_1</t>
  </si>
  <si>
    <t>РЭБ_индекс_выпуска_промышленность_факт_1</t>
  </si>
  <si>
    <t>РЭБ_индекс_порфтеля_заказов_промышленность_факт_1</t>
  </si>
  <si>
    <t>РЭБ_индекс_запасы_готовой_продукции_промышленность_факт_1</t>
  </si>
  <si>
    <t>РЭБ_индекс_отношения_цен_выпускаемую_приобретаемую_продукцию_промышленность_факт_1</t>
  </si>
  <si>
    <t>РЭБ_индекс_портфель_заказов_промышленность_ожидания_3</t>
  </si>
  <si>
    <t>РЭБ_индекс_финансового_состояния_промышленность_ожидания_3</t>
  </si>
  <si>
    <t>РЭБ_индекс_задолженности_банкам_промышленность_ожидания_3</t>
  </si>
  <si>
    <t>РЭБ_загрузка_производственных_мощностей_промышленность</t>
  </si>
  <si>
    <t>РЭБ_загрузка_наличной_рабочей_силы_промышленность</t>
  </si>
  <si>
    <t>РЭБ_запасы_готовой_продукции_промышленность</t>
  </si>
  <si>
    <t>РЭБ_портфель_заказов_промышленность</t>
  </si>
  <si>
    <t>РЭБ_доля_предприятий_хорошее_финсостояние_промышленность</t>
  </si>
  <si>
    <t>РЭБ_доля_предприятий_незакуп_оборудование_2иболеемес_промышленность</t>
  </si>
  <si>
    <t>РЭБ_процставки_кредит_привлекаемые_3мес_промышленность</t>
  </si>
  <si>
    <t>РЭБ_доля_предприятий_нет_задолженности_неожидается_3мес_промышленность</t>
  </si>
  <si>
    <t>РЭБ_задолженность_промышленность</t>
  </si>
  <si>
    <t>РЭБ_доля_предприятий_не_брать_ссуды_3мес_промышленность</t>
  </si>
  <si>
    <t>Индекс производства по добыче полезных ископаемых по ОКВЭД2</t>
  </si>
  <si>
    <t>2014 1</t>
  </si>
  <si>
    <t>2015 1</t>
  </si>
  <si>
    <t>2016 1</t>
  </si>
  <si>
    <t>2017 1</t>
  </si>
  <si>
    <t>2018 1</t>
  </si>
  <si>
    <t>2019 1</t>
  </si>
  <si>
    <t>2020 1</t>
  </si>
  <si>
    <t>2021 1</t>
  </si>
  <si>
    <t>2022 1</t>
  </si>
  <si>
    <t>2023 1</t>
  </si>
  <si>
    <t>Extraction_minerals</t>
  </si>
  <si>
    <t>Индекс обрабатывающего производства по ОКВЭД2</t>
  </si>
  <si>
    <t>Manufacturing</t>
  </si>
  <si>
    <t>Индекс производства в секторе "Обеспечение электрической энергией, газом и паром; кондиционирования воздуха" по ОКВЭД2</t>
  </si>
  <si>
    <t>Electricity</t>
  </si>
  <si>
    <t>Индекс производства в секторе "Водоснабжение; водоотведение, организация сбора и утилизации отходов, деятельность по ликвидации загрязнений" по ОКВЭД2</t>
  </si>
  <si>
    <t>Water_supply</t>
  </si>
  <si>
    <t>2007 I</t>
  </si>
  <si>
    <t>2008 I</t>
  </si>
  <si>
    <t>2009 I</t>
  </si>
  <si>
    <t>2010 I</t>
  </si>
  <si>
    <t>2011 I</t>
  </si>
  <si>
    <t>2012 I</t>
  </si>
  <si>
    <t>2013 I</t>
  </si>
  <si>
    <t>2014 I</t>
  </si>
  <si>
    <t>2015 I</t>
  </si>
  <si>
    <t>2016 I</t>
  </si>
  <si>
    <t>2017 I</t>
  </si>
  <si>
    <t>2018 I</t>
  </si>
  <si>
    <t>2019 I</t>
  </si>
  <si>
    <t>2020 I</t>
  </si>
  <si>
    <t>2021 I</t>
  </si>
  <si>
    <t>2022 I</t>
  </si>
  <si>
    <t>Индекс реальных инвестиций в основной капитал</t>
  </si>
  <si>
    <t>Investment</t>
  </si>
  <si>
    <t>1992 1</t>
  </si>
  <si>
    <t>1993 1</t>
  </si>
  <si>
    <t>1994 1</t>
  </si>
  <si>
    <t>1995 1</t>
  </si>
  <si>
    <t>1996 1</t>
  </si>
  <si>
    <t>1997 1</t>
  </si>
  <si>
    <t>1998 1</t>
  </si>
  <si>
    <t>1999 1</t>
  </si>
  <si>
    <t>2000 1</t>
  </si>
  <si>
    <t>2001 1</t>
  </si>
  <si>
    <t>2002 1</t>
  </si>
  <si>
    <t>2003 1</t>
  </si>
  <si>
    <t>2004 1</t>
  </si>
  <si>
    <t>2005 1</t>
  </si>
  <si>
    <t>2006 1</t>
  </si>
  <si>
    <t>2007 1</t>
  </si>
  <si>
    <t>2008 1</t>
  </si>
  <si>
    <t>2009 1</t>
  </si>
  <si>
    <t>2010 1</t>
  </si>
  <si>
    <t>2011 1</t>
  </si>
  <si>
    <t>2012 1</t>
  </si>
  <si>
    <t>2013 1</t>
  </si>
  <si>
    <t>М0</t>
  </si>
  <si>
    <t>М2</t>
  </si>
  <si>
    <t>Доходы федерального бюджета (FBREV_M)</t>
  </si>
  <si>
    <t>Расходы федерального бюджета (FBEX_M)</t>
  </si>
  <si>
    <t>Доходы консолидированного бюджета (CBREV_M)</t>
  </si>
  <si>
    <t>Расходы консолидированного бюджета (CBEX_M)</t>
  </si>
  <si>
    <t>Доходы_бюджета</t>
  </si>
  <si>
    <t>Расходы_бюджета</t>
  </si>
  <si>
    <t>Кредиторская задолженность (LIAB_T_M)</t>
  </si>
  <si>
    <t>в том числе просроченная кредиторская задолженность (LIAB_UNP_M)</t>
  </si>
  <si>
    <t>задолженность поставщикам (LIAB_S_M)</t>
  </si>
  <si>
    <t>задолженность в бюджет (LIAB_B_M)</t>
  </si>
  <si>
    <t>Дебиторская задолженность (DBT_T_M)</t>
  </si>
  <si>
    <t>в том числе просроченная дебиторская задолженность (DBT_UNP_M)</t>
  </si>
  <si>
    <t>задолженность покупателей (DBT_P_M)</t>
  </si>
  <si>
    <t>Accounts_payable</t>
  </si>
  <si>
    <t>Accounts_payable_overdue</t>
  </si>
  <si>
    <t>Accounts_receivable</t>
  </si>
  <si>
    <t>Accounts_receivable_overdue</t>
  </si>
  <si>
    <t>Ind_underyear</t>
  </si>
  <si>
    <t>Ind_overyear</t>
  </si>
  <si>
    <t>Nonfin_underyear</t>
  </si>
  <si>
    <t>Nonfin_overyear</t>
  </si>
  <si>
    <t>Ind_underyear_deposit</t>
  </si>
  <si>
    <t>Ind_overyear_deposit</t>
  </si>
  <si>
    <t>Nonfin_underyear_deposit</t>
  </si>
  <si>
    <t>Nonfin_overyear_deposit</t>
  </si>
  <si>
    <t>Время</t>
  </si>
  <si>
    <t>Прогноз</t>
  </si>
  <si>
    <t>Пред.</t>
  </si>
  <si>
    <t>04.05.2023 (апр)</t>
  </si>
  <si>
    <t>30.04.2023 (апр)</t>
  </si>
  <si>
    <t>03.01.2023 (дек)</t>
  </si>
  <si>
    <t>30.09.2022 (сент)</t>
  </si>
  <si>
    <t>30.04.2022 (апр)</t>
  </si>
  <si>
    <t>30.01.2022 (янв)</t>
  </si>
  <si>
    <t>04.01.2022 (дек)</t>
  </si>
  <si>
    <t>30.09.2021 (сент)</t>
  </si>
  <si>
    <t>30.04.2021 (апр)</t>
  </si>
  <si>
    <t>04.01.2021 (дек)</t>
  </si>
  <si>
    <t>30.09.2020 (сент)</t>
  </si>
  <si>
    <t>02.01.2020 (дек)</t>
  </si>
  <si>
    <t>30.09.2019 (сент)</t>
  </si>
  <si>
    <t>02.01.2019 (дек)</t>
  </si>
  <si>
    <t>30.09.2018 (сент)</t>
  </si>
  <si>
    <t>02.05.2018 (апр)</t>
  </si>
  <si>
    <t>02.01.2018 (дек)</t>
  </si>
  <si>
    <t>30.09.2017 (сент)</t>
  </si>
  <si>
    <t>02.05.2017 (апр)</t>
  </si>
  <si>
    <t>01.04.2017 (мар)</t>
  </si>
  <si>
    <t>03.02.2017 (янв)</t>
  </si>
  <si>
    <t>03.01.2017 (дек)</t>
  </si>
  <si>
    <t>30.09.2016 (сент)</t>
  </si>
  <si>
    <t>03.05.2016 (апр)</t>
  </si>
  <si>
    <t>04.01.2016 (дек)</t>
  </si>
  <si>
    <t>23.09.2015 (сент)</t>
  </si>
  <si>
    <t>04:45  </t>
  </si>
  <si>
    <t>21.08.2015 (авг)</t>
  </si>
  <si>
    <t>24.07.2015 (июль)</t>
  </si>
  <si>
    <t>23.06.2015 (июнь)</t>
  </si>
  <si>
    <t>21.05.2015 (май)</t>
  </si>
  <si>
    <t>04.05.2015 (апр)</t>
  </si>
  <si>
    <t>23.04.2015 (апр)</t>
  </si>
  <si>
    <t>01.04.2015 (мар)</t>
  </si>
  <si>
    <t>24.03.2015 (мар)</t>
  </si>
  <si>
    <t>02.03.2015 (фев)</t>
  </si>
  <si>
    <t>25.02.2015 (фев)</t>
  </si>
  <si>
    <t>02.02.2015 (янв)</t>
  </si>
  <si>
    <t>23.01.2015 (янв)</t>
  </si>
  <si>
    <t>31.12.2014 (дек)</t>
  </si>
  <si>
    <t>16.12.2014 (дек)</t>
  </si>
  <si>
    <t>20.11.2014 (нояб)</t>
  </si>
  <si>
    <t>03.11.2014 (окт)</t>
  </si>
  <si>
    <t>23.10.2014 (окт)</t>
  </si>
  <si>
    <t>30.09.2014 (сент)</t>
  </si>
  <si>
    <t>23.09.2014 (сент)</t>
  </si>
  <si>
    <t>05:30  </t>
  </si>
  <si>
    <t>06:30  </t>
  </si>
  <si>
    <t>Индекс деловой активности в производственном секторе (PMI) Китая от Caixin</t>
  </si>
  <si>
    <t>03.05.2023 (апр)</t>
  </si>
  <si>
    <t>21.04.2023 (апр)</t>
  </si>
  <si>
    <t>16:45  </t>
  </si>
  <si>
    <t>05.04.2023 (мар)</t>
  </si>
  <si>
    <t>24.03.2023 (мар)</t>
  </si>
  <si>
    <t>03.03.2023 (фев)</t>
  </si>
  <si>
    <t>21.02.2023 (фев)</t>
  </si>
  <si>
    <t>17:45  </t>
  </si>
  <si>
    <t>03.02.2023 (янв)</t>
  </si>
  <si>
    <t>24.01.2023 (янв)</t>
  </si>
  <si>
    <t>05.01.2023 (дек)</t>
  </si>
  <si>
    <t>16.12.2022 (дек)</t>
  </si>
  <si>
    <t>05.12.2022 (нояб)</t>
  </si>
  <si>
    <t>23.11.2022 (нояб)</t>
  </si>
  <si>
    <t>03.11.2022 (окт)</t>
  </si>
  <si>
    <t>24.10.2022 (окт)</t>
  </si>
  <si>
    <t>05.10.2022 (сент)</t>
  </si>
  <si>
    <t>23.09.2022 (сент)</t>
  </si>
  <si>
    <t>06.09.2022 (авг)</t>
  </si>
  <si>
    <t>23.08.2022 (авг)</t>
  </si>
  <si>
    <t>03.08.2022 (июль)</t>
  </si>
  <si>
    <t>22.07.2022 (июль)</t>
  </si>
  <si>
    <t>06.07.2022 (июнь)</t>
  </si>
  <si>
    <t>23.06.2022 (июнь)</t>
  </si>
  <si>
    <t>03.06.2022 (май)</t>
  </si>
  <si>
    <t>24.05.2022 (май)</t>
  </si>
  <si>
    <t>22.04.2022 (апр)</t>
  </si>
  <si>
    <t>05.04.2022 (мар)</t>
  </si>
  <si>
    <t>24.03.2022 (мар)</t>
  </si>
  <si>
    <t>03.03.2022 (фев)</t>
  </si>
  <si>
    <t>22.02.2022 (фев)</t>
  </si>
  <si>
    <t>03.02.2022 (янв)</t>
  </si>
  <si>
    <t>24.01.2022 (янв)</t>
  </si>
  <si>
    <t>05.01.2022 (дек)</t>
  </si>
  <si>
    <t>16.12.2021 (дек)</t>
  </si>
  <si>
    <t>03.12.2021 (нояб)</t>
  </si>
  <si>
    <t>23.11.2021 (нояб)</t>
  </si>
  <si>
    <t>03.11.2021 (окт)</t>
  </si>
  <si>
    <t>22.10.2021 (окт)</t>
  </si>
  <si>
    <t>05.10.2021 (сент)</t>
  </si>
  <si>
    <t>23.09.2021 (сент)</t>
  </si>
  <si>
    <t>03.09.2021 (авг)</t>
  </si>
  <si>
    <t>23.08.2021 (авг)</t>
  </si>
  <si>
    <t>04.08.2021 (июль)</t>
  </si>
  <si>
    <t>23.07.2021 (июль)</t>
  </si>
  <si>
    <t>06.07.2021 (июнь)</t>
  </si>
  <si>
    <t>23.06.2021 (июнь)</t>
  </si>
  <si>
    <t>03.06.2021 (май)</t>
  </si>
  <si>
    <t>21.05.2021 (май)</t>
  </si>
  <si>
    <t>05.05.2021 (апр)</t>
  </si>
  <si>
    <t>23.04.2021 (апр)</t>
  </si>
  <si>
    <t>05.04.2021 (мар)</t>
  </si>
  <si>
    <t>24.03.2021 (мар)</t>
  </si>
  <si>
    <t>03.03.2021 (фев)</t>
  </si>
  <si>
    <t>19.02.2021 (фев)</t>
  </si>
  <si>
    <t>03.02.2021 (янв)</t>
  </si>
  <si>
    <t>22.01.2021 (янв)</t>
  </si>
  <si>
    <t>06.01.2021 (дек)</t>
  </si>
  <si>
    <t>16.12.2020 (дек)</t>
  </si>
  <si>
    <t>03.12.2020 (нояб)</t>
  </si>
  <si>
    <t>23.11.2020 (нояб)</t>
  </si>
  <si>
    <t>04.11.2020 (окт)</t>
  </si>
  <si>
    <t>23.10.2020 (окт)</t>
  </si>
  <si>
    <t>05.10.2020 (сент)</t>
  </si>
  <si>
    <t>23.09.2020 (сент)</t>
  </si>
  <si>
    <t>03.09.2020 (авг)</t>
  </si>
  <si>
    <t>21.08.2020 (авг)</t>
  </si>
  <si>
    <t>05.08.2020 (июль)</t>
  </si>
  <si>
    <t>24.07.2020 (июль)</t>
  </si>
  <si>
    <t>06.07.2020 (июнь)</t>
  </si>
  <si>
    <t>23.06.2020 (июнь)</t>
  </si>
  <si>
    <t>03.06.2020 (май)</t>
  </si>
  <si>
    <t>21.05.2020 (май)</t>
  </si>
  <si>
    <t>05.05.2020 (апр)</t>
  </si>
  <si>
    <t>23.04.2020 (апр)</t>
  </si>
  <si>
    <t>03.04.2020 (мар)</t>
  </si>
  <si>
    <t>24.03.2020 (мар)</t>
  </si>
  <si>
    <t>04.03.2020 (фев)</t>
  </si>
  <si>
    <t>21.02.2020 (фев)</t>
  </si>
  <si>
    <t>05.02.2020 (янв)</t>
  </si>
  <si>
    <t>24.01.2020 (янв)</t>
  </si>
  <si>
    <t>06.01.2020 (дек)</t>
  </si>
  <si>
    <t>16.12.2019 (дек)</t>
  </si>
  <si>
    <t>04.12.2019 (нояб)</t>
  </si>
  <si>
    <t>22.11.2019 (нояб)</t>
  </si>
  <si>
    <t>05.11.2019 (окт)</t>
  </si>
  <si>
    <t>24.10.2019 (окт)</t>
  </si>
  <si>
    <t>03.10.2019 (сент)</t>
  </si>
  <si>
    <t>23.09.2019 (сент)</t>
  </si>
  <si>
    <t>05.09.2019 (авг)</t>
  </si>
  <si>
    <t>22.08.2019 (авг)</t>
  </si>
  <si>
    <t>05.08.2019 (июль)</t>
  </si>
  <si>
    <t>24.07.2019 (июль)</t>
  </si>
  <si>
    <t>03.07.2019 (июнь)</t>
  </si>
  <si>
    <t>21.06.2019 (июнь)</t>
  </si>
  <si>
    <t>05.06.2019 (май)</t>
  </si>
  <si>
    <t>23.05.2019 (май)</t>
  </si>
  <si>
    <t>03.05.2019 (апр)</t>
  </si>
  <si>
    <t>18.04.2019 (апр)</t>
  </si>
  <si>
    <t>03.04.2019 (мар)</t>
  </si>
  <si>
    <t>22.03.2019 (мар)</t>
  </si>
  <si>
    <t>05.03.2019 (фев)</t>
  </si>
  <si>
    <t>21.02.2019 (фев)</t>
  </si>
  <si>
    <t>05.02.2019 (янв)</t>
  </si>
  <si>
    <t>24.01.2019 (янв)</t>
  </si>
  <si>
    <t>04.01.2019 (дек)</t>
  </si>
  <si>
    <t>14.12.2018 (дек)</t>
  </si>
  <si>
    <t>06.12.2018 (нояб)</t>
  </si>
  <si>
    <t>23.11.2018 (нояб)</t>
  </si>
  <si>
    <t>05.11.2018 (окт)</t>
  </si>
  <si>
    <t>24.10.2018 (окт)</t>
  </si>
  <si>
    <t>03.10.2018 (сент)</t>
  </si>
  <si>
    <t>21.09.2018 (сент)</t>
  </si>
  <si>
    <t>06.09.2018 (авг)</t>
  </si>
  <si>
    <t>23.08.2018 (авг)</t>
  </si>
  <si>
    <t>03.08.2018 (июль)</t>
  </si>
  <si>
    <t>24.07.2018 (июль)</t>
  </si>
  <si>
    <t>05.07.2018 (июнь)</t>
  </si>
  <si>
    <t>22.06.2018 (июнь)</t>
  </si>
  <si>
    <t>05.06.2018 (май)</t>
  </si>
  <si>
    <t>23.05.2018 (май)</t>
  </si>
  <si>
    <t>23.04.2018 (апр)</t>
  </si>
  <si>
    <t>04.04.2018 (мар)</t>
  </si>
  <si>
    <t>22.03.2018 (мар)</t>
  </si>
  <si>
    <t>05.03.2018 (фев)</t>
  </si>
  <si>
    <t>21.02.2018 (фев)</t>
  </si>
  <si>
    <t>05.02.2018 (янв)</t>
  </si>
  <si>
    <t>24.01.2018 (янв)</t>
  </si>
  <si>
    <t>04.01.2018 (дек)</t>
  </si>
  <si>
    <t>14.12.2017 (дек)</t>
  </si>
  <si>
    <t>05.12.2017 (нояб)</t>
  </si>
  <si>
    <t>24.11.2017 (нояб)</t>
  </si>
  <si>
    <t>03.11.2017 (окт)</t>
  </si>
  <si>
    <t>24.10.2017 (окт)</t>
  </si>
  <si>
    <t>04.10.2017 (сент)</t>
  </si>
  <si>
    <t>22.09.2017 (сент)</t>
  </si>
  <si>
    <t>06.09.2017 (авг)</t>
  </si>
  <si>
    <t>23.08.2017 (авг)</t>
  </si>
  <si>
    <t>03.08.2017 (июль)</t>
  </si>
  <si>
    <t>24.07.2017 (июль)</t>
  </si>
  <si>
    <t>06.07.2017 (июнь)</t>
  </si>
  <si>
    <t>23.06.2017 (июнь)</t>
  </si>
  <si>
    <t>05.06.2017 (май)</t>
  </si>
  <si>
    <t>23.05.2017 (май)</t>
  </si>
  <si>
    <t>03.05.2017 (апр)</t>
  </si>
  <si>
    <t>21.04.2017 (апр)</t>
  </si>
  <si>
    <t>05.04.2017 (мар)</t>
  </si>
  <si>
    <t>24.03.2017 (мар)</t>
  </si>
  <si>
    <t>03.03.2017 (фев)</t>
  </si>
  <si>
    <t>21.02.2017 (фев)</t>
  </si>
  <si>
    <t>26.01.2017 (янв)</t>
  </si>
  <si>
    <t>05.01.2017 (дек)</t>
  </si>
  <si>
    <t>19.12.2016 (дек)</t>
  </si>
  <si>
    <t>05.12.2016 (нояб)</t>
  </si>
  <si>
    <t>25.11.2016 (нояб)</t>
  </si>
  <si>
    <t>03.11.2016 (окт)</t>
  </si>
  <si>
    <t>26.10.2016 (окт)</t>
  </si>
  <si>
    <t>05.10.2016 (сент)</t>
  </si>
  <si>
    <t>27.09.2016 (сент)</t>
  </si>
  <si>
    <t>25.08.2016 (авг)</t>
  </si>
  <si>
    <t>03.08.2016 (июль)</t>
  </si>
  <si>
    <t>26.07.2016 (июль)</t>
  </si>
  <si>
    <t>06.07.2016 (июнь)</t>
  </si>
  <si>
    <t>27.06.2016 (июнь)</t>
  </si>
  <si>
    <t>03.06.2016 (май)</t>
  </si>
  <si>
    <t>25.05.2016 (май)</t>
  </si>
  <si>
    <t>04.05.2016 (апр)</t>
  </si>
  <si>
    <t>26.04.2016 (апр)</t>
  </si>
  <si>
    <t>05.04.2016 (мар)</t>
  </si>
  <si>
    <t>24.03.2016 (мар)</t>
  </si>
  <si>
    <t>03.03.2016 (фев)</t>
  </si>
  <si>
    <t>24.02.2016 (фев)</t>
  </si>
  <si>
    <t>03.02.2016 (янв)</t>
  </si>
  <si>
    <t>26.01.2016 (янв)</t>
  </si>
  <si>
    <t>06.01.2016 (дек)</t>
  </si>
  <si>
    <t>18.12.2015 (дек)</t>
  </si>
  <si>
    <t>03.12.2015 (нояб)</t>
  </si>
  <si>
    <t>25.11.2015 (нояб)</t>
  </si>
  <si>
    <t>04.11.2015 (окт)</t>
  </si>
  <si>
    <t>27.10.2015 (окт)</t>
  </si>
  <si>
    <t>05.10.2015 (сент)</t>
  </si>
  <si>
    <t>25.09.2015 (сент)</t>
  </si>
  <si>
    <t>03.09.2015 (авг)</t>
  </si>
  <si>
    <t>25.08.2015 (авг)</t>
  </si>
  <si>
    <t>05.08.2015 (июль)</t>
  </si>
  <si>
    <t>28.07.2015 (июль)</t>
  </si>
  <si>
    <t>06.07.2015 (июнь)</t>
  </si>
  <si>
    <t>25.06.2015 (июнь)</t>
  </si>
  <si>
    <t>03.06.2015 (май)</t>
  </si>
  <si>
    <t>26.05.2015 (май)</t>
  </si>
  <si>
    <t>05.05.2015 (апр)</t>
  </si>
  <si>
    <t>27.04.2015 (апр)</t>
  </si>
  <si>
    <t>06.04.2015 (мар)</t>
  </si>
  <si>
    <t>26.03.2015 (мар)</t>
  </si>
  <si>
    <t>04.03.2015 (фев)</t>
  </si>
  <si>
    <t>24.02.2015 (фев)</t>
  </si>
  <si>
    <t>04.02.2015 (янв)</t>
  </si>
  <si>
    <t>27.01.2015 (янв)</t>
  </si>
  <si>
    <t>06.01.2015 (дек)</t>
  </si>
  <si>
    <t>18.12.2014 (дек)</t>
  </si>
  <si>
    <t>03.12.2014 (нояб)</t>
  </si>
  <si>
    <t>24.11.2014 (нояб)</t>
  </si>
  <si>
    <t>05.11.2014 (окт)</t>
  </si>
  <si>
    <t>27.10.2014 (окт)</t>
  </si>
  <si>
    <t>03.10.2014 (сент)</t>
  </si>
  <si>
    <t>25.09.2014 (сент)</t>
  </si>
  <si>
    <t>16:00  </t>
  </si>
  <si>
    <t>17:00  </t>
  </si>
  <si>
    <t>июн</t>
  </si>
  <si>
    <t>июл</t>
  </si>
  <si>
    <t>сен</t>
  </si>
  <si>
    <t>ноя</t>
  </si>
  <si>
    <t>21.08.2014 (авг)</t>
  </si>
  <si>
    <t>01.08.2014 (авг)</t>
  </si>
  <si>
    <t>24.07.2014 (июн)</t>
  </si>
  <si>
    <t>01.07.2014 (июл)</t>
  </si>
  <si>
    <t>30.09.2013 (сент)</t>
  </si>
  <si>
    <t>23.09.2013 (сент)</t>
  </si>
  <si>
    <t>02.09.2013 (сент)</t>
  </si>
  <si>
    <t>29.09.2012 (сент)</t>
  </si>
  <si>
    <t>20.09.2012 (сент)</t>
  </si>
  <si>
    <t>03.09.2012 (сент)</t>
  </si>
  <si>
    <t>22.08.2013 (авг)</t>
  </si>
  <si>
    <t>23.08.2012 (авг)</t>
  </si>
  <si>
    <t>01.08.2012 (авг)</t>
  </si>
  <si>
    <t>01.07.2013 (июн)</t>
  </si>
  <si>
    <t>24.07.2013 (июл)</t>
  </si>
  <si>
    <t>01.08.2013 (июл)</t>
  </si>
  <si>
    <t>24.07.2012 (июл)</t>
  </si>
  <si>
    <t>02.07.2012 (июл)</t>
  </si>
  <si>
    <t>02.07.2012 (июн)</t>
  </si>
  <si>
    <t>21.06.2012 (июн)</t>
  </si>
  <si>
    <t>01.06.2012 (июн)</t>
  </si>
  <si>
    <t>20.06.2013 (июн)</t>
  </si>
  <si>
    <t>03.06.2013 (июн)</t>
  </si>
  <si>
    <t>23.06.2014 (июн)</t>
  </si>
  <si>
    <t>03.06.2014 (июн)</t>
  </si>
  <si>
    <t>22.05.2014 (май)</t>
  </si>
  <si>
    <t>05.05.2014 (май)</t>
  </si>
  <si>
    <t>23.05.2013 (май)</t>
  </si>
  <si>
    <t>02.05.2013 (май)</t>
  </si>
  <si>
    <t>24.05.2012 (май)</t>
  </si>
  <si>
    <t>02.05.2012 (май)</t>
  </si>
  <si>
    <t>23.04.2014 (апр)</t>
  </si>
  <si>
    <t>23.04.2013 (апр)</t>
  </si>
  <si>
    <t>23.04.2012 (апр)</t>
  </si>
  <si>
    <t>24.03.2014 (мар)</t>
  </si>
  <si>
    <t>03.03.2014 (мар)</t>
  </si>
  <si>
    <t>21.03.2013 (мар)</t>
  </si>
  <si>
    <t>22.03.2012 (мар)</t>
  </si>
  <si>
    <t>22.02.2012 (фев)</t>
  </si>
  <si>
    <t>25.02.2013 (фев)</t>
  </si>
  <si>
    <t>20.02.2014 (фев)</t>
  </si>
  <si>
    <t>30.01.2014 (янв)</t>
  </si>
  <si>
    <t>23.01.2014 (янв)</t>
  </si>
  <si>
    <t>02.01.2014 (дек)</t>
  </si>
  <si>
    <t>24.01.2013 (янв)</t>
  </si>
  <si>
    <t>20.01.2012 (янв)</t>
  </si>
  <si>
    <t>16.12.2013 (дек)</t>
  </si>
  <si>
    <t>02.12.2013 (дек)</t>
  </si>
  <si>
    <t>21.11.2013 (нояб)</t>
  </si>
  <si>
    <t>01.11.2013 (нояб)</t>
  </si>
  <si>
    <t>31.12.2012 (дек)</t>
  </si>
  <si>
    <t>14.12.2012 (дек)</t>
  </si>
  <si>
    <t>03.12.2012 (дек)</t>
  </si>
  <si>
    <t>22.11.2012 (нояб)</t>
  </si>
  <si>
    <t>01.11.2012 (нояб)</t>
  </si>
  <si>
    <t>03.09.2016 (сент)</t>
  </si>
  <si>
    <t>04.09.2014 (сент)</t>
  </si>
  <si>
    <t>25.08.2014 (авг)</t>
  </si>
  <si>
    <t>05.08.2014 (авг)</t>
  </si>
  <si>
    <t>28.07.2014 (июл)</t>
  </si>
  <si>
    <t>03.07.2014 (июл)</t>
  </si>
  <si>
    <t>25.06.2014 (июн)</t>
  </si>
  <si>
    <t>04.06.2014 (июн)</t>
  </si>
  <si>
    <t>27.05.2014 (май)</t>
  </si>
  <si>
    <t>25.04.2014 (апр)</t>
  </si>
  <si>
    <t>03.04.2014 (апр)</t>
  </si>
  <si>
    <t>26.03.2014 (мар)</t>
  </si>
  <si>
    <t>05.03.2014 (мар)</t>
  </si>
  <si>
    <t>24.02.2014 (фев)</t>
  </si>
  <si>
    <t>05.02.2014 (фев)</t>
  </si>
  <si>
    <t>27.01.2014 (янв)</t>
  </si>
  <si>
    <t>06.01.2014 (янв)</t>
  </si>
  <si>
    <t>18.12.2013 (дек)</t>
  </si>
  <si>
    <t>04.12.2013 (дек)</t>
  </si>
  <si>
    <t>25.11.2013 (нояб)</t>
  </si>
  <si>
    <t>10:30  </t>
  </si>
  <si>
    <t>11:30  </t>
  </si>
  <si>
    <t>02.01.2023 (дек)</t>
  </si>
  <si>
    <t>02.11.2022 (окт)</t>
  </si>
  <si>
    <t>02.05.2022 (апр)</t>
  </si>
  <si>
    <t>21.02.2022 (фев)</t>
  </si>
  <si>
    <t>03.01.2022 (дек)</t>
  </si>
  <si>
    <t>02.11.2021 (окт)</t>
  </si>
  <si>
    <t>03.05.2021 (апр)</t>
  </si>
  <si>
    <t>04.05.2020 (апр)</t>
  </si>
  <si>
    <t>04.11.2019 (окт)</t>
  </si>
  <si>
    <t>02.05.2019 (апр)</t>
  </si>
  <si>
    <t>02.11.2018 (окт)</t>
  </si>
  <si>
    <t>03.04.2018 (мар)</t>
  </si>
  <si>
    <t>23.11.2017 (нояб)</t>
  </si>
  <si>
    <t>02.11.2017 (окт)</t>
  </si>
  <si>
    <t>24.01.2017 (янв)</t>
  </si>
  <si>
    <t>02.01.2017 (дек)</t>
  </si>
  <si>
    <t>15.12.2016 (дек)</t>
  </si>
  <si>
    <t>23.11.2016 (нояб)</t>
  </si>
  <si>
    <t>02.11.2016 (окт)</t>
  </si>
  <si>
    <t>24.10.2016 (окт)</t>
  </si>
  <si>
    <t>23.09.2016 (сент)</t>
  </si>
  <si>
    <t>23.08.2016 (авг)</t>
  </si>
  <si>
    <t>22.07.2016 (июль)</t>
  </si>
  <si>
    <t>23.06.2016 (июнь)</t>
  </si>
  <si>
    <t>23.05.2016 (май)</t>
  </si>
  <si>
    <t>02.05.2016 (апр)</t>
  </si>
  <si>
    <t>22.04.2016 (апр)</t>
  </si>
  <si>
    <t>22.03.2016 (мар)</t>
  </si>
  <si>
    <t>22.02.2016 (фев)</t>
  </si>
  <si>
    <t>22.01.2016 (янв)</t>
  </si>
  <si>
    <t>16.12.2015 (дек)</t>
  </si>
  <si>
    <t>23.11.2015 (нояб)</t>
  </si>
  <si>
    <t>23.10.2015 (окт)</t>
  </si>
  <si>
    <t>20.02.2015 (фев)</t>
  </si>
  <si>
    <t>02.01.2015 (дек)</t>
  </si>
  <si>
    <t>11:28  </t>
  </si>
  <si>
    <t>10:28  </t>
  </si>
  <si>
    <t>Индекс деловой активности в производственном секторе (PMI) США</t>
  </si>
  <si>
    <t>Индекс деловой активности в производственном секторе (PMI) Германии</t>
  </si>
  <si>
    <t>02.09.2013 (авг)</t>
  </si>
  <si>
    <t>01.09.2011 (авг)</t>
  </si>
  <si>
    <t>23.08.2011 (авг)</t>
  </si>
  <si>
    <t>23.08.2010 (авг)</t>
  </si>
  <si>
    <t>01.09.2009 (авг)</t>
  </si>
  <si>
    <t>21.08.2009 (авг)</t>
  </si>
  <si>
    <t>21.08.2008 (авг)</t>
  </si>
  <si>
    <t>24.07.2008 (июл)</t>
  </si>
  <si>
    <t>24.07.2009 (июл)</t>
  </si>
  <si>
    <t>22.07.2010 (июл)</t>
  </si>
  <si>
    <t>01.08.2011 (июл)</t>
  </si>
  <si>
    <t>21.07.2011 (июл)</t>
  </si>
  <si>
    <t>01.08.2012 (июл)</t>
  </si>
  <si>
    <t>01.08.2014 (июл)</t>
  </si>
  <si>
    <t>24.07.2014 (июл)</t>
  </si>
  <si>
    <t>01.07.2014 (июн)</t>
  </si>
  <si>
    <t>23.06.2011 (июн)</t>
  </si>
  <si>
    <t>23.06.2010 (июн)</t>
  </si>
  <si>
    <t>01.07.2009 (июн)</t>
  </si>
  <si>
    <t>23.06.2009 (июн)</t>
  </si>
  <si>
    <t>23.06.2008 (июн)</t>
  </si>
  <si>
    <t>23.05.2008 (май)</t>
  </si>
  <si>
    <t>01.06.2009 (май)</t>
  </si>
  <si>
    <t>21.05.2009 (май)</t>
  </si>
  <si>
    <t>01.06.2010 (май)</t>
  </si>
  <si>
    <t>21.05.2010 (май)</t>
  </si>
  <si>
    <t>03.05.2010 (май)</t>
  </si>
  <si>
    <t>01.06.2011 (май)</t>
  </si>
  <si>
    <t>23.05.2011 (май)</t>
  </si>
  <si>
    <t>01.06.2012 (май)</t>
  </si>
  <si>
    <t>02.05.2013 (апр)</t>
  </si>
  <si>
    <t>02.05.2012 (апр)</t>
  </si>
  <si>
    <t>02.05.2011 (апр)</t>
  </si>
  <si>
    <t>19.04.2011 (апр)</t>
  </si>
  <si>
    <t>22.04.2010 (апр)</t>
  </si>
  <si>
    <t>24.03.2010 (мар)</t>
  </si>
  <si>
    <t>23.04.2009 (апр)</t>
  </si>
  <si>
    <t>23.04.2008 (апр)</t>
  </si>
  <si>
    <t>20.03.2008 (мар)</t>
  </si>
  <si>
    <t>03.03.2008 (мар)</t>
  </si>
  <si>
    <t>24.03.2009 (мар)</t>
  </si>
  <si>
    <t>20.02.2009 (фев)</t>
  </si>
  <si>
    <t>01.03.2010 (фев)</t>
  </si>
  <si>
    <t>19.02.2010 (фев)</t>
  </si>
  <si>
    <t>24.03.2011 (мар)</t>
  </si>
  <si>
    <t>01.03.2011 (фев)</t>
  </si>
  <si>
    <t>21.02.2011 (фев)</t>
  </si>
  <si>
    <t>02.04.2012 (мар)</t>
  </si>
  <si>
    <t>01.03.2012 (фев)</t>
  </si>
  <si>
    <t>02.04.2013 (мар)</t>
  </si>
  <si>
    <t>21.02.2013 (фев)</t>
  </si>
  <si>
    <t>01.02.2012 (янв)</t>
  </si>
  <si>
    <t>24.01.2012 (янв)</t>
  </si>
  <si>
    <t>01.02.2011 (янв)</t>
  </si>
  <si>
    <t>24.01.2011 (янв)</t>
  </si>
  <si>
    <t>21.01.2010 (янв)</t>
  </si>
  <si>
    <t>23.01.2009 (янв)</t>
  </si>
  <si>
    <t>16.12.2008 (дек)</t>
  </si>
  <si>
    <t>16.12.2009 (дек)</t>
  </si>
  <si>
    <t>16.12.2010 (дек)</t>
  </si>
  <si>
    <t>02.01.2012 (дек)</t>
  </si>
  <si>
    <t>15.12.2011 (дек)</t>
  </si>
  <si>
    <t>01.12.2011 (нояб)</t>
  </si>
  <si>
    <t>23.11.2011 (нояб)</t>
  </si>
  <si>
    <t>01.12.2010 (нояб)</t>
  </si>
  <si>
    <t>23.11.2010 (нояб)</t>
  </si>
  <si>
    <t>01.12.2009 (нояб)</t>
  </si>
  <si>
    <t>23.11.2009 (нояб)</t>
  </si>
  <si>
    <t>21.11.2008 (нояб)</t>
  </si>
  <si>
    <t>24.10.2008 (окт)</t>
  </si>
  <si>
    <t>23.10.2009 (окт)</t>
  </si>
  <si>
    <t>02.11.2010 (окт)</t>
  </si>
  <si>
    <t>21.10.2010 (окт)</t>
  </si>
  <si>
    <t>02.11.2011 (окт)</t>
  </si>
  <si>
    <t>24.10.2011 (окт)</t>
  </si>
  <si>
    <t>03.10.2011 (окт)</t>
  </si>
  <si>
    <t>22.09.2011 (сент)</t>
  </si>
  <si>
    <t>23.09.2010 (сент)</t>
  </si>
  <si>
    <t>01.10.2009 (сент)</t>
  </si>
  <si>
    <t>23.09.2009 (сент)</t>
  </si>
  <si>
    <t>23.09.2008 (сент)</t>
  </si>
  <si>
    <t>02.01.2013 (дек)</t>
  </si>
  <si>
    <t>03.12.2012 (нояб)</t>
  </si>
  <si>
    <t>02.11.2012 (окт)</t>
  </si>
  <si>
    <t>24.10.2012 (окт)</t>
  </si>
  <si>
    <t>02.06.2014 (май)</t>
  </si>
  <si>
    <t>02.05.2014 (апр)</t>
  </si>
  <si>
    <t>03.02.2014 (фев)</t>
  </si>
  <si>
    <t>02.12.2013 (нояб)</t>
  </si>
  <si>
    <t>04.11.2013 (нояб)</t>
  </si>
  <si>
    <t>24.10.2013 (окт)</t>
  </si>
  <si>
    <t>PMI_China</t>
  </si>
  <si>
    <t>PMI_Germany</t>
  </si>
  <si>
    <t>PMI_USA</t>
  </si>
  <si>
    <t>M0</t>
  </si>
  <si>
    <t>M2</t>
  </si>
  <si>
    <t>РЭБ_индекс_портфеля_заказов_промышленность_факт_1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</si>
</sst>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mm/dd/yyyy"/>
    <numFmt numFmtId="166" formatCode="0.0000E+00"/>
    <numFmt numFmtId="167" formatCode="0.0"/>
  </numFmts>
  <fonts count="46">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family val="2"/>
      <charset val="204"/>
    </font>
    <font>
      <sz val="6.15"/>
      <name val="Arial"/>
      <family val="2"/>
    </font>
    <font>
      <u/>
      <sz val="10"/>
      <color indexed="12"/>
      <name val="Arial Cyr"/>
      <charset val="204"/>
    </font>
    <font>
      <sz val="10"/>
      <name val="Arial Cyr"/>
      <charset val="204"/>
    </font>
    <font>
      <sz val="11"/>
      <color theme="1"/>
      <name val="Calibri"/>
      <family val="2"/>
      <scheme val="minor"/>
    </font>
    <font>
      <sz val="8"/>
      <name val="Calibri"/>
      <family val="2"/>
      <scheme val="minor"/>
    </font>
    <font>
      <sz val="11"/>
      <name val="Calibri"/>
      <family val="2"/>
      <charset val="204"/>
    </font>
    <font>
      <sz val="10"/>
      <color theme="1"/>
      <name val="Var(--ff-mono)"/>
    </font>
    <font>
      <b/>
      <sz val="12"/>
      <color indexed="12"/>
      <name val="Times New Roman"/>
      <family val="1"/>
      <charset val="204"/>
    </font>
    <font>
      <b/>
      <i/>
      <sz val="12"/>
      <name val="Times New Roman"/>
      <family val="1"/>
      <charset val="204"/>
    </font>
    <font>
      <sz val="12"/>
      <name val="Times New Roman"/>
      <family val="1"/>
      <charset val="204"/>
    </font>
    <font>
      <b/>
      <sz val="12"/>
      <name val="Times New Roman"/>
      <family val="1"/>
      <charset val="204"/>
    </font>
    <font>
      <b/>
      <vertAlign val="superscript"/>
      <sz val="12"/>
      <name val="Times New Roman"/>
      <family val="1"/>
      <charset val="204"/>
    </font>
    <font>
      <sz val="10"/>
      <name val="Times New Roman"/>
      <family val="1"/>
      <charset val="204"/>
    </font>
    <font>
      <vertAlign val="superscript"/>
      <sz val="10"/>
      <name val="Times New Roman"/>
      <family val="1"/>
      <charset val="204"/>
    </font>
    <font>
      <u/>
      <sz val="11"/>
      <color theme="10"/>
      <name val="Calibri"/>
      <family val="2"/>
      <charset val="204"/>
      <scheme val="minor"/>
    </font>
    <font>
      <b/>
      <sz val="14"/>
      <color theme="10"/>
      <name val="Times New Roman"/>
      <family val="1"/>
      <charset val="204"/>
    </font>
    <font>
      <b/>
      <sz val="10"/>
      <name val="Arial Cyr"/>
      <charset val="204"/>
    </font>
    <font>
      <b/>
      <i/>
      <sz val="9"/>
      <name val="Times New Roman"/>
      <family val="1"/>
      <charset val="204"/>
    </font>
    <font>
      <sz val="9"/>
      <name val="Times New Roman"/>
      <family val="1"/>
      <charset val="204"/>
    </font>
    <font>
      <i/>
      <vertAlign val="superscript"/>
      <sz val="9"/>
      <name val="Times New Roman"/>
      <family val="1"/>
      <charset val="204"/>
    </font>
    <font>
      <i/>
      <sz val="9"/>
      <name val="Times New Roman"/>
      <family val="1"/>
      <charset val="204"/>
    </font>
    <font>
      <b/>
      <sz val="11"/>
      <name val="Times New Roman"/>
      <family val="1"/>
      <charset val="204"/>
    </font>
    <font>
      <b/>
      <i/>
      <sz val="10"/>
      <name val="Arial"/>
      <family val="2"/>
      <charset val="204"/>
    </font>
    <font>
      <b/>
      <i/>
      <sz val="9"/>
      <name val="OfficinaSansCTT"/>
    </font>
    <font>
      <b/>
      <sz val="12"/>
      <color theme="10"/>
      <name val="Times New Roman"/>
      <family val="1"/>
      <charset val="204"/>
    </font>
    <font>
      <b/>
      <sz val="11"/>
      <color indexed="8"/>
      <name val="Times New Roman"/>
      <family val="1"/>
      <charset val="204"/>
    </font>
    <font>
      <vertAlign val="superscript"/>
      <sz val="11"/>
      <color indexed="8"/>
      <name val="Times New Roman"/>
      <family val="1"/>
      <charset val="204"/>
    </font>
    <font>
      <sz val="10"/>
      <color indexed="8"/>
      <name val="Times New Roman"/>
      <family val="1"/>
      <charset val="204"/>
    </font>
    <font>
      <b/>
      <i/>
      <sz val="11"/>
      <color indexed="8"/>
      <name val="Times New Roman"/>
      <family val="1"/>
      <charset val="204"/>
    </font>
    <font>
      <sz val="11"/>
      <name val="Times New Roman"/>
      <family val="1"/>
      <charset val="204"/>
    </font>
    <font>
      <i/>
      <sz val="8"/>
      <name val="Arial"/>
      <family val="2"/>
      <charset val="204"/>
    </font>
    <font>
      <b/>
      <i/>
      <sz val="11"/>
      <name val="Times New Roman"/>
      <family val="1"/>
      <charset val="204"/>
    </font>
    <font>
      <b/>
      <i/>
      <sz val="10"/>
      <name val="OfficinaSansCTT"/>
      <charset val="204"/>
    </font>
    <font>
      <b/>
      <i/>
      <sz val="10"/>
      <name val="Times New Roman"/>
      <family val="1"/>
      <charset val="204"/>
    </font>
    <font>
      <b/>
      <vertAlign val="superscript"/>
      <sz val="9"/>
      <name val="Times New Roman"/>
      <family val="1"/>
      <charset val="204"/>
    </font>
    <font>
      <sz val="9"/>
      <name val="Arial"/>
      <family val="2"/>
      <charset val="204"/>
    </font>
    <font>
      <sz val="9"/>
      <color theme="1"/>
      <name val="Arial"/>
      <family val="2"/>
      <charset val="204"/>
    </font>
    <font>
      <b/>
      <sz val="10"/>
      <name val="Times New Roman"/>
      <family val="1"/>
      <charset val="204"/>
    </font>
    <font>
      <sz val="11"/>
      <color rgb="FF000000"/>
      <name val="Calibri"/>
      <family val="2"/>
      <charset val="204"/>
    </font>
  </fonts>
  <fills count="5">
    <fill>
      <patternFill patternType="none"/>
    </fill>
    <fill>
      <patternFill patternType="gray125"/>
    </fill>
    <fill>
      <patternFill patternType="solid">
        <fgColor rgb="FFFFFF00"/>
        <bgColor indexed="64"/>
      </patternFill>
    </fill>
    <fill>
      <patternFill patternType="solid">
        <fgColor rgb="FF99CCFF"/>
        <bgColor indexed="64"/>
      </patternFill>
    </fill>
    <fill>
      <patternFill patternType="solid">
        <fgColor rgb="FFFFFFCC"/>
        <bgColor indexed="64"/>
      </patternFill>
    </fill>
  </fills>
  <borders count="46">
    <border>
      <left/>
      <right/>
      <top/>
      <bottom/>
      <diagonal/>
    </border>
    <border>
      <left style="hair">
        <color indexed="64"/>
      </left>
      <right style="hair">
        <color indexed="64"/>
      </right>
      <top style="hair">
        <color indexed="64"/>
      </top>
      <bottom style="hair">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double">
        <color indexed="64"/>
      </left>
      <right style="thin">
        <color indexed="64"/>
      </right>
      <top style="double">
        <color indexed="64"/>
      </top>
      <bottom/>
      <diagonal/>
    </border>
    <border>
      <left style="thin">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s>
  <cellStyleXfs count="22">
    <xf numFmtId="0" fontId="0" fillId="0" borderId="0"/>
    <xf numFmtId="0" fontId="5" fillId="0" borderId="0"/>
    <xf numFmtId="0" fontId="6" fillId="0" borderId="0"/>
    <xf numFmtId="0" fontId="6" fillId="0" borderId="0"/>
    <xf numFmtId="0" fontId="7" fillId="0" borderId="1" applyNumberFormat="0" applyFill="0" applyProtection="0">
      <alignment horizontal="left" vertical="top" wrapText="1"/>
    </xf>
    <xf numFmtId="0" fontId="8" fillId="0" borderId="0" applyNumberFormat="0" applyFill="0" applyBorder="0" applyAlignment="0" applyProtection="0">
      <alignment vertical="top"/>
      <protection locked="0"/>
    </xf>
    <xf numFmtId="0" fontId="6" fillId="0" borderId="0"/>
    <xf numFmtId="0" fontId="9"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0" fontId="12" fillId="0" borderId="0"/>
    <xf numFmtId="0" fontId="4" fillId="0" borderId="0"/>
    <xf numFmtId="0" fontId="3" fillId="0" borderId="0"/>
    <xf numFmtId="0" fontId="2" fillId="0" borderId="0"/>
    <xf numFmtId="0" fontId="21" fillId="0" borderId="0" applyNumberFormat="0" applyFill="0" applyBorder="0" applyAlignment="0" applyProtection="0"/>
    <xf numFmtId="0" fontId="9" fillId="0" borderId="0"/>
    <xf numFmtId="0" fontId="9" fillId="0" borderId="0"/>
    <xf numFmtId="0" fontId="1" fillId="0" borderId="0"/>
    <xf numFmtId="0" fontId="6" fillId="0" borderId="0"/>
    <xf numFmtId="0" fontId="45" fillId="0" borderId="0"/>
  </cellStyleXfs>
  <cellXfs count="139">
    <xf numFmtId="0" fontId="0" fillId="0" borderId="0" xfId="0"/>
    <xf numFmtId="14" fontId="0" fillId="0" borderId="0" xfId="0" applyNumberFormat="1"/>
    <xf numFmtId="2" fontId="0" fillId="0" borderId="0" xfId="0" applyNumberFormat="1"/>
    <xf numFmtId="164" fontId="0" fillId="0" borderId="0" xfId="0" applyNumberFormat="1"/>
    <xf numFmtId="10" fontId="0" fillId="0" borderId="0" xfId="11" applyNumberFormat="1" applyFont="1"/>
    <xf numFmtId="4" fontId="0" fillId="0" borderId="0" xfId="0" applyNumberFormat="1"/>
    <xf numFmtId="0" fontId="12" fillId="0" borderId="0" xfId="12"/>
    <xf numFmtId="1" fontId="12" fillId="0" borderId="0" xfId="12" applyNumberFormat="1"/>
    <xf numFmtId="14" fontId="12" fillId="0" borderId="0" xfId="12" applyNumberFormat="1"/>
    <xf numFmtId="0" fontId="4" fillId="0" borderId="0" xfId="13"/>
    <xf numFmtId="2" fontId="4" fillId="0" borderId="0" xfId="13" applyNumberFormat="1"/>
    <xf numFmtId="165" fontId="4" fillId="0" borderId="0" xfId="13" applyNumberFormat="1"/>
    <xf numFmtId="14" fontId="13" fillId="0" borderId="0" xfId="0" applyNumberFormat="1" applyFont="1" applyAlignment="1">
      <alignment horizontal="left" vertical="center"/>
    </xf>
    <xf numFmtId="0" fontId="0" fillId="2" borderId="0" xfId="0" applyFill="1"/>
    <xf numFmtId="0" fontId="3" fillId="0" borderId="0" xfId="14"/>
    <xf numFmtId="14" fontId="3" fillId="0" borderId="0" xfId="14" applyNumberFormat="1"/>
    <xf numFmtId="10" fontId="3" fillId="0" borderId="0" xfId="14" applyNumberFormat="1"/>
    <xf numFmtId="14" fontId="12" fillId="0" borderId="0" xfId="12" applyNumberFormat="1" applyAlignment="1">
      <alignment wrapText="1"/>
    </xf>
    <xf numFmtId="166" fontId="0" fillId="0" borderId="0" xfId="0" applyNumberFormat="1"/>
    <xf numFmtId="0" fontId="2" fillId="0" borderId="0" xfId="15"/>
    <xf numFmtId="14" fontId="2" fillId="0" borderId="0" xfId="15" applyNumberFormat="1"/>
    <xf numFmtId="10" fontId="2" fillId="0" borderId="0" xfId="15" applyNumberFormat="1"/>
    <xf numFmtId="0" fontId="15" fillId="0" borderId="0" xfId="2" applyFont="1" applyAlignment="1">
      <alignment vertical="center" wrapText="1"/>
    </xf>
    <xf numFmtId="0" fontId="16" fillId="0" borderId="0" xfId="2" applyFont="1"/>
    <xf numFmtId="0" fontId="17" fillId="0" borderId="7" xfId="3" applyFont="1" applyBorder="1" applyAlignment="1">
      <alignment horizontal="center" vertical="center" wrapText="1"/>
    </xf>
    <xf numFmtId="0" fontId="17" fillId="0" borderId="8" xfId="3" applyFont="1" applyBorder="1" applyAlignment="1">
      <alignment horizontal="center" vertical="center" wrapText="1"/>
    </xf>
    <xf numFmtId="0" fontId="17" fillId="0" borderId="4" xfId="3" applyFont="1" applyBorder="1" applyAlignment="1">
      <alignment horizontal="center" wrapText="1"/>
    </xf>
    <xf numFmtId="0" fontId="16" fillId="0" borderId="4" xfId="3" applyFont="1" applyBorder="1"/>
    <xf numFmtId="0" fontId="16" fillId="0" borderId="5" xfId="3" applyFont="1" applyBorder="1"/>
    <xf numFmtId="0" fontId="17" fillId="0" borderId="10" xfId="3" applyFont="1" applyBorder="1" applyAlignment="1">
      <alignment horizontal="center" wrapText="1"/>
    </xf>
    <xf numFmtId="0" fontId="16" fillId="0" borderId="10" xfId="3" applyFont="1" applyBorder="1"/>
    <xf numFmtId="0" fontId="16" fillId="0" borderId="11" xfId="3" applyFont="1" applyBorder="1"/>
    <xf numFmtId="0" fontId="17" fillId="0" borderId="13" xfId="3" applyFont="1" applyBorder="1" applyAlignment="1">
      <alignment horizontal="center" wrapText="1"/>
    </xf>
    <xf numFmtId="0" fontId="16" fillId="0" borderId="13" xfId="3" applyFont="1" applyBorder="1"/>
    <xf numFmtId="0" fontId="16" fillId="0" borderId="14" xfId="3" applyFont="1" applyBorder="1"/>
    <xf numFmtId="0" fontId="17" fillId="0" borderId="7" xfId="3" applyFont="1" applyBorder="1" applyAlignment="1">
      <alignment horizontal="center" wrapText="1"/>
    </xf>
    <xf numFmtId="0" fontId="16" fillId="0" borderId="7" xfId="3" applyFont="1" applyBorder="1"/>
    <xf numFmtId="0" fontId="16" fillId="0" borderId="8" xfId="3" applyFont="1" applyBorder="1"/>
    <xf numFmtId="0" fontId="17" fillId="0" borderId="16" xfId="3" applyFont="1" applyBorder="1" applyAlignment="1">
      <alignment horizontal="center" wrapText="1"/>
    </xf>
    <xf numFmtId="0" fontId="16" fillId="0" borderId="16" xfId="3" applyFont="1" applyBorder="1"/>
    <xf numFmtId="0" fontId="16" fillId="0" borderId="17" xfId="3" applyFont="1" applyBorder="1"/>
    <xf numFmtId="0" fontId="16" fillId="0" borderId="18" xfId="3" applyFont="1" applyBorder="1"/>
    <xf numFmtId="0" fontId="16" fillId="0" borderId="19" xfId="3" applyFont="1" applyBorder="1"/>
    <xf numFmtId="0" fontId="9" fillId="0" borderId="0" xfId="17"/>
    <xf numFmtId="0" fontId="23" fillId="0" borderId="0" xfId="17" applyFont="1"/>
    <xf numFmtId="0" fontId="24" fillId="0" borderId="13" xfId="17" applyFont="1" applyBorder="1" applyAlignment="1">
      <alignment horizontal="center" vertical="center" wrapText="1"/>
    </xf>
    <xf numFmtId="0" fontId="24" fillId="0" borderId="29" xfId="17" applyFont="1" applyBorder="1" applyAlignment="1">
      <alignment horizontal="center" vertical="center" wrapText="1"/>
    </xf>
    <xf numFmtId="0" fontId="24" fillId="0" borderId="30" xfId="17" applyFont="1" applyBorder="1" applyAlignment="1">
      <alignment horizontal="center" vertical="center" wrapText="1"/>
    </xf>
    <xf numFmtId="0" fontId="25" fillId="0" borderId="10" xfId="17" applyFont="1" applyBorder="1" applyAlignment="1">
      <alignment horizontal="center" vertical="center" wrapText="1"/>
    </xf>
    <xf numFmtId="0" fontId="25" fillId="0" borderId="31" xfId="17" applyFont="1" applyBorder="1" applyAlignment="1">
      <alignment horizontal="center" vertical="center" wrapText="1"/>
    </xf>
    <xf numFmtId="0" fontId="24" fillId="0" borderId="32" xfId="17" applyFont="1" applyBorder="1" applyAlignment="1">
      <alignment horizontal="center" vertical="center" wrapText="1"/>
    </xf>
    <xf numFmtId="0" fontId="25" fillId="0" borderId="13" xfId="17" applyFont="1" applyBorder="1" applyAlignment="1">
      <alignment horizontal="center" vertical="center" wrapText="1"/>
    </xf>
    <xf numFmtId="0" fontId="25" fillId="0" borderId="29" xfId="17" applyFont="1" applyBorder="1" applyAlignment="1">
      <alignment horizontal="center" vertical="center" wrapText="1"/>
    </xf>
    <xf numFmtId="0" fontId="20" fillId="0" borderId="0" xfId="17" applyFont="1" applyAlignment="1">
      <alignment vertical="center"/>
    </xf>
    <xf numFmtId="0" fontId="19" fillId="0" borderId="0" xfId="17" applyFont="1" applyAlignment="1">
      <alignment vertical="center"/>
    </xf>
    <xf numFmtId="0" fontId="9" fillId="0" borderId="0" xfId="17" applyAlignment="1">
      <alignment wrapText="1"/>
    </xf>
    <xf numFmtId="0" fontId="24" fillId="0" borderId="20" xfId="17" applyFont="1" applyBorder="1" applyAlignment="1">
      <alignment vertical="center" wrapText="1"/>
    </xf>
    <xf numFmtId="0" fontId="24" fillId="0" borderId="24" xfId="17" applyFont="1" applyBorder="1" applyAlignment="1">
      <alignment vertical="center" wrapText="1"/>
    </xf>
    <xf numFmtId="0" fontId="24" fillId="0" borderId="28" xfId="17" applyFont="1" applyBorder="1" applyAlignment="1">
      <alignment vertical="center" wrapText="1"/>
    </xf>
    <xf numFmtId="0" fontId="24" fillId="0" borderId="21" xfId="17" applyFont="1" applyBorder="1" applyAlignment="1">
      <alignment vertical="center" wrapText="1"/>
    </xf>
    <xf numFmtId="0" fontId="24" fillId="0" borderId="22" xfId="17" applyFont="1" applyBorder="1" applyAlignment="1">
      <alignment vertical="center" wrapText="1"/>
    </xf>
    <xf numFmtId="0" fontId="24" fillId="0" borderId="23" xfId="17" applyFont="1" applyBorder="1" applyAlignment="1">
      <alignment vertical="center" wrapText="1"/>
    </xf>
    <xf numFmtId="0" fontId="24" fillId="0" borderId="25" xfId="17" applyFont="1" applyBorder="1" applyAlignment="1">
      <alignment vertical="center" wrapText="1"/>
    </xf>
    <xf numFmtId="0" fontId="24" fillId="0" borderId="26" xfId="17" applyFont="1" applyBorder="1" applyAlignment="1">
      <alignment vertical="center" wrapText="1"/>
    </xf>
    <xf numFmtId="0" fontId="24" fillId="0" borderId="27" xfId="17" applyFont="1" applyBorder="1" applyAlignment="1">
      <alignment vertical="center" wrapText="1"/>
    </xf>
    <xf numFmtId="0" fontId="9" fillId="0" borderId="0" xfId="18"/>
    <xf numFmtId="0" fontId="1" fillId="0" borderId="0" xfId="19"/>
    <xf numFmtId="0" fontId="35" fillId="3" borderId="10" xfId="19" applyFont="1" applyFill="1" applyBorder="1" applyAlignment="1">
      <alignment horizontal="center" vertical="center" wrapText="1"/>
    </xf>
    <xf numFmtId="0" fontId="36" fillId="0" borderId="10" xfId="0" applyFont="1" applyBorder="1" applyAlignment="1">
      <alignment horizontal="center" wrapText="1"/>
    </xf>
    <xf numFmtId="1" fontId="36" fillId="0" borderId="10" xfId="0" applyNumberFormat="1" applyFont="1" applyBorder="1" applyAlignment="1">
      <alignment horizontal="center" wrapText="1"/>
    </xf>
    <xf numFmtId="0" fontId="36" fillId="0" borderId="10" xfId="0" applyFont="1" applyBorder="1" applyAlignment="1">
      <alignment horizontal="center"/>
    </xf>
    <xf numFmtId="0" fontId="1" fillId="0" borderId="44" xfId="19" applyBorder="1"/>
    <xf numFmtId="0" fontId="19" fillId="0" borderId="0" xfId="0" applyFont="1"/>
    <xf numFmtId="0" fontId="40" fillId="0" borderId="13" xfId="18" applyFont="1" applyBorder="1" applyAlignment="1">
      <alignment horizontal="center" vertical="center" wrapText="1"/>
    </xf>
    <xf numFmtId="0" fontId="29" fillId="0" borderId="45" xfId="18" applyFont="1" applyBorder="1" applyAlignment="1">
      <alignment horizontal="center" wrapText="1"/>
    </xf>
    <xf numFmtId="0" fontId="42" fillId="0" borderId="45" xfId="20" applyFont="1" applyBorder="1" applyAlignment="1">
      <alignment horizontal="right" wrapText="1"/>
    </xf>
    <xf numFmtId="0" fontId="42" fillId="0" borderId="13" xfId="20" applyFont="1" applyBorder="1" applyAlignment="1">
      <alignment horizontal="right" wrapText="1"/>
    </xf>
    <xf numFmtId="0" fontId="42" fillId="0" borderId="43" xfId="20" applyFont="1" applyBorder="1" applyAlignment="1">
      <alignment horizontal="right" wrapText="1"/>
    </xf>
    <xf numFmtId="0" fontId="29" fillId="0" borderId="44" xfId="18" applyFont="1" applyBorder="1" applyAlignment="1">
      <alignment horizontal="center" wrapText="1"/>
    </xf>
    <xf numFmtId="0" fontId="42" fillId="0" borderId="44" xfId="20" applyFont="1" applyBorder="1" applyAlignment="1">
      <alignment horizontal="right" wrapText="1"/>
    </xf>
    <xf numFmtId="0" fontId="42" fillId="0" borderId="40" xfId="20" applyFont="1" applyBorder="1" applyAlignment="1">
      <alignment horizontal="right" wrapText="1"/>
    </xf>
    <xf numFmtId="0" fontId="42" fillId="0" borderId="42" xfId="20" applyFont="1" applyBorder="1" applyAlignment="1">
      <alignment horizontal="right" wrapText="1"/>
    </xf>
    <xf numFmtId="0" fontId="29" fillId="0" borderId="40" xfId="18" applyFont="1" applyBorder="1" applyAlignment="1">
      <alignment horizontal="center" wrapText="1"/>
    </xf>
    <xf numFmtId="0" fontId="42" fillId="0" borderId="0" xfId="20" applyFont="1" applyAlignment="1">
      <alignment horizontal="right" wrapText="1"/>
    </xf>
    <xf numFmtId="0" fontId="42" fillId="0" borderId="42" xfId="18" applyFont="1" applyBorder="1" applyAlignment="1">
      <alignment horizontal="right"/>
    </xf>
    <xf numFmtId="0" fontId="42" fillId="0" borderId="40" xfId="18" applyFont="1" applyBorder="1" applyAlignment="1">
      <alignment horizontal="right"/>
    </xf>
    <xf numFmtId="0" fontId="42" fillId="0" borderId="0" xfId="18" applyFont="1" applyAlignment="1">
      <alignment horizontal="right"/>
    </xf>
    <xf numFmtId="0" fontId="43" fillId="0" borderId="40" xfId="18" applyFont="1" applyBorder="1" applyAlignment="1">
      <alignment horizontal="right"/>
    </xf>
    <xf numFmtId="0" fontId="29" fillId="0" borderId="16" xfId="18" applyFont="1" applyBorder="1" applyAlignment="1">
      <alignment horizontal="center" wrapText="1"/>
    </xf>
    <xf numFmtId="0" fontId="42" fillId="0" borderId="41" xfId="18" applyFont="1" applyBorder="1" applyAlignment="1">
      <alignment horizontal="right"/>
    </xf>
    <xf numFmtId="0" fontId="42" fillId="0" borderId="16" xfId="18" applyFont="1" applyBorder="1" applyAlignment="1">
      <alignment horizontal="right"/>
    </xf>
    <xf numFmtId="0" fontId="43" fillId="0" borderId="16" xfId="18" applyFont="1" applyBorder="1" applyAlignment="1">
      <alignment horizontal="right"/>
    </xf>
    <xf numFmtId="0" fontId="9" fillId="0" borderId="0" xfId="18" applyAlignment="1">
      <alignment horizontal="left" vertical="center" wrapText="1"/>
    </xf>
    <xf numFmtId="0" fontId="45" fillId="0" borderId="0" xfId="21"/>
    <xf numFmtId="14" fontId="45" fillId="0" borderId="0" xfId="21" applyNumberFormat="1"/>
    <xf numFmtId="20" fontId="0" fillId="0" borderId="0" xfId="0" applyNumberFormat="1"/>
    <xf numFmtId="0" fontId="20" fillId="0" borderId="0" xfId="18" applyFont="1" applyAlignment="1">
      <alignment horizontal="justify"/>
    </xf>
    <xf numFmtId="0" fontId="9" fillId="0" borderId="0" xfId="18"/>
    <xf numFmtId="0" fontId="37" fillId="4" borderId="44" xfId="18" applyFont="1" applyFill="1" applyBorder="1" applyAlignment="1">
      <alignment horizontal="left" vertical="top" wrapText="1"/>
    </xf>
    <xf numFmtId="0" fontId="37" fillId="4" borderId="0" xfId="18" applyFont="1" applyFill="1" applyAlignment="1">
      <alignment horizontal="left" vertical="top" wrapText="1"/>
    </xf>
    <xf numFmtId="0" fontId="38" fillId="0" borderId="0" xfId="18" applyFont="1" applyAlignment="1">
      <alignment horizontal="center"/>
    </xf>
    <xf numFmtId="0" fontId="9" fillId="0" borderId="13" xfId="18" applyBorder="1"/>
    <xf numFmtId="0" fontId="9" fillId="0" borderId="16" xfId="18" applyBorder="1"/>
    <xf numFmtId="0" fontId="39" fillId="0" borderId="13" xfId="18" applyFont="1" applyBorder="1" applyAlignment="1">
      <alignment horizontal="center" vertical="center" wrapText="1"/>
    </xf>
    <xf numFmtId="0" fontId="39" fillId="0" borderId="16" xfId="18" applyFont="1" applyBorder="1" applyAlignment="1">
      <alignment horizontal="center" vertical="center" wrapText="1"/>
    </xf>
    <xf numFmtId="0" fontId="30" fillId="0" borderId="13" xfId="18" applyFont="1" applyBorder="1" applyAlignment="1">
      <alignment horizontal="center" vertical="center" wrapText="1"/>
    </xf>
    <xf numFmtId="0" fontId="28" fillId="0" borderId="10" xfId="18" applyFont="1" applyBorder="1" applyAlignment="1">
      <alignment horizontal="center" vertical="center" wrapText="1"/>
    </xf>
    <xf numFmtId="0" fontId="20" fillId="0" borderId="39" xfId="0" applyFont="1" applyBorder="1" applyAlignment="1">
      <alignment horizontal="justify" wrapText="1"/>
    </xf>
    <xf numFmtId="167" fontId="31" fillId="0" borderId="0" xfId="16" applyNumberFormat="1" applyFont="1" applyFill="1" applyBorder="1" applyAlignment="1" applyProtection="1">
      <alignment horizontal="left" vertical="center"/>
    </xf>
    <xf numFmtId="0" fontId="32" fillId="0" borderId="0" xfId="19" applyFont="1" applyAlignment="1">
      <alignment horizontal="center" vertical="center" wrapText="1"/>
    </xf>
    <xf numFmtId="0" fontId="34" fillId="0" borderId="0" xfId="19" applyFont="1" applyAlignment="1">
      <alignment horizontal="center" vertical="center"/>
    </xf>
    <xf numFmtId="0" fontId="32" fillId="3" borderId="10" xfId="19" applyFont="1" applyFill="1" applyBorder="1" applyAlignment="1">
      <alignment horizontal="center" vertical="center" wrapText="1"/>
    </xf>
    <xf numFmtId="0" fontId="26" fillId="0" borderId="36" xfId="17" applyFont="1" applyBorder="1" applyAlignment="1">
      <alignment horizontal="left" vertical="center" wrapText="1"/>
    </xf>
    <xf numFmtId="0" fontId="26" fillId="0" borderId="37" xfId="17" applyFont="1" applyBorder="1" applyAlignment="1">
      <alignment horizontal="left" vertical="center" wrapText="1"/>
    </xf>
    <xf numFmtId="0" fontId="26" fillId="0" borderId="38" xfId="17" applyFont="1" applyBorder="1" applyAlignment="1">
      <alignment horizontal="left" vertical="center" wrapText="1"/>
    </xf>
    <xf numFmtId="0" fontId="27" fillId="0" borderId="0" xfId="17" applyFont="1" applyAlignment="1">
      <alignment horizontal="left" vertical="center" wrapText="1"/>
    </xf>
    <xf numFmtId="167" fontId="22" fillId="0" borderId="0" xfId="16" applyNumberFormat="1" applyFont="1" applyFill="1" applyBorder="1" applyAlignment="1" applyProtection="1">
      <alignment horizontal="left" vertical="center" wrapText="1"/>
    </xf>
    <xf numFmtId="0" fontId="17" fillId="0" borderId="0" xfId="17" applyFont="1" applyAlignment="1">
      <alignment horizontal="left" wrapText="1"/>
    </xf>
    <xf numFmtId="0" fontId="26" fillId="0" borderId="33" xfId="17" applyFont="1" applyBorder="1" applyAlignment="1">
      <alignment horizontal="left" vertical="center" wrapText="1"/>
    </xf>
    <xf numFmtId="0" fontId="26" fillId="0" borderId="34" xfId="17" applyFont="1" applyBorder="1" applyAlignment="1">
      <alignment horizontal="left" vertical="center" wrapText="1"/>
    </xf>
    <xf numFmtId="0" fontId="26" fillId="0" borderId="35" xfId="17" applyFont="1" applyBorder="1" applyAlignment="1">
      <alignment horizontal="left" vertical="center" wrapText="1"/>
    </xf>
    <xf numFmtId="0" fontId="27" fillId="0" borderId="30" xfId="17" applyFont="1" applyBorder="1" applyAlignment="1">
      <alignment horizontal="left" vertical="center" wrapText="1"/>
    </xf>
    <xf numFmtId="0" fontId="27" fillId="0" borderId="10" xfId="17" applyFont="1" applyBorder="1" applyAlignment="1">
      <alignment horizontal="left" vertical="center" wrapText="1"/>
    </xf>
    <xf numFmtId="0" fontId="27" fillId="0" borderId="31" xfId="17" applyFont="1" applyBorder="1" applyAlignment="1">
      <alignment horizontal="left" vertical="center" wrapText="1"/>
    </xf>
    <xf numFmtId="0" fontId="17" fillId="0" borderId="15" xfId="3" applyFont="1" applyBorder="1" applyAlignment="1">
      <alignment horizontal="center" vertical="center" wrapText="1"/>
    </xf>
    <xf numFmtId="0" fontId="17" fillId="0" borderId="9" xfId="3" applyFont="1" applyBorder="1" applyAlignment="1">
      <alignment horizontal="center" vertical="center" wrapText="1"/>
    </xf>
    <xf numFmtId="0" fontId="16" fillId="0" borderId="9" xfId="3" applyFont="1" applyBorder="1" applyAlignment="1">
      <alignment horizontal="center" vertical="center" wrapText="1"/>
    </xf>
    <xf numFmtId="0" fontId="16" fillId="0" borderId="12" xfId="3" applyFont="1" applyBorder="1" applyAlignment="1">
      <alignment horizontal="center" vertical="center" wrapText="1"/>
    </xf>
    <xf numFmtId="0" fontId="16" fillId="0" borderId="6" xfId="3" applyFont="1" applyBorder="1" applyAlignment="1">
      <alignment horizontal="center" vertical="center" wrapText="1"/>
    </xf>
    <xf numFmtId="0" fontId="17" fillId="0" borderId="3" xfId="3" applyFont="1" applyBorder="1" applyAlignment="1">
      <alignment horizontal="center" vertical="center" wrapText="1"/>
    </xf>
    <xf numFmtId="0" fontId="19" fillId="0" borderId="0" xfId="3" applyFont="1" applyAlignment="1">
      <alignment horizontal="justify" wrapText="1"/>
    </xf>
    <xf numFmtId="0" fontId="20" fillId="0" borderId="0" xfId="3" applyFont="1" applyAlignment="1">
      <alignment horizontal="justify"/>
    </xf>
    <xf numFmtId="0" fontId="14" fillId="0" borderId="0" xfId="5" applyFont="1" applyFill="1" applyBorder="1" applyAlignment="1" applyProtection="1">
      <alignment horizontal="left" vertical="center"/>
    </xf>
    <xf numFmtId="0" fontId="17" fillId="0" borderId="2" xfId="2" applyFont="1" applyBorder="1" applyAlignment="1">
      <alignment horizontal="center" vertical="center" wrapText="1"/>
    </xf>
    <xf numFmtId="0" fontId="16" fillId="0" borderId="3" xfId="3" applyFont="1" applyBorder="1" applyAlignment="1">
      <alignment horizontal="left" wrapText="1"/>
    </xf>
    <xf numFmtId="0" fontId="16" fillId="0" borderId="6" xfId="3" applyFont="1" applyBorder="1" applyAlignment="1">
      <alignment horizontal="left" wrapText="1"/>
    </xf>
    <xf numFmtId="0" fontId="17" fillId="0" borderId="4" xfId="3" applyFont="1" applyBorder="1" applyAlignment="1">
      <alignment horizontal="center" vertical="center" wrapText="1"/>
    </xf>
    <xf numFmtId="0" fontId="17" fillId="0" borderId="7" xfId="3" applyFont="1" applyBorder="1" applyAlignment="1">
      <alignment horizontal="center" vertical="center" wrapText="1"/>
    </xf>
    <xf numFmtId="0" fontId="17" fillId="0" borderId="5" xfId="3" applyFont="1" applyBorder="1" applyAlignment="1">
      <alignment horizontal="center" vertical="center" wrapText="1"/>
    </xf>
  </cellXfs>
  <cellStyles count="22">
    <cellStyle name="Hyperlink 2" xfId="5" xr:uid="{ED009544-D518-4017-B111-CEFC60D9F620}"/>
    <cellStyle name="Hyperlink 3" xfId="16" xr:uid="{38F0DFED-C498-4378-8621-908CCD02E054}"/>
    <cellStyle name="m49048872" xfId="4" xr:uid="{86CCDDBF-DB12-4751-8303-2050F8C58343}"/>
    <cellStyle name="Normal" xfId="0" builtinId="0"/>
    <cellStyle name="Normal 2" xfId="1" xr:uid="{367ADA9C-9B14-496A-81BE-3EC4EFD26AA2}"/>
    <cellStyle name="Normal 3" xfId="3" xr:uid="{5ABA2C9F-868E-4A96-808D-EDC28A6C3699}"/>
    <cellStyle name="Normal 4" xfId="12" xr:uid="{53BDA70E-81D4-4739-965D-233A0831C0BE}"/>
    <cellStyle name="Normal 5" xfId="13" xr:uid="{2A2BF19A-8AF1-429E-A4F6-A8957F3F0531}"/>
    <cellStyle name="Normal 6" xfId="14" xr:uid="{995EFB92-3B74-4222-BFC7-1E2467FF8F8C}"/>
    <cellStyle name="Normal 7" xfId="15" xr:uid="{228F9537-A284-4C3A-A99E-20FFC9510020}"/>
    <cellStyle name="Normal 8" xfId="18" xr:uid="{4B4CA421-7281-476A-85DF-B4A3D09EC168}"/>
    <cellStyle name="Normal 9" xfId="21" xr:uid="{B75456F6-6375-4283-AB2C-C69396722E01}"/>
    <cellStyle name="Percent" xfId="11" builtinId="5"/>
    <cellStyle name="Обычный 2" xfId="2" xr:uid="{01F53640-516F-4A23-93C5-BD1F3D14DDEB}"/>
    <cellStyle name="Обычный 2 2" xfId="6" xr:uid="{6E12B3F8-F65D-4ACC-B4F9-A2297A60276F}"/>
    <cellStyle name="Обычный 2 2 2" xfId="17" xr:uid="{D278FAE4-1A21-4C1E-A2A6-ACBBEDF0A606}"/>
    <cellStyle name="Обычный 2 3" xfId="7" xr:uid="{BB70D24F-209C-4E04-9BBA-7998370BEF39}"/>
    <cellStyle name="Обычный 3" xfId="8" xr:uid="{D3C6C379-07DE-45A9-8242-B33183061DC3}"/>
    <cellStyle name="Обычный 6" xfId="19" xr:uid="{6CE1B04E-A884-492A-BEC7-C622F523EB25}"/>
    <cellStyle name="Обычный_Лист1" xfId="20" xr:uid="{6171892B-2FDB-48D7-9ED3-66AE845C41EA}"/>
    <cellStyle name="Процентный 2" xfId="9" xr:uid="{7C42C7AA-E8CF-4D33-B2D8-F34D7D03E06C}"/>
    <cellStyle name="Процентный 2 2" xfId="10" xr:uid="{86B0A95F-93AA-4B1C-9E71-82D39CB892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'GDP_real calc'!$A$6:$A$113</c:f>
              <c:numCache>
                <c:formatCode>m/d/yyyy</c:formatCode>
                <c:ptCount val="108"/>
                <c:pt idx="0">
                  <c:v>35156</c:v>
                </c:pt>
                <c:pt idx="1">
                  <c:v>35247</c:v>
                </c:pt>
                <c:pt idx="2">
                  <c:v>35339</c:v>
                </c:pt>
                <c:pt idx="3">
                  <c:v>35431</c:v>
                </c:pt>
                <c:pt idx="4">
                  <c:v>35521</c:v>
                </c:pt>
                <c:pt idx="5">
                  <c:v>35612</c:v>
                </c:pt>
                <c:pt idx="6">
                  <c:v>35704</c:v>
                </c:pt>
                <c:pt idx="7">
                  <c:v>35796</c:v>
                </c:pt>
                <c:pt idx="8">
                  <c:v>35886</c:v>
                </c:pt>
                <c:pt idx="9">
                  <c:v>35977</c:v>
                </c:pt>
                <c:pt idx="10">
                  <c:v>36069</c:v>
                </c:pt>
                <c:pt idx="11">
                  <c:v>36161</c:v>
                </c:pt>
                <c:pt idx="12">
                  <c:v>36251</c:v>
                </c:pt>
                <c:pt idx="13">
                  <c:v>36342</c:v>
                </c:pt>
                <c:pt idx="14">
                  <c:v>36434</c:v>
                </c:pt>
                <c:pt idx="15">
                  <c:v>36526</c:v>
                </c:pt>
                <c:pt idx="16">
                  <c:v>36617</c:v>
                </c:pt>
                <c:pt idx="17">
                  <c:v>36708</c:v>
                </c:pt>
                <c:pt idx="18">
                  <c:v>36800</c:v>
                </c:pt>
                <c:pt idx="19">
                  <c:v>36892</c:v>
                </c:pt>
                <c:pt idx="20">
                  <c:v>36982</c:v>
                </c:pt>
                <c:pt idx="21">
                  <c:v>37073</c:v>
                </c:pt>
                <c:pt idx="22">
                  <c:v>37165</c:v>
                </c:pt>
                <c:pt idx="23">
                  <c:v>37257</c:v>
                </c:pt>
                <c:pt idx="24">
                  <c:v>37347</c:v>
                </c:pt>
                <c:pt idx="25">
                  <c:v>37438</c:v>
                </c:pt>
                <c:pt idx="26">
                  <c:v>37530</c:v>
                </c:pt>
                <c:pt idx="27">
                  <c:v>37622</c:v>
                </c:pt>
                <c:pt idx="28">
                  <c:v>37712</c:v>
                </c:pt>
                <c:pt idx="29">
                  <c:v>37803</c:v>
                </c:pt>
                <c:pt idx="30">
                  <c:v>37895</c:v>
                </c:pt>
                <c:pt idx="31">
                  <c:v>37987</c:v>
                </c:pt>
                <c:pt idx="32">
                  <c:v>38078</c:v>
                </c:pt>
                <c:pt idx="33">
                  <c:v>38169</c:v>
                </c:pt>
                <c:pt idx="34">
                  <c:v>38261</c:v>
                </c:pt>
                <c:pt idx="35">
                  <c:v>38353</c:v>
                </c:pt>
                <c:pt idx="36">
                  <c:v>38443</c:v>
                </c:pt>
                <c:pt idx="37">
                  <c:v>38534</c:v>
                </c:pt>
                <c:pt idx="38">
                  <c:v>38626</c:v>
                </c:pt>
                <c:pt idx="39">
                  <c:v>38718</c:v>
                </c:pt>
                <c:pt idx="40">
                  <c:v>38808</c:v>
                </c:pt>
                <c:pt idx="41">
                  <c:v>38899</c:v>
                </c:pt>
                <c:pt idx="42">
                  <c:v>38991</c:v>
                </c:pt>
                <c:pt idx="43">
                  <c:v>39083</c:v>
                </c:pt>
                <c:pt idx="44">
                  <c:v>39173</c:v>
                </c:pt>
                <c:pt idx="45">
                  <c:v>39264</c:v>
                </c:pt>
                <c:pt idx="46">
                  <c:v>39356</c:v>
                </c:pt>
                <c:pt idx="47">
                  <c:v>39448</c:v>
                </c:pt>
                <c:pt idx="48">
                  <c:v>39539</c:v>
                </c:pt>
                <c:pt idx="49">
                  <c:v>39630</c:v>
                </c:pt>
                <c:pt idx="50">
                  <c:v>39722</c:v>
                </c:pt>
                <c:pt idx="51">
                  <c:v>39814</c:v>
                </c:pt>
                <c:pt idx="52">
                  <c:v>39904</c:v>
                </c:pt>
                <c:pt idx="53">
                  <c:v>39995</c:v>
                </c:pt>
                <c:pt idx="54">
                  <c:v>40087</c:v>
                </c:pt>
                <c:pt idx="55">
                  <c:v>40179</c:v>
                </c:pt>
                <c:pt idx="56">
                  <c:v>40269</c:v>
                </c:pt>
                <c:pt idx="57">
                  <c:v>40360</c:v>
                </c:pt>
                <c:pt idx="58">
                  <c:v>40452</c:v>
                </c:pt>
                <c:pt idx="59">
                  <c:v>40544</c:v>
                </c:pt>
                <c:pt idx="60">
                  <c:v>40634</c:v>
                </c:pt>
                <c:pt idx="61">
                  <c:v>40725</c:v>
                </c:pt>
                <c:pt idx="62">
                  <c:v>40817</c:v>
                </c:pt>
                <c:pt idx="63">
                  <c:v>40909</c:v>
                </c:pt>
                <c:pt idx="64">
                  <c:v>41000</c:v>
                </c:pt>
                <c:pt idx="65">
                  <c:v>41091</c:v>
                </c:pt>
                <c:pt idx="66">
                  <c:v>41183</c:v>
                </c:pt>
                <c:pt idx="67">
                  <c:v>41275</c:v>
                </c:pt>
                <c:pt idx="68">
                  <c:v>41365</c:v>
                </c:pt>
                <c:pt idx="69">
                  <c:v>41456</c:v>
                </c:pt>
                <c:pt idx="70">
                  <c:v>41548</c:v>
                </c:pt>
                <c:pt idx="71">
                  <c:v>41640</c:v>
                </c:pt>
                <c:pt idx="72">
                  <c:v>41730</c:v>
                </c:pt>
                <c:pt idx="73">
                  <c:v>41821</c:v>
                </c:pt>
                <c:pt idx="74">
                  <c:v>41913</c:v>
                </c:pt>
                <c:pt idx="75">
                  <c:v>42005</c:v>
                </c:pt>
                <c:pt idx="76">
                  <c:v>42095</c:v>
                </c:pt>
                <c:pt idx="77">
                  <c:v>42186</c:v>
                </c:pt>
                <c:pt idx="78">
                  <c:v>42278</c:v>
                </c:pt>
                <c:pt idx="79">
                  <c:v>42370</c:v>
                </c:pt>
                <c:pt idx="80">
                  <c:v>42461</c:v>
                </c:pt>
                <c:pt idx="81">
                  <c:v>42552</c:v>
                </c:pt>
                <c:pt idx="82">
                  <c:v>42644</c:v>
                </c:pt>
                <c:pt idx="83">
                  <c:v>42736</c:v>
                </c:pt>
                <c:pt idx="84">
                  <c:v>42826</c:v>
                </c:pt>
                <c:pt idx="85">
                  <c:v>42917</c:v>
                </c:pt>
                <c:pt idx="86">
                  <c:v>43009</c:v>
                </c:pt>
                <c:pt idx="87">
                  <c:v>43101</c:v>
                </c:pt>
                <c:pt idx="88">
                  <c:v>43191</c:v>
                </c:pt>
                <c:pt idx="89">
                  <c:v>43282</c:v>
                </c:pt>
                <c:pt idx="90">
                  <c:v>43374</c:v>
                </c:pt>
                <c:pt idx="91">
                  <c:v>43466</c:v>
                </c:pt>
                <c:pt idx="92">
                  <c:v>43556</c:v>
                </c:pt>
                <c:pt idx="93">
                  <c:v>43647</c:v>
                </c:pt>
                <c:pt idx="94">
                  <c:v>43739</c:v>
                </c:pt>
                <c:pt idx="95">
                  <c:v>43831</c:v>
                </c:pt>
                <c:pt idx="96">
                  <c:v>43922</c:v>
                </c:pt>
                <c:pt idx="97">
                  <c:v>44013</c:v>
                </c:pt>
                <c:pt idx="98">
                  <c:v>44105</c:v>
                </c:pt>
                <c:pt idx="99">
                  <c:v>44197</c:v>
                </c:pt>
                <c:pt idx="100">
                  <c:v>44287</c:v>
                </c:pt>
                <c:pt idx="101">
                  <c:v>44378</c:v>
                </c:pt>
                <c:pt idx="102">
                  <c:v>44470</c:v>
                </c:pt>
                <c:pt idx="103">
                  <c:v>44562</c:v>
                </c:pt>
                <c:pt idx="104">
                  <c:v>44652</c:v>
                </c:pt>
                <c:pt idx="105">
                  <c:v>44743</c:v>
                </c:pt>
                <c:pt idx="106">
                  <c:v>44835</c:v>
                </c:pt>
                <c:pt idx="107">
                  <c:v>44927</c:v>
                </c:pt>
              </c:numCache>
            </c:numRef>
          </c:cat>
          <c:val>
            <c:numRef>
              <c:f>'GDP_real calc'!$F$6:$F$113</c:f>
              <c:numCache>
                <c:formatCode>General</c:formatCode>
                <c:ptCount val="108"/>
                <c:pt idx="0">
                  <c:v>0.97761979814916977</c:v>
                </c:pt>
                <c:pt idx="1">
                  <c:v>0.96573487951602277</c:v>
                </c:pt>
                <c:pt idx="2">
                  <c:v>0.94496281692554818</c:v>
                </c:pt>
                <c:pt idx="3">
                  <c:v>0.96908316154859231</c:v>
                </c:pt>
                <c:pt idx="4">
                  <c:v>0.99559117620052784</c:v>
                </c:pt>
                <c:pt idx="5">
                  <c:v>0.991717839884244</c:v>
                </c:pt>
                <c:pt idx="6">
                  <c:v>1.0284295853678185</c:v>
                </c:pt>
                <c:pt idx="7">
                  <c:v>1.0361570633085293</c:v>
                </c:pt>
                <c:pt idx="8">
                  <c:v>0.98516670503885839</c:v>
                </c:pt>
                <c:pt idx="9">
                  <c:v>0.99015058777933218</c:v>
                </c:pt>
                <c:pt idx="10">
                  <c:v>0.91175852113890188</c:v>
                </c:pt>
                <c:pt idx="11">
                  <c:v>0.90870879123965431</c:v>
                </c:pt>
                <c:pt idx="12">
                  <c:v>0.98188964924578104</c:v>
                </c:pt>
                <c:pt idx="13">
                  <c:v>1.0315029756711138</c:v>
                </c:pt>
                <c:pt idx="14">
                  <c:v>1.1146228015259636</c:v>
                </c:pt>
                <c:pt idx="15">
                  <c:v>1.1208004557680349</c:v>
                </c:pt>
                <c:pt idx="16">
                  <c:v>1.1142189097298176</c:v>
                </c:pt>
                <c:pt idx="17">
                  <c:v>1.1023214122568474</c:v>
                </c:pt>
                <c:pt idx="18">
                  <c:v>1.1054738791805123</c:v>
                </c:pt>
                <c:pt idx="19">
                  <c:v>1.0826377849145981</c:v>
                </c:pt>
                <c:pt idx="20">
                  <c:v>1.04685855249142</c:v>
                </c:pt>
                <c:pt idx="21">
                  <c:v>1.0505029656148452</c:v>
                </c:pt>
                <c:pt idx="22">
                  <c:v>1.0602924814576333</c:v>
                </c:pt>
                <c:pt idx="23">
                  <c:v>1.0454071317380904</c:v>
                </c:pt>
                <c:pt idx="24">
                  <c:v>1.0379826543971291</c:v>
                </c:pt>
                <c:pt idx="25">
                  <c:v>1.0440587029027932</c:v>
                </c:pt>
                <c:pt idx="26">
                  <c:v>1.044293812905337</c:v>
                </c:pt>
                <c:pt idx="27">
                  <c:v>1.0616480824772589</c:v>
                </c:pt>
                <c:pt idx="28">
                  <c:v>1.0760464000207948</c:v>
                </c:pt>
                <c:pt idx="29">
                  <c:v>1.0775728545461132</c:v>
                </c:pt>
                <c:pt idx="30">
                  <c:v>1.0534817801884129</c:v>
                </c:pt>
                <c:pt idx="31">
                  <c:v>1.0772907134008356</c:v>
                </c:pt>
                <c:pt idx="32">
                  <c:v>1.0724113956431138</c:v>
                </c:pt>
                <c:pt idx="33">
                  <c:v>1.0802957925013921</c:v>
                </c:pt>
                <c:pt idx="34">
                  <c:v>1.0732418373443375</c:v>
                </c:pt>
                <c:pt idx="35">
                  <c:v>1.0621959821084221</c:v>
                </c:pt>
                <c:pt idx="36">
                  <c:v>1.0557606866095293</c:v>
                </c:pt>
                <c:pt idx="37">
                  <c:v>1.0601396732444612</c:v>
                </c:pt>
                <c:pt idx="38">
                  <c:v>1.0596077627838665</c:v>
                </c:pt>
                <c:pt idx="39">
                  <c:v>1.0778039566028237</c:v>
                </c:pt>
                <c:pt idx="40">
                  <c:v>1.0729758334679618</c:v>
                </c:pt>
                <c:pt idx="41">
                  <c:v>1.0808173738573796</c:v>
                </c:pt>
                <c:pt idx="42">
                  <c:v>1.081909065360255</c:v>
                </c:pt>
                <c:pt idx="43">
                  <c:v>1.0888068096286732</c:v>
                </c:pt>
                <c:pt idx="44">
                  <c:v>1.0806986998210704</c:v>
                </c:pt>
                <c:pt idx="45">
                  <c:v>1.086181656066082</c:v>
                </c:pt>
                <c:pt idx="46">
                  <c:v>1.0817254450734508</c:v>
                </c:pt>
                <c:pt idx="47">
                  <c:v>1.0918554283138751</c:v>
                </c:pt>
                <c:pt idx="48">
                  <c:v>1.0917578786779611</c:v>
                </c:pt>
                <c:pt idx="49">
                  <c:v>1.0790134398055937</c:v>
                </c:pt>
                <c:pt idx="50">
                  <c:v>1.0641205110411691</c:v>
                </c:pt>
                <c:pt idx="51">
                  <c:v>0.98677979757048806</c:v>
                </c:pt>
                <c:pt idx="52">
                  <c:v>0.90798242712760779</c:v>
                </c:pt>
                <c:pt idx="53">
                  <c:v>0.88848715230079911</c:v>
                </c:pt>
                <c:pt idx="54">
                  <c:v>0.91381308226914471</c:v>
                </c:pt>
                <c:pt idx="55">
                  <c:v>0.97412086099096951</c:v>
                </c:pt>
                <c:pt idx="56">
                  <c:v>1.0406928214803663</c:v>
                </c:pt>
                <c:pt idx="57">
                  <c:v>1.0500021526624337</c:v>
                </c:pt>
                <c:pt idx="58">
                  <c:v>1.0382626473515657</c:v>
                </c:pt>
                <c:pt idx="59">
                  <c:v>1.0508005307206461</c:v>
                </c:pt>
                <c:pt idx="60">
                  <c:v>1.078985729918243</c:v>
                </c:pt>
                <c:pt idx="61">
                  <c:v>1.0738051213838486</c:v>
                </c:pt>
                <c:pt idx="62">
                  <c:v>1.0865631385507166</c:v>
                </c:pt>
                <c:pt idx="63">
                  <c:v>1.0849725578944465</c:v>
                </c:pt>
                <c:pt idx="64">
                  <c:v>1.1023661216022338</c:v>
                </c:pt>
                <c:pt idx="65">
                  <c:v>1.0884819938272698</c:v>
                </c:pt>
                <c:pt idx="66">
                  <c:v>1.0693341203911122</c:v>
                </c:pt>
                <c:pt idx="67">
                  <c:v>1.055543636003871</c:v>
                </c:pt>
                <c:pt idx="68">
                  <c:v>1.0112979190808398</c:v>
                </c:pt>
                <c:pt idx="69">
                  <c:v>1.0172043881171291</c:v>
                </c:pt>
                <c:pt idx="70">
                  <c:v>1.0150849252973917</c:v>
                </c:pt>
                <c:pt idx="71">
                  <c:v>1.0254455340198405</c:v>
                </c:pt>
                <c:pt idx="72">
                  <c:v>0.99952271253379332</c:v>
                </c:pt>
                <c:pt idx="73">
                  <c:v>1.0055499301822519</c:v>
                </c:pt>
                <c:pt idx="74">
                  <c:v>1.0140464808275007</c:v>
                </c:pt>
                <c:pt idx="75">
                  <c:v>1.0092722493373432</c:v>
                </c:pt>
                <c:pt idx="76">
                  <c:v>0.98470388254124697</c:v>
                </c:pt>
                <c:pt idx="77">
                  <c:v>0.96907719812980653</c:v>
                </c:pt>
                <c:pt idx="78">
                  <c:v>0.98296698476866673</c:v>
                </c:pt>
                <c:pt idx="79">
                  <c:v>0.98399405443095578</c:v>
                </c:pt>
                <c:pt idx="80">
                  <c:v>0.99793556654281856</c:v>
                </c:pt>
                <c:pt idx="81">
                  <c:v>1.0032097956620161</c:v>
                </c:pt>
                <c:pt idx="82">
                  <c:v>1.0005852140930609</c:v>
                </c:pt>
                <c:pt idx="83">
                  <c:v>1.0053802255110456</c:v>
                </c:pt>
                <c:pt idx="84">
                  <c:v>1.0131265115683561</c:v>
                </c:pt>
                <c:pt idx="85">
                  <c:v>1.0234378204174286</c:v>
                </c:pt>
                <c:pt idx="86">
                  <c:v>1.0263931080283453</c:v>
                </c:pt>
                <c:pt idx="87">
                  <c:v>1.0104182250507188</c:v>
                </c:pt>
                <c:pt idx="88">
                  <c:v>1.0256231657871988</c:v>
                </c:pt>
                <c:pt idx="89">
                  <c:v>1.0272816804794078</c:v>
                </c:pt>
                <c:pt idx="90">
                  <c:v>1.0263284122972309</c:v>
                </c:pt>
                <c:pt idx="91">
                  <c:v>1.0323805863844222</c:v>
                </c:pt>
                <c:pt idx="92">
                  <c:v>1.0138530377507771</c:v>
                </c:pt>
                <c:pt idx="93">
                  <c:v>1.0135426319433305</c:v>
                </c:pt>
                <c:pt idx="94">
                  <c:v>1.0276423782322894</c:v>
                </c:pt>
                <c:pt idx="95">
                  <c:v>1.0306626059989468</c:v>
                </c:pt>
                <c:pt idx="96">
                  <c:v>1.01465183692908</c:v>
                </c:pt>
                <c:pt idx="97">
                  <c:v>0.9258260758656206</c:v>
                </c:pt>
                <c:pt idx="98">
                  <c:v>0.96734051413163469</c:v>
                </c:pt>
                <c:pt idx="99">
                  <c:v>0.98679064185460208</c:v>
                </c:pt>
                <c:pt idx="100">
                  <c:v>0.99657355967276773</c:v>
                </c:pt>
                <c:pt idx="101">
                  <c:v>1.10470122600853</c:v>
                </c:pt>
                <c:pt idx="102">
                  <c:v>1.0398687249689147</c:v>
                </c:pt>
                <c:pt idx="103">
                  <c:v>1.0502499824488887</c:v>
                </c:pt>
                <c:pt idx="104">
                  <c:v>1.0358497337670987</c:v>
                </c:pt>
                <c:pt idx="105">
                  <c:v>0.95834178001748149</c:v>
                </c:pt>
                <c:pt idx="106">
                  <c:v>0.96328316796958846</c:v>
                </c:pt>
                <c:pt idx="107">
                  <c:v>1.0066850947414863</c:v>
                </c:pt>
              </c:numCache>
            </c:numRef>
          </c:val>
          <c:smooth val="0"/>
          <c:extLst>
            <c:ext xmlns:c16="http://schemas.microsoft.com/office/drawing/2014/chart" uri="{C3380CC4-5D6E-409C-BE32-E72D297353CC}">
              <c16:uniqueId val="{00000000-27A8-4849-85FB-580860147F7C}"/>
            </c:ext>
          </c:extLst>
        </c:ser>
        <c:dLbls>
          <c:showLegendKey val="0"/>
          <c:showVal val="0"/>
          <c:showCatName val="0"/>
          <c:showSerName val="0"/>
          <c:showPercent val="0"/>
          <c:showBubbleSize val="0"/>
        </c:dLbls>
        <c:smooth val="0"/>
        <c:axId val="1577686847"/>
        <c:axId val="1577688287"/>
      </c:lineChart>
      <c:dateAx>
        <c:axId val="157768684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577688287"/>
        <c:crosses val="autoZero"/>
        <c:auto val="1"/>
        <c:lblOffset val="100"/>
        <c:baseTimeUnit val="months"/>
        <c:majorUnit val="12"/>
        <c:majorTimeUnit val="months"/>
      </c:dateAx>
      <c:valAx>
        <c:axId val="1577688287"/>
        <c:scaling>
          <c:orientation val="minMax"/>
          <c:min val="0.850000000000000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57768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57;&#1086;&#1076;&#1077;&#1088;&#1078;&#1072;&#1085;&#1080;&#1077;!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57;&#1086;&#1076;&#1077;&#1088;&#1078;&#1072;&#1085;&#1080;&#1077;!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1057;&#1086;&#1076;&#1077;&#1088;&#1078;&#1072;&#1085;&#1080;&#1077;!B3"/></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200025</xdr:colOff>
      <xdr:row>0</xdr:row>
      <xdr:rowOff>0</xdr:rowOff>
    </xdr:from>
    <xdr:ext cx="387480" cy="417267"/>
    <xdr:pic>
      <xdr:nvPicPr>
        <xdr:cNvPr id="2" name="Рисунок 2">
          <a:hlinkClick xmlns:r="http://schemas.openxmlformats.org/officeDocument/2006/relationships" r:id="rId1"/>
          <a:extLst>
            <a:ext uri="{FF2B5EF4-FFF2-40B4-BE49-F238E27FC236}">
              <a16:creationId xmlns:a16="http://schemas.microsoft.com/office/drawing/2014/main" id="{8AE31A3D-3F03-475A-B107-284079957A3C}"/>
            </a:ext>
          </a:extLst>
        </xdr:cNvPr>
        <xdr:cNvPicPr>
          <a:picLocks noChangeAspect="1"/>
        </xdr:cNvPicPr>
      </xdr:nvPicPr>
      <xdr:blipFill>
        <a:blip xmlns:r="http://schemas.openxmlformats.org/officeDocument/2006/relationships" r:embed="rId2" cstate="print">
          <a:duotone>
            <a:prstClr val="black"/>
            <a:srgbClr val="FF0000">
              <a:tint val="45000"/>
              <a:satMod val="400000"/>
            </a:srgbClr>
          </a:duotone>
          <a:extLst>
            <a:ext uri="{28A0092B-C50C-407E-A947-70E740481C1C}">
              <a14:useLocalDpi xmlns:a14="http://schemas.microsoft.com/office/drawing/2010/main" val="0"/>
            </a:ext>
          </a:extLst>
        </a:blip>
        <a:stretch>
          <a:fillRect/>
        </a:stretch>
      </xdr:blipFill>
      <xdr:spPr>
        <a:xfrm>
          <a:off x="1160145" y="0"/>
          <a:ext cx="387480" cy="41726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200025</xdr:colOff>
      <xdr:row>0</xdr:row>
      <xdr:rowOff>0</xdr:rowOff>
    </xdr:from>
    <xdr:ext cx="387480" cy="417267"/>
    <xdr:pic>
      <xdr:nvPicPr>
        <xdr:cNvPr id="2" name="Рисунок 1">
          <a:hlinkClick xmlns:r="http://schemas.openxmlformats.org/officeDocument/2006/relationships" r:id="rId1"/>
          <a:extLst>
            <a:ext uri="{FF2B5EF4-FFF2-40B4-BE49-F238E27FC236}">
              <a16:creationId xmlns:a16="http://schemas.microsoft.com/office/drawing/2014/main" id="{89BAA67A-B4F4-4803-A0AE-E79C34C90A34}"/>
            </a:ext>
          </a:extLst>
        </xdr:cNvPr>
        <xdr:cNvPicPr>
          <a:picLocks noChangeAspect="1"/>
        </xdr:cNvPicPr>
      </xdr:nvPicPr>
      <xdr:blipFill>
        <a:blip xmlns:r="http://schemas.openxmlformats.org/officeDocument/2006/relationships" r:embed="rId2" cstate="print">
          <a:duotone>
            <a:prstClr val="black"/>
            <a:srgbClr val="FF0000">
              <a:tint val="45000"/>
              <a:satMod val="400000"/>
            </a:srgbClr>
          </a:duotone>
          <a:extLst>
            <a:ext uri="{28A0092B-C50C-407E-A947-70E740481C1C}">
              <a14:useLocalDpi xmlns:a14="http://schemas.microsoft.com/office/drawing/2010/main" val="0"/>
            </a:ext>
          </a:extLst>
        </a:blip>
        <a:stretch>
          <a:fillRect/>
        </a:stretch>
      </xdr:blipFill>
      <xdr:spPr>
        <a:xfrm>
          <a:off x="1510665" y="0"/>
          <a:ext cx="387480" cy="417267"/>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550546</xdr:colOff>
      <xdr:row>0</xdr:row>
      <xdr:rowOff>0</xdr:rowOff>
    </xdr:from>
    <xdr:ext cx="391046" cy="417267"/>
    <xdr:pic>
      <xdr:nvPicPr>
        <xdr:cNvPr id="2" name="Рисунок 1">
          <a:hlinkClick xmlns:r="http://schemas.openxmlformats.org/officeDocument/2006/relationships" r:id="rId1"/>
          <a:extLst>
            <a:ext uri="{FF2B5EF4-FFF2-40B4-BE49-F238E27FC236}">
              <a16:creationId xmlns:a16="http://schemas.microsoft.com/office/drawing/2014/main" id="{E918AD6D-7959-473A-B465-5FC2E63DC715}"/>
            </a:ext>
          </a:extLst>
        </xdr:cNvPr>
        <xdr:cNvPicPr>
          <a:picLocks noChangeAspect="1"/>
        </xdr:cNvPicPr>
      </xdr:nvPicPr>
      <xdr:blipFill>
        <a:blip xmlns:r="http://schemas.openxmlformats.org/officeDocument/2006/relationships" r:embed="rId2" cstate="print">
          <a:duotone>
            <a:prstClr val="black"/>
            <a:srgbClr val="FF0000">
              <a:tint val="45000"/>
              <a:satMod val="400000"/>
            </a:srgbClr>
          </a:duotone>
          <a:extLst>
            <a:ext uri="{28A0092B-C50C-407E-A947-70E740481C1C}">
              <a14:useLocalDpi xmlns:a14="http://schemas.microsoft.com/office/drawing/2010/main" val="0"/>
            </a:ext>
          </a:extLst>
        </a:blip>
        <a:stretch>
          <a:fillRect/>
        </a:stretch>
      </xdr:blipFill>
      <xdr:spPr>
        <a:xfrm>
          <a:off x="2105026" y="0"/>
          <a:ext cx="391046" cy="417267"/>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7</xdr:col>
      <xdr:colOff>416349</xdr:colOff>
      <xdr:row>92</xdr:row>
      <xdr:rowOff>69915</xdr:rowOff>
    </xdr:from>
    <xdr:to>
      <xdr:col>18</xdr:col>
      <xdr:colOff>219957</xdr:colOff>
      <xdr:row>107</xdr:row>
      <xdr:rowOff>102909</xdr:rowOff>
    </xdr:to>
    <xdr:graphicFrame macro="">
      <xdr:nvGraphicFramePr>
        <xdr:cNvPr id="4" name="Chart 3">
          <a:extLst>
            <a:ext uri="{FF2B5EF4-FFF2-40B4-BE49-F238E27FC236}">
              <a16:creationId xmlns:a16="http://schemas.microsoft.com/office/drawing/2014/main" id="{D6914F6B-98C4-B88C-8C97-5D5458BBD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69A3-6102-4EAA-BB01-4D4C8A0CCADF}">
  <dimension ref="A1:Q113"/>
  <sheetViews>
    <sheetView zoomScale="61" workbookViewId="0">
      <selection activeCell="C6" sqref="C6"/>
    </sheetView>
  </sheetViews>
  <sheetFormatPr defaultRowHeight="14.4"/>
  <cols>
    <col min="1" max="1" width="11" bestFit="1" customWidth="1"/>
    <col min="2" max="2" width="13.6640625" bestFit="1" customWidth="1"/>
    <col min="3" max="3" width="20.5546875" bestFit="1" customWidth="1"/>
    <col min="5" max="5" width="19.21875" bestFit="1" customWidth="1"/>
    <col min="6" max="6" width="19.21875" customWidth="1"/>
    <col min="7" max="7" width="12" bestFit="1" customWidth="1"/>
    <col min="8" max="14" width="12" customWidth="1"/>
    <col min="17" max="17" width="15.44140625" customWidth="1"/>
  </cols>
  <sheetData>
    <row r="1" spans="1:17">
      <c r="C1" t="s">
        <v>700</v>
      </c>
      <c r="D1" t="s">
        <v>701</v>
      </c>
      <c r="E1" t="s">
        <v>705</v>
      </c>
      <c r="F1" t="s">
        <v>702</v>
      </c>
      <c r="G1" t="s">
        <v>703</v>
      </c>
      <c r="H1" t="s">
        <v>704</v>
      </c>
      <c r="I1" t="s">
        <v>706</v>
      </c>
      <c r="J1" t="s">
        <v>707</v>
      </c>
      <c r="K1" t="s">
        <v>694</v>
      </c>
      <c r="L1" t="s">
        <v>708</v>
      </c>
      <c r="M1" t="s">
        <v>698</v>
      </c>
      <c r="N1" t="s">
        <v>709</v>
      </c>
      <c r="O1" t="s">
        <v>696</v>
      </c>
      <c r="P1" t="s">
        <v>358</v>
      </c>
      <c r="Q1" t="s">
        <v>714</v>
      </c>
    </row>
    <row r="2" spans="1:17">
      <c r="A2" s="1">
        <v>34790</v>
      </c>
      <c r="B2" s="1" t="s">
        <v>19</v>
      </c>
      <c r="D2" s="2">
        <v>1.4243714790759998</v>
      </c>
      <c r="E2">
        <v>0.90900000000000003</v>
      </c>
      <c r="F2">
        <v>4.34</v>
      </c>
      <c r="G2">
        <v>1.4318181818181819</v>
      </c>
      <c r="H2">
        <v>1.1858407079646018</v>
      </c>
      <c r="I2">
        <v>1.1764705882352942</v>
      </c>
      <c r="J2">
        <v>0.88965517241379322</v>
      </c>
      <c r="L2">
        <v>1.075</v>
      </c>
      <c r="P2">
        <v>0.65363460779190063</v>
      </c>
      <c r="Q2">
        <v>121.91585032145183</v>
      </c>
    </row>
    <row r="3" spans="1:17">
      <c r="A3" s="1">
        <v>34881</v>
      </c>
      <c r="B3" s="1" t="s">
        <v>20</v>
      </c>
      <c r="D3" s="2">
        <v>1.2486864428860001</v>
      </c>
      <c r="E3">
        <v>0.9443882709807887</v>
      </c>
      <c r="F3">
        <v>4.93</v>
      </c>
      <c r="G3">
        <v>1.1907514450867052</v>
      </c>
      <c r="H3">
        <v>1.2066115702479339</v>
      </c>
      <c r="I3">
        <v>1.1216216216216217</v>
      </c>
      <c r="J3">
        <v>0.89064748201438848</v>
      </c>
      <c r="L3">
        <v>1.1666666666666667</v>
      </c>
      <c r="P3">
        <v>0.81799652179082238</v>
      </c>
      <c r="Q3">
        <v>226.29474894205728</v>
      </c>
    </row>
    <row r="4" spans="1:17">
      <c r="A4" s="1">
        <v>34973</v>
      </c>
      <c r="B4" s="1" t="s">
        <v>21</v>
      </c>
      <c r="D4" s="2">
        <v>1.1509959362879998</v>
      </c>
      <c r="E4">
        <v>0.91296296296296287</v>
      </c>
      <c r="F4">
        <v>4.47</v>
      </c>
      <c r="G4">
        <v>1.096774193548387</v>
      </c>
      <c r="H4">
        <v>1.264</v>
      </c>
      <c r="I4">
        <v>1.1298701298701297</v>
      </c>
      <c r="J4">
        <v>0.93996710526315785</v>
      </c>
      <c r="L4">
        <v>1.0724637681159421</v>
      </c>
      <c r="P4">
        <v>0.57091997067133582</v>
      </c>
      <c r="Q4">
        <v>200.57395426432291</v>
      </c>
    </row>
    <row r="5" spans="1:17">
      <c r="A5" s="1">
        <v>35065</v>
      </c>
      <c r="B5" s="1" t="s">
        <v>22</v>
      </c>
      <c r="D5" s="2">
        <v>1.1299907942399998</v>
      </c>
      <c r="E5">
        <v>0.96487985212569316</v>
      </c>
      <c r="F5">
        <v>4.55</v>
      </c>
      <c r="G5">
        <v>1.2362637362637363</v>
      </c>
      <c r="H5">
        <v>1.2965517241379312</v>
      </c>
      <c r="I5">
        <v>1.1666666666666667</v>
      </c>
      <c r="J5">
        <v>0.91995291347851682</v>
      </c>
      <c r="L5">
        <v>0.99539170506912455</v>
      </c>
      <c r="P5">
        <v>0.5082714855670929</v>
      </c>
      <c r="Q5">
        <v>206.05684407552084</v>
      </c>
    </row>
    <row r="6" spans="1:17">
      <c r="A6" s="1">
        <v>35156</v>
      </c>
      <c r="B6" s="1" t="s">
        <v>23</v>
      </c>
      <c r="C6">
        <v>0.97761979814916977</v>
      </c>
      <c r="D6" s="2">
        <v>1.1001107973200002</v>
      </c>
      <c r="E6">
        <v>1.0473047304730472</v>
      </c>
      <c r="F6">
        <v>4.7699999999999996</v>
      </c>
      <c r="G6">
        <v>1.0793650793650793</v>
      </c>
      <c r="H6">
        <v>1.2238805970149251</v>
      </c>
      <c r="I6">
        <v>1.1499999999999999</v>
      </c>
      <c r="J6">
        <v>0.94832041343669249</v>
      </c>
      <c r="K6" s="13">
        <v>1</v>
      </c>
      <c r="L6">
        <v>1.0232558139534884</v>
      </c>
      <c r="M6">
        <v>0.96149490373725932</v>
      </c>
      <c r="N6" s="13">
        <v>1</v>
      </c>
      <c r="O6" s="13">
        <v>0</v>
      </c>
      <c r="P6">
        <v>0.55239143967628479</v>
      </c>
      <c r="Q6">
        <v>260.28388468424481</v>
      </c>
    </row>
    <row r="7" spans="1:17">
      <c r="A7" s="1">
        <v>35247</v>
      </c>
      <c r="B7" s="1" t="s">
        <v>24</v>
      </c>
      <c r="C7">
        <v>0.96573487951602277</v>
      </c>
      <c r="D7" s="2">
        <v>1.0500895635199998</v>
      </c>
      <c r="E7">
        <v>1.0128479657387579</v>
      </c>
      <c r="F7">
        <v>4.9800000000000004</v>
      </c>
      <c r="G7">
        <v>1.058252427184466</v>
      </c>
      <c r="H7">
        <v>1.178082191780822</v>
      </c>
      <c r="I7">
        <v>1.1566265060240963</v>
      </c>
      <c r="J7">
        <v>0.95072697899838454</v>
      </c>
      <c r="K7" s="13">
        <v>1</v>
      </c>
      <c r="L7">
        <v>1</v>
      </c>
      <c r="M7">
        <v>0.94031531531531531</v>
      </c>
      <c r="N7" s="13">
        <v>1</v>
      </c>
      <c r="O7" s="13">
        <v>0</v>
      </c>
      <c r="P7">
        <v>0.48435837030410767</v>
      </c>
      <c r="Q7">
        <v>218.95687357584634</v>
      </c>
    </row>
    <row r="8" spans="1:17">
      <c r="A8" s="1">
        <v>35339</v>
      </c>
      <c r="B8" s="1" t="s">
        <v>25</v>
      </c>
      <c r="C8">
        <v>0.94496281692554718</v>
      </c>
      <c r="D8" s="2">
        <v>1.008401660104</v>
      </c>
      <c r="E8">
        <v>0.98580121703853962</v>
      </c>
      <c r="F8">
        <v>5.27</v>
      </c>
      <c r="G8">
        <v>1.0686274509803924</v>
      </c>
      <c r="H8">
        <v>1.0759493670886076</v>
      </c>
      <c r="I8">
        <v>1.1149425287356323</v>
      </c>
      <c r="J8">
        <v>0.92505103528725574</v>
      </c>
      <c r="K8" s="13">
        <v>1</v>
      </c>
      <c r="L8">
        <v>0.75675675675675669</v>
      </c>
      <c r="M8">
        <v>0.93922018348623848</v>
      </c>
      <c r="N8" s="13">
        <v>1</v>
      </c>
      <c r="O8" s="13">
        <v>0</v>
      </c>
      <c r="P8">
        <v>0.49720496932665509</v>
      </c>
      <c r="Q8">
        <v>236.00233968098959</v>
      </c>
    </row>
    <row r="9" spans="1:17">
      <c r="A9" s="1">
        <v>35431</v>
      </c>
      <c r="B9" s="1" t="s">
        <v>26</v>
      </c>
      <c r="C9">
        <v>0.96908316154859231</v>
      </c>
      <c r="D9" s="2">
        <v>1.04566616352</v>
      </c>
      <c r="E9">
        <v>0.98659003831417624</v>
      </c>
      <c r="F9">
        <v>5.48</v>
      </c>
      <c r="G9">
        <v>1.1377777777777778</v>
      </c>
      <c r="H9">
        <v>0.93085106382978722</v>
      </c>
      <c r="I9">
        <v>1.087912087912088</v>
      </c>
      <c r="J9">
        <v>0.98976327575175926</v>
      </c>
      <c r="K9" s="13">
        <v>1</v>
      </c>
      <c r="L9">
        <v>0.76851851851851849</v>
      </c>
      <c r="M9">
        <v>0.97415730337078654</v>
      </c>
      <c r="N9" s="13">
        <v>1</v>
      </c>
      <c r="O9" s="13">
        <v>0</v>
      </c>
      <c r="P9">
        <v>0.33406177163124084</v>
      </c>
      <c r="Q9">
        <v>209.01339213053384</v>
      </c>
    </row>
    <row r="10" spans="1:17">
      <c r="A10" s="1">
        <v>35521</v>
      </c>
      <c r="B10" s="1" t="s">
        <v>27</v>
      </c>
      <c r="C10">
        <v>0.99559117620052784</v>
      </c>
      <c r="D10" s="2">
        <v>1.0540203531480001</v>
      </c>
      <c r="E10">
        <v>1.0304621848739495</v>
      </c>
      <c r="F10">
        <v>5.65</v>
      </c>
      <c r="G10">
        <v>0.9950980392156864</v>
      </c>
      <c r="H10">
        <v>0.92682926829268297</v>
      </c>
      <c r="I10">
        <v>1.1195652173913044</v>
      </c>
      <c r="J10">
        <v>0.94141689373296988</v>
      </c>
      <c r="K10" s="13">
        <v>1</v>
      </c>
      <c r="L10">
        <v>0.90909090909090906</v>
      </c>
      <c r="M10">
        <v>0.98704358068315667</v>
      </c>
      <c r="N10">
        <v>1</v>
      </c>
      <c r="O10" s="13">
        <v>0</v>
      </c>
      <c r="P10">
        <v>0.3422892491022746</v>
      </c>
      <c r="Q10">
        <v>125.38176854451497</v>
      </c>
    </row>
    <row r="11" spans="1:17">
      <c r="A11" s="1">
        <v>35612</v>
      </c>
      <c r="B11" s="1" t="s">
        <v>28</v>
      </c>
      <c r="C11">
        <v>0.991717839884244</v>
      </c>
      <c r="D11" s="2">
        <v>1.0303002326399997</v>
      </c>
      <c r="E11">
        <v>1.0338266384778012</v>
      </c>
      <c r="F11">
        <v>5.75</v>
      </c>
      <c r="G11">
        <v>0.93119266055045868</v>
      </c>
      <c r="H11">
        <v>1</v>
      </c>
      <c r="I11">
        <v>1.1250000000000002</v>
      </c>
      <c r="J11">
        <v>0.96686491079014436</v>
      </c>
      <c r="K11" s="13">
        <v>1</v>
      </c>
      <c r="L11">
        <v>0.80519480519480524</v>
      </c>
      <c r="M11">
        <v>0.95329341317365268</v>
      </c>
      <c r="N11">
        <v>1.169</v>
      </c>
      <c r="O11" s="13">
        <v>0</v>
      </c>
      <c r="P11">
        <v>0.26620603601137799</v>
      </c>
      <c r="Q11">
        <v>154.66781616210938</v>
      </c>
    </row>
    <row r="12" spans="1:17">
      <c r="A12" s="1">
        <v>35704</v>
      </c>
      <c r="B12" s="1" t="s">
        <v>29</v>
      </c>
      <c r="C12">
        <v>1.0284295853678185</v>
      </c>
      <c r="D12" s="2">
        <v>1.00486331906</v>
      </c>
      <c r="E12">
        <v>1.0380658436213992</v>
      </c>
      <c r="F12">
        <v>5.82</v>
      </c>
      <c r="G12">
        <v>0.98623853211009171</v>
      </c>
      <c r="H12">
        <v>1.0823529411764705</v>
      </c>
      <c r="I12">
        <v>1.1237113402061858</v>
      </c>
      <c r="J12">
        <v>1.078814627994956</v>
      </c>
      <c r="K12" s="13">
        <v>1</v>
      </c>
      <c r="L12">
        <v>1.0892857142857142</v>
      </c>
      <c r="M12">
        <v>0.94993894993894989</v>
      </c>
      <c r="N12">
        <v>1.36</v>
      </c>
      <c r="O12" s="13">
        <v>0</v>
      </c>
      <c r="P12">
        <v>0.28721674283345539</v>
      </c>
      <c r="Q12">
        <v>38.81719970703125</v>
      </c>
    </row>
    <row r="13" spans="1:17">
      <c r="A13" s="1">
        <v>35796</v>
      </c>
      <c r="B13" s="1" t="s">
        <v>30</v>
      </c>
      <c r="C13">
        <v>1.0361570633085293</v>
      </c>
      <c r="D13" s="2">
        <v>1.017485349552</v>
      </c>
      <c r="E13">
        <v>1.087378640776699</v>
      </c>
      <c r="F13">
        <v>5.91</v>
      </c>
      <c r="G13">
        <v>0.96875</v>
      </c>
      <c r="H13">
        <v>1.2114285714285713</v>
      </c>
      <c r="I13">
        <v>1.1313131313131313</v>
      </c>
      <c r="J13">
        <v>1.0025856496444732</v>
      </c>
      <c r="K13" s="13">
        <v>1</v>
      </c>
      <c r="L13">
        <v>0.98795180722891551</v>
      </c>
      <c r="M13">
        <v>0.97231833910034604</v>
      </c>
      <c r="N13">
        <v>1.0640000000000001</v>
      </c>
      <c r="O13" s="13">
        <v>0</v>
      </c>
      <c r="P13">
        <v>0.52714592218399048</v>
      </c>
      <c r="Q13">
        <v>33.715020497639976</v>
      </c>
    </row>
    <row r="14" spans="1:17">
      <c r="A14" s="1">
        <v>35886</v>
      </c>
      <c r="B14" s="1" t="s">
        <v>31</v>
      </c>
      <c r="C14">
        <v>0.98516670503885839</v>
      </c>
      <c r="D14" s="2">
        <v>1.0306888500959999</v>
      </c>
      <c r="E14">
        <v>0.99694189602446481</v>
      </c>
      <c r="F14">
        <v>6.05</v>
      </c>
      <c r="G14">
        <v>0.88177339901477825</v>
      </c>
      <c r="H14">
        <v>1.1710526315789476</v>
      </c>
      <c r="I14">
        <v>1.1262135922330097</v>
      </c>
      <c r="J14">
        <v>0.99565846599131702</v>
      </c>
      <c r="K14" s="13">
        <v>1</v>
      </c>
      <c r="L14">
        <v>1.05</v>
      </c>
      <c r="M14">
        <v>0.97136038186157514</v>
      </c>
      <c r="N14">
        <v>0.97400000000000009</v>
      </c>
      <c r="O14" s="13">
        <v>0</v>
      </c>
      <c r="P14">
        <v>0.52354331811269128</v>
      </c>
      <c r="Q14">
        <v>46.101109186808266</v>
      </c>
    </row>
    <row r="15" spans="1:17">
      <c r="A15" s="1">
        <v>35977</v>
      </c>
      <c r="B15" s="1" t="s">
        <v>32</v>
      </c>
      <c r="C15">
        <v>0.99015058777933218</v>
      </c>
      <c r="D15" s="2">
        <v>1.0096260551999998</v>
      </c>
      <c r="E15">
        <v>0.98670756646216773</v>
      </c>
      <c r="F15">
        <v>6.16</v>
      </c>
      <c r="G15">
        <v>0.91625615763546797</v>
      </c>
      <c r="H15">
        <v>1.0116279069767442</v>
      </c>
      <c r="I15">
        <v>1.0648148148148147</v>
      </c>
      <c r="J15">
        <v>1.0087873462214412</v>
      </c>
      <c r="K15" s="13">
        <v>1</v>
      </c>
      <c r="L15">
        <v>0.87096774193548387</v>
      </c>
      <c r="M15">
        <v>0.97989949748743721</v>
      </c>
      <c r="N15">
        <v>0.95295124037639012</v>
      </c>
      <c r="O15" s="13">
        <v>0</v>
      </c>
      <c r="P15">
        <v>0.59369038542111718</v>
      </c>
      <c r="Q15">
        <v>33.976498921712242</v>
      </c>
    </row>
    <row r="16" spans="1:17">
      <c r="A16" s="1">
        <v>36069</v>
      </c>
      <c r="B16" s="1" t="s">
        <v>33</v>
      </c>
      <c r="C16">
        <v>0.91175852113890188</v>
      </c>
      <c r="D16" s="2">
        <v>1.437543486477</v>
      </c>
      <c r="E16">
        <v>1.0049554013875124</v>
      </c>
      <c r="F16">
        <v>9.27</v>
      </c>
      <c r="G16">
        <v>0.89302325581395348</v>
      </c>
      <c r="H16">
        <v>0.72826086956521752</v>
      </c>
      <c r="I16">
        <v>1.0642201834862384</v>
      </c>
      <c r="J16">
        <v>0.77907656341320874</v>
      </c>
      <c r="K16" s="13">
        <v>1</v>
      </c>
      <c r="L16">
        <v>0.93442622950819676</v>
      </c>
      <c r="M16">
        <v>0.98200514138817485</v>
      </c>
      <c r="N16">
        <v>0.89485294117647063</v>
      </c>
      <c r="O16">
        <v>0.38098542678695352</v>
      </c>
      <c r="P16">
        <v>0.50644419590632117</v>
      </c>
      <c r="Q16">
        <v>122.8301518758138</v>
      </c>
    </row>
    <row r="17" spans="1:17">
      <c r="A17" s="1">
        <v>36161</v>
      </c>
      <c r="B17" s="1" t="s">
        <v>34</v>
      </c>
      <c r="C17">
        <v>0.90870879123965431</v>
      </c>
      <c r="D17" s="2">
        <v>1.2329268522980001</v>
      </c>
      <c r="E17">
        <v>0.875</v>
      </c>
      <c r="F17">
        <v>17.55</v>
      </c>
      <c r="G17">
        <v>0.75403225806451613</v>
      </c>
      <c r="H17">
        <v>0.44339622641509435</v>
      </c>
      <c r="I17">
        <v>1.142857142857143</v>
      </c>
      <c r="J17">
        <v>0.85880077369439067</v>
      </c>
      <c r="K17" s="13">
        <v>1</v>
      </c>
      <c r="L17">
        <v>0.9390243902439025</v>
      </c>
      <c r="M17">
        <v>0.98220640569395012</v>
      </c>
      <c r="N17">
        <v>0.88721804511278191</v>
      </c>
      <c r="O17">
        <v>0.71547982639447028</v>
      </c>
      <c r="P17">
        <v>0.56691006819407141</v>
      </c>
      <c r="Q17">
        <v>49.456317901611328</v>
      </c>
    </row>
    <row r="18" spans="1:17">
      <c r="A18" s="1">
        <v>36251</v>
      </c>
      <c r="B18" s="1" t="s">
        <v>35</v>
      </c>
      <c r="C18">
        <v>0.98188964924578104</v>
      </c>
      <c r="D18" s="2">
        <v>1.1600477902259998</v>
      </c>
      <c r="E18">
        <v>0.87423312883435589</v>
      </c>
      <c r="F18">
        <v>22.98</v>
      </c>
      <c r="G18">
        <v>0.85474860335195546</v>
      </c>
      <c r="H18">
        <v>0.51123595505617969</v>
      </c>
      <c r="I18">
        <v>1.1982758620689655</v>
      </c>
      <c r="J18">
        <v>0.97238372093023273</v>
      </c>
      <c r="K18">
        <v>1</v>
      </c>
      <c r="L18">
        <v>0.97619047619047605</v>
      </c>
      <c r="M18">
        <v>1.0085995085995085</v>
      </c>
      <c r="N18">
        <v>0.94866529774127306</v>
      </c>
      <c r="O18">
        <v>1.2767644726407612</v>
      </c>
      <c r="P18">
        <v>0.76415174206097924</v>
      </c>
      <c r="Q18">
        <v>50.586943308512367</v>
      </c>
    </row>
    <row r="19" spans="1:17">
      <c r="A19" s="1">
        <v>36342</v>
      </c>
      <c r="B19" s="1" t="s">
        <v>36</v>
      </c>
      <c r="C19">
        <v>1.0315029756711138</v>
      </c>
      <c r="D19" s="2">
        <v>1.0732882578060001</v>
      </c>
      <c r="E19">
        <v>0.89326424870466326</v>
      </c>
      <c r="F19">
        <v>24.5</v>
      </c>
      <c r="G19">
        <v>0.91935483870967738</v>
      </c>
      <c r="H19">
        <v>0.58045977011494254</v>
      </c>
      <c r="I19">
        <v>1.1391304347826086</v>
      </c>
      <c r="J19">
        <v>0.99912891986062724</v>
      </c>
      <c r="K19">
        <v>1.3009999999999999</v>
      </c>
      <c r="L19">
        <v>1.0185185185185184</v>
      </c>
      <c r="M19">
        <v>1.0653846153846154</v>
      </c>
      <c r="N19">
        <v>1.0125673249551166</v>
      </c>
      <c r="O19">
        <v>3.0667378537106247</v>
      </c>
      <c r="P19">
        <v>0.59059460957845056</v>
      </c>
      <c r="Q19">
        <v>74.683116912841797</v>
      </c>
    </row>
    <row r="20" spans="1:17">
      <c r="A20" s="1">
        <v>36434</v>
      </c>
      <c r="B20" s="1" t="s">
        <v>37</v>
      </c>
      <c r="C20">
        <v>1.1146228015259636</v>
      </c>
      <c r="D20" s="2">
        <v>1.0555210013759999</v>
      </c>
      <c r="E20">
        <v>0.89349112426035493</v>
      </c>
      <c r="F20">
        <v>24.83</v>
      </c>
      <c r="G20">
        <v>0.984375</v>
      </c>
      <c r="H20">
        <v>0.70895522388059695</v>
      </c>
      <c r="I20">
        <v>1.0431034482758621</v>
      </c>
      <c r="J20">
        <v>1.0570142535633908</v>
      </c>
      <c r="K20">
        <v>1.5677000000000001</v>
      </c>
      <c r="L20">
        <v>1.0350877192982457</v>
      </c>
      <c r="M20">
        <v>1.0903141361256545</v>
      </c>
      <c r="N20">
        <v>1.0731306491372226</v>
      </c>
      <c r="O20">
        <v>3.2440801457194901</v>
      </c>
      <c r="P20">
        <v>0.6867349545160929</v>
      </c>
      <c r="Q20">
        <v>88.812068303426102</v>
      </c>
    </row>
    <row r="21" spans="1:17">
      <c r="A21" s="1">
        <v>36526</v>
      </c>
      <c r="B21" s="1" t="s">
        <v>38</v>
      </c>
      <c r="C21">
        <v>1.1208004557680349</v>
      </c>
      <c r="D21" s="2">
        <v>1.0390982332260001</v>
      </c>
      <c r="E21">
        <v>1.0224489795918368</v>
      </c>
      <c r="F21">
        <v>26.28</v>
      </c>
      <c r="G21">
        <v>1.2994652406417113</v>
      </c>
      <c r="H21">
        <v>1.1489361702127661</v>
      </c>
      <c r="I21">
        <v>0.96875</v>
      </c>
      <c r="J21">
        <v>1.0698198198198199</v>
      </c>
      <c r="K21">
        <v>1.4547999999999999</v>
      </c>
      <c r="L21">
        <v>1.0714285714285714</v>
      </c>
      <c r="M21">
        <v>1.0712560386473431</v>
      </c>
      <c r="N21">
        <v>1.1175847457627117</v>
      </c>
      <c r="O21">
        <v>4.2419680970568416</v>
      </c>
      <c r="P21">
        <v>0.78480450312296546</v>
      </c>
      <c r="Q21">
        <v>56.479135513305664</v>
      </c>
    </row>
    <row r="22" spans="1:17">
      <c r="A22" s="1">
        <v>36617</v>
      </c>
      <c r="B22" s="1" t="s">
        <v>39</v>
      </c>
      <c r="C22">
        <v>1.1142189097298176</v>
      </c>
      <c r="D22" s="2">
        <v>1.0405595508480001</v>
      </c>
      <c r="E22">
        <v>1.0807017543859649</v>
      </c>
      <c r="F22">
        <v>28.51</v>
      </c>
      <c r="G22">
        <v>1.5620915032679736</v>
      </c>
      <c r="H22">
        <v>1.098901098901099</v>
      </c>
      <c r="I22">
        <v>0.87050359712230208</v>
      </c>
      <c r="J22">
        <v>1.0388639760837068</v>
      </c>
      <c r="K22">
        <v>1.1115000000000002</v>
      </c>
      <c r="L22">
        <v>1</v>
      </c>
      <c r="M22">
        <v>1.0791717417783191</v>
      </c>
      <c r="N22">
        <v>1.051948051948052</v>
      </c>
      <c r="O22">
        <v>2.5139751552795033</v>
      </c>
      <c r="P22">
        <v>0.44174925486246747</v>
      </c>
      <c r="Q22">
        <v>57.142172495524086</v>
      </c>
    </row>
    <row r="23" spans="1:17">
      <c r="A23" s="1">
        <v>36708</v>
      </c>
      <c r="B23" s="1" t="s">
        <v>40</v>
      </c>
      <c r="C23">
        <v>1.1023214122568474</v>
      </c>
      <c r="D23" s="2">
        <v>1.0527329216249999</v>
      </c>
      <c r="E23">
        <v>1.0858468677494197</v>
      </c>
      <c r="F23">
        <v>28.37</v>
      </c>
      <c r="G23">
        <v>1.4912280701754386</v>
      </c>
      <c r="H23">
        <v>1.0297029702970297</v>
      </c>
      <c r="I23">
        <v>0.80916030534351147</v>
      </c>
      <c r="J23">
        <v>1.0165649520488229</v>
      </c>
      <c r="K23">
        <v>1.1618754803996925</v>
      </c>
      <c r="L23">
        <v>1.0363636363636364</v>
      </c>
      <c r="M23">
        <v>1.0433212996389891</v>
      </c>
      <c r="N23">
        <v>1.073581560283688</v>
      </c>
      <c r="O23">
        <v>1.7428621169916436</v>
      </c>
      <c r="P23">
        <v>0.46447562177975971</v>
      </c>
      <c r="Q23">
        <v>61.608872095743813</v>
      </c>
    </row>
    <row r="24" spans="1:17">
      <c r="A24" s="1">
        <v>36800</v>
      </c>
      <c r="B24" s="1" t="s">
        <v>41</v>
      </c>
      <c r="C24">
        <v>1.1054738791805123</v>
      </c>
      <c r="D24" s="2">
        <v>1.041443375544</v>
      </c>
      <c r="E24">
        <v>1.0927152317880795</v>
      </c>
      <c r="F24">
        <v>27.79</v>
      </c>
      <c r="G24">
        <v>1.4074074074074077</v>
      </c>
      <c r="H24">
        <v>1.1684210526315788</v>
      </c>
      <c r="I24">
        <v>0.81818181818181823</v>
      </c>
      <c r="J24">
        <v>1.1000709723207949</v>
      </c>
      <c r="K24">
        <v>1.1339542004209988</v>
      </c>
      <c r="L24">
        <v>1</v>
      </c>
      <c r="M24">
        <v>1.0420168067226891</v>
      </c>
      <c r="N24">
        <v>1.0467075038284839</v>
      </c>
      <c r="O24">
        <v>1.7988021710649449</v>
      </c>
      <c r="P24">
        <v>0.38311338424682617</v>
      </c>
      <c r="Q24">
        <v>48.594260533650719</v>
      </c>
    </row>
    <row r="25" spans="1:17">
      <c r="A25" s="1">
        <v>36892</v>
      </c>
      <c r="B25" s="1" t="s">
        <v>42</v>
      </c>
      <c r="C25">
        <v>1.0826377849145981</v>
      </c>
      <c r="D25" s="2">
        <v>1.0536212998079999</v>
      </c>
      <c r="E25">
        <v>1.0888223552894212</v>
      </c>
      <c r="F25">
        <v>27.88</v>
      </c>
      <c r="G25">
        <v>1.1975308641975309</v>
      </c>
      <c r="H25">
        <v>1.2407407407407407</v>
      </c>
      <c r="I25">
        <v>0.79032258064516137</v>
      </c>
      <c r="J25">
        <v>1.0238596491228071</v>
      </c>
      <c r="K25">
        <v>1.1290899092658784</v>
      </c>
      <c r="L25">
        <v>0.88484848484848477</v>
      </c>
      <c r="M25">
        <v>1.0383314543404736</v>
      </c>
      <c r="N25">
        <v>1.0227488151658768</v>
      </c>
      <c r="O25">
        <v>0.88840633441025374</v>
      </c>
      <c r="P25">
        <v>0.3328254719575246</v>
      </c>
      <c r="Q25">
        <v>64.811150868733719</v>
      </c>
    </row>
    <row r="26" spans="1:17">
      <c r="A26" s="1">
        <v>36982</v>
      </c>
      <c r="B26" s="1" t="s">
        <v>43</v>
      </c>
      <c r="C26">
        <v>1.04685855249142</v>
      </c>
      <c r="D26" s="2">
        <v>1.0705784246080001</v>
      </c>
      <c r="E26">
        <v>1.0714285714285714</v>
      </c>
      <c r="F26">
        <v>28.56</v>
      </c>
      <c r="G26">
        <v>1.0711297071129708</v>
      </c>
      <c r="H26">
        <v>1.1300000000000001</v>
      </c>
      <c r="I26">
        <v>0.82644628099173556</v>
      </c>
      <c r="J26">
        <v>1.014388489208633</v>
      </c>
      <c r="K26">
        <v>1.0640575798470535</v>
      </c>
      <c r="L26">
        <v>0.97560975609756106</v>
      </c>
      <c r="M26">
        <v>1.0079006772009029</v>
      </c>
      <c r="N26">
        <v>1.0102880658436213</v>
      </c>
      <c r="O26">
        <v>0.73415688696726378</v>
      </c>
      <c r="P26">
        <v>0.35471223791440326</v>
      </c>
      <c r="Q26">
        <v>67.749397277832031</v>
      </c>
    </row>
    <row r="27" spans="1:17">
      <c r="A27" s="1">
        <v>37073</v>
      </c>
      <c r="B27" s="1" t="s">
        <v>44</v>
      </c>
      <c r="C27">
        <v>1.0505029656148452</v>
      </c>
      <c r="D27" s="2">
        <v>1.052802121644</v>
      </c>
      <c r="E27">
        <v>1.1111111111111112</v>
      </c>
      <c r="F27">
        <v>29</v>
      </c>
      <c r="G27">
        <v>1.0274509803921568</v>
      </c>
      <c r="H27">
        <v>1.3076923076923077</v>
      </c>
      <c r="I27">
        <v>0.84905660377358494</v>
      </c>
      <c r="J27">
        <v>1.0291595197255574</v>
      </c>
      <c r="K27">
        <v>1.0554379465467054</v>
      </c>
      <c r="L27">
        <v>1</v>
      </c>
      <c r="M27">
        <v>1.0426758938869665</v>
      </c>
      <c r="N27">
        <v>0.9958711808422791</v>
      </c>
      <c r="O27">
        <v>1.0020976925382079</v>
      </c>
      <c r="P27">
        <v>0.49126310149828595</v>
      </c>
      <c r="Q27">
        <v>40.294663111368813</v>
      </c>
    </row>
    <row r="28" spans="1:17">
      <c r="A28" s="1">
        <v>37165</v>
      </c>
      <c r="B28" s="1" t="s">
        <v>45</v>
      </c>
      <c r="C28">
        <v>1.0602924814576333</v>
      </c>
      <c r="D28" s="2">
        <v>1.0106280527</v>
      </c>
      <c r="E28">
        <v>1.1101010101010103</v>
      </c>
      <c r="F28">
        <v>29.33</v>
      </c>
      <c r="G28">
        <v>0.96240601503759393</v>
      </c>
      <c r="H28">
        <v>1.1926126126126126</v>
      </c>
      <c r="I28">
        <v>0.86868686868686862</v>
      </c>
      <c r="J28">
        <v>1.1100000000000001</v>
      </c>
      <c r="K28">
        <v>1.0993980986668166</v>
      </c>
      <c r="L28">
        <v>1.1186440677966101</v>
      </c>
      <c r="M28">
        <v>1.0391705069124424</v>
      </c>
      <c r="N28">
        <v>0.97147037307973683</v>
      </c>
      <c r="O28">
        <v>0.97497658932473208</v>
      </c>
      <c r="P28">
        <v>1.2827330927054088</v>
      </c>
      <c r="Q28">
        <v>50.789203008015953</v>
      </c>
    </row>
    <row r="29" spans="1:17">
      <c r="A29" s="1">
        <v>37257</v>
      </c>
      <c r="B29" s="1" t="s">
        <v>46</v>
      </c>
      <c r="C29">
        <v>1.0454071317380904</v>
      </c>
      <c r="D29" s="2">
        <v>1.04104261184</v>
      </c>
      <c r="E29">
        <v>1.1164069660861595</v>
      </c>
      <c r="F29">
        <v>29.8</v>
      </c>
      <c r="G29">
        <v>0.84536082474226804</v>
      </c>
      <c r="H29">
        <v>1.1655970149253732</v>
      </c>
      <c r="I29">
        <v>0.89795918367346939</v>
      </c>
      <c r="J29">
        <v>1.0349554489376285</v>
      </c>
      <c r="K29">
        <v>1.131498843297212</v>
      </c>
      <c r="L29">
        <v>1.0547945205479452</v>
      </c>
      <c r="M29">
        <v>1.0336590662323561</v>
      </c>
      <c r="N29">
        <v>0.97590361445783125</v>
      </c>
      <c r="O29">
        <v>1.5546083224037199</v>
      </c>
      <c r="P29">
        <v>0.91274577379226685</v>
      </c>
      <c r="Q29">
        <v>67.022140502929688</v>
      </c>
    </row>
    <row r="30" spans="1:17">
      <c r="A30" s="1">
        <v>37347</v>
      </c>
      <c r="B30" s="1" t="s">
        <v>47</v>
      </c>
      <c r="C30">
        <v>1.0379826543971291</v>
      </c>
      <c r="D30" s="2">
        <v>1.054121311152</v>
      </c>
      <c r="E30">
        <v>1.095959595959596</v>
      </c>
      <c r="F30">
        <v>30.83</v>
      </c>
      <c r="G30">
        <v>0.85546874999999989</v>
      </c>
      <c r="H30">
        <v>1.092654867256637</v>
      </c>
      <c r="I30">
        <v>0.85</v>
      </c>
      <c r="J30">
        <v>1.0468085106382978</v>
      </c>
      <c r="K30">
        <v>1.0372030100617233</v>
      </c>
      <c r="L30">
        <v>1.2</v>
      </c>
      <c r="M30">
        <v>1.0470324748040314</v>
      </c>
      <c r="N30">
        <v>0.96435845213849292</v>
      </c>
      <c r="O30">
        <v>1.9256828762129115</v>
      </c>
      <c r="P30">
        <v>0.55339922507603967</v>
      </c>
      <c r="Q30">
        <v>44.463845888773598</v>
      </c>
    </row>
    <row r="31" spans="1:17">
      <c r="A31" s="1">
        <v>37438</v>
      </c>
      <c r="B31" s="1" t="s">
        <v>48</v>
      </c>
      <c r="C31">
        <v>1.0440587029027932</v>
      </c>
      <c r="D31" s="2">
        <v>1.034148129012</v>
      </c>
      <c r="E31">
        <v>1.0788461538461538</v>
      </c>
      <c r="F31">
        <v>31.27</v>
      </c>
      <c r="G31">
        <v>1.0038167938931297</v>
      </c>
      <c r="H31">
        <v>1.0858823529411765</v>
      </c>
      <c r="I31">
        <v>0.8666666666666667</v>
      </c>
      <c r="J31">
        <v>1.0249999999999999</v>
      </c>
      <c r="K31">
        <v>1.0418076971292467</v>
      </c>
      <c r="L31">
        <v>1.1228070175438596</v>
      </c>
      <c r="M31">
        <v>1.0519911504424779</v>
      </c>
      <c r="N31">
        <v>0.98673300165837485</v>
      </c>
      <c r="O31">
        <v>1.4045554226475281</v>
      </c>
      <c r="P31">
        <v>0.64698287844657898</v>
      </c>
      <c r="Q31">
        <v>55.065444946289063</v>
      </c>
    </row>
    <row r="32" spans="1:17">
      <c r="A32" s="1">
        <v>37530</v>
      </c>
      <c r="B32" s="1" t="s">
        <v>49</v>
      </c>
      <c r="C32">
        <v>1.044293812905337</v>
      </c>
      <c r="D32" s="2">
        <v>1.0121389059200001</v>
      </c>
      <c r="E32">
        <v>1.0973612374886259</v>
      </c>
      <c r="F32">
        <v>31.56</v>
      </c>
      <c r="G32">
        <v>1.1289062499999998</v>
      </c>
      <c r="H32">
        <v>1.1878682580450219</v>
      </c>
      <c r="I32">
        <v>0.86046511627906985</v>
      </c>
      <c r="J32">
        <v>0.9709386806161</v>
      </c>
      <c r="K32">
        <v>1.0367376176831764</v>
      </c>
      <c r="L32">
        <v>1.1060606060606062</v>
      </c>
      <c r="M32">
        <v>1.0698447893569845</v>
      </c>
      <c r="N32">
        <v>1.0052710843373494</v>
      </c>
      <c r="O32">
        <v>1.6616509257777068</v>
      </c>
      <c r="P32">
        <v>0.93447244167327881</v>
      </c>
      <c r="Q32">
        <v>45.774630228678383</v>
      </c>
    </row>
    <row r="33" spans="1:17">
      <c r="A33" s="1">
        <v>37622</v>
      </c>
      <c r="B33" s="1" t="s">
        <v>50</v>
      </c>
      <c r="C33">
        <v>1.0616480824772589</v>
      </c>
      <c r="D33" s="2">
        <v>1.0427876429579999</v>
      </c>
      <c r="E33">
        <v>1.0952380952380953</v>
      </c>
      <c r="F33">
        <v>31.78</v>
      </c>
      <c r="G33">
        <v>1.2276422764227641</v>
      </c>
      <c r="H33">
        <v>1.1604456111146682</v>
      </c>
      <c r="I33">
        <v>0.94318181818181823</v>
      </c>
      <c r="J33">
        <v>1.0721854304635763</v>
      </c>
      <c r="K33">
        <v>1.0399763262670827</v>
      </c>
      <c r="L33">
        <v>0.99350649350649356</v>
      </c>
      <c r="M33">
        <v>1.0661764705882353</v>
      </c>
      <c r="N33">
        <v>1.01329534662868</v>
      </c>
      <c r="O33">
        <v>1.1802738045020515</v>
      </c>
      <c r="P33">
        <v>1.0031723380088806</v>
      </c>
      <c r="Q33">
        <v>98.733871459960938</v>
      </c>
    </row>
    <row r="34" spans="1:17">
      <c r="A34" s="1">
        <v>37712</v>
      </c>
      <c r="B34" s="1" t="s">
        <v>51</v>
      </c>
      <c r="C34">
        <v>1.0760464000207948</v>
      </c>
      <c r="D34" s="2">
        <v>1.0516184576000001</v>
      </c>
      <c r="E34">
        <v>1.0949308755760367</v>
      </c>
      <c r="F34">
        <v>31.64</v>
      </c>
      <c r="G34">
        <v>1.4200913242009134</v>
      </c>
      <c r="H34">
        <v>1.2944034988256257</v>
      </c>
      <c r="I34">
        <v>1.0941176470588236</v>
      </c>
      <c r="J34">
        <v>0.99322493224932251</v>
      </c>
      <c r="K34">
        <v>1.120322817314747</v>
      </c>
      <c r="L34">
        <v>1.1666666666666667</v>
      </c>
      <c r="M34">
        <v>1.0791443850267379</v>
      </c>
      <c r="N34">
        <v>1.0221752903907075</v>
      </c>
      <c r="O34">
        <v>1.0770104564121983</v>
      </c>
      <c r="P34">
        <v>1.3977164030075073</v>
      </c>
      <c r="Q34">
        <v>88.092422485351563</v>
      </c>
    </row>
    <row r="35" spans="1:17">
      <c r="A35" s="1">
        <v>37803</v>
      </c>
      <c r="B35" s="1" t="s">
        <v>52</v>
      </c>
      <c r="C35">
        <v>1.0775728545461132</v>
      </c>
      <c r="D35" s="2">
        <v>1.0264278527999999</v>
      </c>
      <c r="E35">
        <v>1.0944741532976827</v>
      </c>
      <c r="F35">
        <v>30.87</v>
      </c>
      <c r="G35">
        <v>1.2053231939163498</v>
      </c>
      <c r="H35">
        <v>1.232394366197183</v>
      </c>
      <c r="I35">
        <v>1.1153846153846154</v>
      </c>
      <c r="J35">
        <v>0.97154471544715448</v>
      </c>
      <c r="K35">
        <v>1.1311593766921364</v>
      </c>
      <c r="L35">
        <v>1.1093749999999998</v>
      </c>
      <c r="M35">
        <v>1.0767613038906414</v>
      </c>
      <c r="N35">
        <v>1.0193277310924369</v>
      </c>
      <c r="O35">
        <v>1.5269152975408964</v>
      </c>
      <c r="P35">
        <v>0.62584556142489112</v>
      </c>
      <c r="Q35">
        <v>68.525276819864914</v>
      </c>
    </row>
    <row r="36" spans="1:17">
      <c r="A36" s="1">
        <v>37895</v>
      </c>
      <c r="B36" s="1" t="s">
        <v>53</v>
      </c>
      <c r="C36">
        <v>1.0534817801884129</v>
      </c>
      <c r="D36" s="2">
        <v>1.006380991026</v>
      </c>
      <c r="E36">
        <v>1.070480928689884</v>
      </c>
      <c r="F36">
        <v>30.43</v>
      </c>
      <c r="G36">
        <v>1.2076124567474049</v>
      </c>
      <c r="H36">
        <v>1.2447058823529413</v>
      </c>
      <c r="I36">
        <v>1.1216216216216217</v>
      </c>
      <c r="J36">
        <v>0.98293923974857811</v>
      </c>
      <c r="K36">
        <v>1.1301450992004738</v>
      </c>
      <c r="L36">
        <v>1.0410958904109588</v>
      </c>
      <c r="M36">
        <v>1.0766839378238342</v>
      </c>
      <c r="N36">
        <v>1.0374531835205993</v>
      </c>
      <c r="O36">
        <v>1.5055714331588581</v>
      </c>
      <c r="P36">
        <v>0.57224257787068689</v>
      </c>
      <c r="Q36">
        <v>64.050643920898438</v>
      </c>
    </row>
    <row r="37" spans="1:17">
      <c r="A37" s="1">
        <v>37987</v>
      </c>
      <c r="B37" s="1" t="s">
        <v>54</v>
      </c>
      <c r="C37">
        <v>1.0772907134008356</v>
      </c>
      <c r="D37" s="2">
        <v>1.0309126559999997</v>
      </c>
      <c r="E37">
        <v>1.0757121439280359</v>
      </c>
      <c r="F37">
        <v>29.8</v>
      </c>
      <c r="G37">
        <v>1.2649006622516556</v>
      </c>
      <c r="H37">
        <v>1.2311172413793103</v>
      </c>
      <c r="I37">
        <v>1</v>
      </c>
      <c r="J37">
        <v>1.0599135268684372</v>
      </c>
      <c r="K37">
        <v>1.1278389983961923</v>
      </c>
      <c r="L37">
        <v>1.0457516339869282</v>
      </c>
      <c r="M37">
        <v>1.0827586206896551</v>
      </c>
      <c r="N37">
        <v>1.0449859418931584</v>
      </c>
      <c r="O37">
        <v>1.7925791149522388</v>
      </c>
      <c r="P37">
        <v>0.40635097026824951</v>
      </c>
      <c r="Q37">
        <v>93.95682017008464</v>
      </c>
    </row>
    <row r="38" spans="1:17">
      <c r="A38" s="1">
        <v>38078</v>
      </c>
      <c r="B38" s="1" t="s">
        <v>55</v>
      </c>
      <c r="C38">
        <v>1.0724113956431138</v>
      </c>
      <c r="D38" s="2">
        <v>1.0352800493750001</v>
      </c>
      <c r="E38">
        <v>1.1077441077441077</v>
      </c>
      <c r="F38">
        <v>28.61</v>
      </c>
      <c r="G38">
        <v>1.1993569131832795</v>
      </c>
      <c r="H38">
        <v>1.2462770616944061</v>
      </c>
      <c r="I38">
        <v>0.97849462365591389</v>
      </c>
      <c r="J38">
        <v>0.990450204638472</v>
      </c>
      <c r="K38">
        <v>1.1373790293240194</v>
      </c>
      <c r="L38">
        <v>1.0714285714285714</v>
      </c>
      <c r="M38">
        <v>1.0753221010901883</v>
      </c>
      <c r="N38">
        <v>1.0630165289256199</v>
      </c>
      <c r="O38">
        <v>1.5192687346188172</v>
      </c>
      <c r="P38">
        <v>0.44557622075080872</v>
      </c>
      <c r="Q38">
        <v>103.66981760660808</v>
      </c>
    </row>
    <row r="39" spans="1:17">
      <c r="A39" s="1">
        <v>38169</v>
      </c>
      <c r="B39" s="1" t="s">
        <v>56</v>
      </c>
      <c r="C39">
        <v>1.0802957925013921</v>
      </c>
      <c r="D39" s="2">
        <v>1.0253087714279998</v>
      </c>
      <c r="E39">
        <v>1.1188925081433225</v>
      </c>
      <c r="F39">
        <v>28.9</v>
      </c>
      <c r="G39">
        <v>1.3627760252365932</v>
      </c>
      <c r="H39">
        <v>1.2623626373626375</v>
      </c>
      <c r="I39">
        <v>0.91954022988505757</v>
      </c>
      <c r="J39">
        <v>0.99581589958159</v>
      </c>
      <c r="K39">
        <v>1.1448327216637415</v>
      </c>
      <c r="L39">
        <v>1.0140845070422535</v>
      </c>
      <c r="M39">
        <v>1.0732421875</v>
      </c>
      <c r="N39">
        <v>1.0577081615828525</v>
      </c>
      <c r="O39">
        <v>1.1685103416221241</v>
      </c>
      <c r="P39">
        <v>0.42325351635615033</v>
      </c>
      <c r="Q39">
        <v>105.35865020751953</v>
      </c>
    </row>
    <row r="40" spans="1:17">
      <c r="A40" s="1">
        <v>38261</v>
      </c>
      <c r="B40" s="1" t="s">
        <v>57</v>
      </c>
      <c r="C40">
        <v>1.0732418373443375</v>
      </c>
      <c r="D40" s="2">
        <v>1.0177964261520001</v>
      </c>
      <c r="E40">
        <v>1.1270333075135555</v>
      </c>
      <c r="F40">
        <v>29.17</v>
      </c>
      <c r="G40">
        <v>1.3896848137535818</v>
      </c>
      <c r="H40">
        <v>1.2753793491033567</v>
      </c>
      <c r="I40">
        <v>0.89156626506024095</v>
      </c>
      <c r="J40">
        <v>1.0438489646772231</v>
      </c>
      <c r="K40">
        <v>1.0677758854098431</v>
      </c>
      <c r="L40">
        <v>1.131578947368421</v>
      </c>
      <c r="M40">
        <v>1.0673724735322425</v>
      </c>
      <c r="N40">
        <v>1.0368231046931407</v>
      </c>
      <c r="O40">
        <v>1.350047989762184</v>
      </c>
      <c r="P40">
        <v>0.67255929112434387</v>
      </c>
      <c r="Q40">
        <v>58.721509297688804</v>
      </c>
    </row>
    <row r="41" spans="1:17">
      <c r="A41" s="1">
        <v>38353</v>
      </c>
      <c r="B41" s="1" t="s">
        <v>58</v>
      </c>
      <c r="C41">
        <v>1.0621959821084221</v>
      </c>
      <c r="D41" s="2">
        <v>1.034284482556</v>
      </c>
      <c r="E41">
        <v>1.1386759581881534</v>
      </c>
      <c r="F41">
        <v>28.51</v>
      </c>
      <c r="G41">
        <v>1.4214659685863873</v>
      </c>
      <c r="H41">
        <v>1.3232051626781394</v>
      </c>
      <c r="I41">
        <v>0.97590361445783125</v>
      </c>
      <c r="J41">
        <v>1.0221445221445222</v>
      </c>
      <c r="K41">
        <v>1.0778440366972477</v>
      </c>
      <c r="L41">
        <v>1.2</v>
      </c>
      <c r="M41">
        <v>1.0445859872611465</v>
      </c>
      <c r="N41">
        <v>1.0340807174887892</v>
      </c>
      <c r="O41">
        <v>1.0435365765243239</v>
      </c>
      <c r="P41">
        <v>0.40475408236185711</v>
      </c>
      <c r="Q41">
        <v>59.06105168660482</v>
      </c>
    </row>
    <row r="42" spans="1:17">
      <c r="A42" s="1">
        <v>38443</v>
      </c>
      <c r="B42" s="1" t="s">
        <v>59</v>
      </c>
      <c r="C42">
        <v>1.0557606866095293</v>
      </c>
      <c r="D42" s="2">
        <v>1.0527424782840002</v>
      </c>
      <c r="E42">
        <v>1.1048632218844985</v>
      </c>
      <c r="F42">
        <v>27.86</v>
      </c>
      <c r="G42">
        <v>1.316353887399464</v>
      </c>
      <c r="H42">
        <v>1.2702078521939955</v>
      </c>
      <c r="I42">
        <v>0.91208791208791218</v>
      </c>
      <c r="J42">
        <v>0.99586776859504134</v>
      </c>
      <c r="K42">
        <v>1.0492610837438423</v>
      </c>
      <c r="L42">
        <v>1.1166666666666667</v>
      </c>
      <c r="M42">
        <v>1.0258064516129033</v>
      </c>
      <c r="N42">
        <v>0.93100097181729824</v>
      </c>
      <c r="O42">
        <v>1.0571398056178576</v>
      </c>
      <c r="P42">
        <v>0.42631151278813678</v>
      </c>
      <c r="Q42">
        <v>131.78560384114584</v>
      </c>
    </row>
    <row r="43" spans="1:17">
      <c r="A43" s="1">
        <v>38534</v>
      </c>
      <c r="B43" s="1" t="s">
        <v>60</v>
      </c>
      <c r="C43">
        <v>1.0601396732444612</v>
      </c>
      <c r="D43" s="2">
        <v>1.0258130534400001</v>
      </c>
      <c r="E43">
        <v>1.1375545851528384</v>
      </c>
      <c r="F43">
        <v>28.1</v>
      </c>
      <c r="G43">
        <v>1.3587962962962963</v>
      </c>
      <c r="H43">
        <v>1.256974972796518</v>
      </c>
      <c r="I43">
        <v>0.9375</v>
      </c>
      <c r="J43">
        <v>1.0042016806722689</v>
      </c>
      <c r="K43">
        <v>1.062952982716967</v>
      </c>
      <c r="L43">
        <v>1.0694444444444444</v>
      </c>
      <c r="M43">
        <v>1.0282074613284804</v>
      </c>
      <c r="N43">
        <v>1.0007794232268121</v>
      </c>
      <c r="O43">
        <v>1.3934687058729938</v>
      </c>
      <c r="P43">
        <v>0.43025857210159302</v>
      </c>
      <c r="Q43">
        <v>64.570468902587891</v>
      </c>
    </row>
    <row r="44" spans="1:17">
      <c r="A44" s="1">
        <v>38626</v>
      </c>
      <c r="B44" s="1" t="s">
        <v>61</v>
      </c>
      <c r="C44">
        <v>1.0596077627838665</v>
      </c>
      <c r="D44" s="2">
        <v>1.0057015438999999</v>
      </c>
      <c r="E44">
        <v>1.1319587628865979</v>
      </c>
      <c r="F44">
        <v>28.52</v>
      </c>
      <c r="G44">
        <v>1.3195876288659794</v>
      </c>
      <c r="H44">
        <v>1.2853022473260425</v>
      </c>
      <c r="I44">
        <v>0.97297297297297292</v>
      </c>
      <c r="J44">
        <v>1.0300466744457411</v>
      </c>
      <c r="K44">
        <v>1.116314261175412</v>
      </c>
      <c r="L44">
        <v>1.0348837209302326</v>
      </c>
      <c r="M44">
        <v>1.0144274120829577</v>
      </c>
      <c r="N44">
        <v>1.0181058495821727</v>
      </c>
      <c r="O44">
        <v>1.3310583439973458</v>
      </c>
      <c r="P44">
        <v>0.42207777500152588</v>
      </c>
      <c r="Q44">
        <v>71.493790944417313</v>
      </c>
    </row>
    <row r="45" spans="1:17">
      <c r="A45" s="1">
        <v>38718</v>
      </c>
      <c r="B45" s="1" t="s">
        <v>62</v>
      </c>
      <c r="C45">
        <v>1.0778039566028237</v>
      </c>
      <c r="D45" s="2">
        <v>1.0212468137399999</v>
      </c>
      <c r="E45">
        <v>1.1334149326805385</v>
      </c>
      <c r="F45">
        <v>28.71</v>
      </c>
      <c r="G45">
        <v>1.2578268876611418</v>
      </c>
      <c r="H45">
        <v>1.2725733252049041</v>
      </c>
      <c r="I45">
        <v>0.91358024691358031</v>
      </c>
      <c r="J45">
        <v>1.0062713797035348</v>
      </c>
      <c r="K45">
        <v>1.1523598757288163</v>
      </c>
      <c r="L45">
        <v>1.0572916666666667</v>
      </c>
      <c r="M45">
        <v>1.029616724738676</v>
      </c>
      <c r="N45">
        <v>1.0069384215091066</v>
      </c>
      <c r="O45">
        <v>2.0346684267203945</v>
      </c>
      <c r="P45">
        <v>0.42421978712081909</v>
      </c>
      <c r="Q45">
        <v>97.758609771728516</v>
      </c>
    </row>
    <row r="46" spans="1:17">
      <c r="A46" s="1">
        <v>38808</v>
      </c>
      <c r="B46" s="1" t="s">
        <v>63</v>
      </c>
      <c r="C46">
        <v>1.0729758334679618</v>
      </c>
      <c r="D46" s="2">
        <v>1.0498420677160001</v>
      </c>
      <c r="E46">
        <v>1.1114167812929847</v>
      </c>
      <c r="F46">
        <v>28.08</v>
      </c>
      <c r="G46">
        <v>1.3523421588594706</v>
      </c>
      <c r="H46">
        <v>1.2151383399209486</v>
      </c>
      <c r="I46">
        <v>0.93975903614457823</v>
      </c>
      <c r="J46">
        <v>1.0152143845089905</v>
      </c>
      <c r="K46">
        <v>1.0367660508505578</v>
      </c>
      <c r="L46">
        <v>0.94029850746268651</v>
      </c>
      <c r="M46">
        <v>1.0197663971248876</v>
      </c>
      <c r="N46">
        <v>1.0177453027139876</v>
      </c>
      <c r="O46">
        <v>2.503620259985182</v>
      </c>
      <c r="P46">
        <v>0.54174059629440308</v>
      </c>
      <c r="Q46">
        <v>92.898345947265625</v>
      </c>
    </row>
    <row r="47" spans="1:17">
      <c r="A47" s="1">
        <v>38899</v>
      </c>
      <c r="B47" s="1" t="s">
        <v>64</v>
      </c>
      <c r="C47">
        <v>1.0808173738573796</v>
      </c>
      <c r="D47" s="2">
        <v>1.01114008704</v>
      </c>
      <c r="E47">
        <v>1.1337172104926423</v>
      </c>
      <c r="F47">
        <v>27.19</v>
      </c>
      <c r="G47">
        <v>1.2879045996592844</v>
      </c>
      <c r="H47">
        <v>1.3420824820804045</v>
      </c>
      <c r="I47">
        <v>1</v>
      </c>
      <c r="J47">
        <v>1.0117154811715481</v>
      </c>
      <c r="K47">
        <v>1.1505310546789633</v>
      </c>
      <c r="L47">
        <v>1.2207792207792207</v>
      </c>
      <c r="M47">
        <v>1.0292035398230088</v>
      </c>
      <c r="N47">
        <v>1.0350467289719627</v>
      </c>
      <c r="O47">
        <v>1.969942196531792</v>
      </c>
      <c r="P47">
        <v>0.67232447862625122</v>
      </c>
      <c r="Q47">
        <v>123.41051737467448</v>
      </c>
    </row>
    <row r="48" spans="1:17">
      <c r="A48" s="1">
        <v>38991</v>
      </c>
      <c r="B48" s="1" t="s">
        <v>65</v>
      </c>
      <c r="C48">
        <v>1.081909065360255</v>
      </c>
      <c r="D48" s="2">
        <v>1.009520481457</v>
      </c>
      <c r="E48">
        <v>1.151183970856102</v>
      </c>
      <c r="F48">
        <v>26.81</v>
      </c>
      <c r="G48">
        <v>1.2296875</v>
      </c>
      <c r="H48">
        <v>1.3109241078385538</v>
      </c>
      <c r="I48">
        <v>0.94444444444444442</v>
      </c>
      <c r="J48">
        <v>1.0082129708297931</v>
      </c>
      <c r="K48">
        <v>1.1755632899798498</v>
      </c>
      <c r="L48">
        <v>1.146067415730337</v>
      </c>
      <c r="M48">
        <v>1.0444444444444445</v>
      </c>
      <c r="N48">
        <v>1.0225718194254447</v>
      </c>
      <c r="O48">
        <v>1.6935621706309643</v>
      </c>
      <c r="P48">
        <v>0.62087231874465942</v>
      </c>
      <c r="Q48">
        <v>91.95840199788411</v>
      </c>
    </row>
    <row r="49" spans="1:17">
      <c r="A49" s="1">
        <v>39083</v>
      </c>
      <c r="B49" s="1" t="s">
        <v>66</v>
      </c>
      <c r="C49">
        <v>1.0888068096286732</v>
      </c>
      <c r="D49" s="2">
        <v>1.0170896693560001</v>
      </c>
      <c r="E49">
        <v>1.1517278617710585</v>
      </c>
      <c r="F49">
        <v>26.59</v>
      </c>
      <c r="G49">
        <v>1.1244509516837482</v>
      </c>
      <c r="H49">
        <v>1.3739820088358972</v>
      </c>
      <c r="I49">
        <v>0.90540540540540537</v>
      </c>
      <c r="J49">
        <v>1.091784702549575</v>
      </c>
      <c r="K49">
        <v>1.2656128817815859</v>
      </c>
      <c r="L49">
        <v>1.2167487684729064</v>
      </c>
      <c r="M49">
        <v>1.0169204737732656</v>
      </c>
      <c r="N49">
        <v>1.0137812230835488</v>
      </c>
      <c r="O49">
        <v>1.4144471761251109</v>
      </c>
      <c r="P49">
        <v>0.42665867010752362</v>
      </c>
      <c r="Q49">
        <v>96.651316324869796</v>
      </c>
    </row>
    <row r="50" spans="1:17">
      <c r="A50" s="1">
        <v>39173</v>
      </c>
      <c r="B50" s="1" t="s">
        <v>67</v>
      </c>
      <c r="C50">
        <v>1.0806986998210704</v>
      </c>
      <c r="D50" s="2">
        <v>1.0341521902320001</v>
      </c>
      <c r="E50">
        <v>1.1478960396039604</v>
      </c>
      <c r="F50">
        <v>26.31</v>
      </c>
      <c r="G50">
        <v>1.0572289156626506</v>
      </c>
      <c r="H50">
        <v>1.3860716260612174</v>
      </c>
      <c r="I50">
        <v>0.89743589743589747</v>
      </c>
      <c r="J50">
        <v>1.0313351498637602</v>
      </c>
      <c r="K50">
        <v>1.1729593036932486</v>
      </c>
      <c r="L50">
        <v>1.5079365079365079</v>
      </c>
      <c r="M50">
        <v>1.0334801762114538</v>
      </c>
      <c r="N50">
        <v>1.04</v>
      </c>
      <c r="O50">
        <v>1.1415273901200524</v>
      </c>
      <c r="P50">
        <v>0.42210952440897626</v>
      </c>
      <c r="Q50">
        <v>112.9766337076823</v>
      </c>
    </row>
    <row r="51" spans="1:17">
      <c r="A51" s="1">
        <v>39264</v>
      </c>
      <c r="B51" s="1" t="s">
        <v>68</v>
      </c>
      <c r="C51">
        <v>1.086181656066082</v>
      </c>
      <c r="D51" s="2">
        <v>1.0216502511449999</v>
      </c>
      <c r="E51">
        <v>1.1580135440180588</v>
      </c>
      <c r="F51">
        <v>25.86</v>
      </c>
      <c r="G51">
        <v>1.0833333333333335</v>
      </c>
      <c r="H51">
        <v>1.3594354713865524</v>
      </c>
      <c r="I51">
        <v>0.82666666666666666</v>
      </c>
      <c r="J51">
        <v>1.0397022332506203</v>
      </c>
      <c r="K51">
        <v>1.218972001671542</v>
      </c>
      <c r="L51">
        <v>1.2446808510638296</v>
      </c>
      <c r="M51">
        <v>1.0266552020636286</v>
      </c>
      <c r="N51">
        <v>0.99322799097065462</v>
      </c>
      <c r="O51">
        <v>1.2566075465136499</v>
      </c>
      <c r="P51">
        <v>0.43375972906748456</v>
      </c>
      <c r="Q51">
        <v>109.80168914794922</v>
      </c>
    </row>
    <row r="52" spans="1:17">
      <c r="A52" s="1">
        <v>39356</v>
      </c>
      <c r="B52" s="1" t="s">
        <v>69</v>
      </c>
      <c r="C52">
        <v>1.0817254450734508</v>
      </c>
      <c r="D52" s="2">
        <v>1.017583731857</v>
      </c>
      <c r="E52">
        <v>1.1677215189873418</v>
      </c>
      <c r="F52">
        <v>25.5</v>
      </c>
      <c r="G52">
        <v>1.1067344345616263</v>
      </c>
      <c r="H52">
        <v>1.3794013456646299</v>
      </c>
      <c r="I52">
        <v>0.83823529411764708</v>
      </c>
      <c r="J52">
        <v>1.0269662921348315</v>
      </c>
      <c r="K52">
        <v>1.15797675070901</v>
      </c>
      <c r="L52">
        <v>1.2549019607843139</v>
      </c>
      <c r="M52">
        <v>1.0051063829787235</v>
      </c>
      <c r="N52">
        <v>0.99732441471571898</v>
      </c>
      <c r="O52">
        <v>1.3138850342710569</v>
      </c>
      <c r="P52">
        <v>0.4645073612531026</v>
      </c>
      <c r="Q52">
        <v>61.987174987792969</v>
      </c>
    </row>
    <row r="53" spans="1:17">
      <c r="A53" s="1">
        <v>39448</v>
      </c>
      <c r="B53" s="1" t="s">
        <v>70</v>
      </c>
      <c r="C53">
        <v>1.0918554283138751</v>
      </c>
      <c r="D53" s="2">
        <v>1.0405283094359998</v>
      </c>
      <c r="E53">
        <v>1.16783872480075</v>
      </c>
      <c r="F53">
        <v>24.65</v>
      </c>
      <c r="G53">
        <v>1.3984375000000002</v>
      </c>
      <c r="H53">
        <v>1.351334598845543</v>
      </c>
      <c r="I53">
        <v>0.85074626865671643</v>
      </c>
      <c r="J53">
        <v>1.0280228334198236</v>
      </c>
      <c r="K53">
        <v>1.185065219294406</v>
      </c>
      <c r="L53">
        <v>1.068825910931174</v>
      </c>
      <c r="M53">
        <v>1.0316139767054908</v>
      </c>
      <c r="N53">
        <v>1.0127442650807137</v>
      </c>
      <c r="O53">
        <v>0.95014303475080564</v>
      </c>
      <c r="P53">
        <v>0.45293046037356061</v>
      </c>
      <c r="Q53">
        <v>89.672551472981766</v>
      </c>
    </row>
    <row r="54" spans="1:17">
      <c r="A54" s="1">
        <v>39539</v>
      </c>
      <c r="B54" s="1" t="s">
        <v>71</v>
      </c>
      <c r="C54">
        <v>1.0917578786779611</v>
      </c>
      <c r="D54" s="2">
        <v>1.0478017264000001</v>
      </c>
      <c r="E54">
        <v>1.1735849056603773</v>
      </c>
      <c r="F54">
        <v>24.23</v>
      </c>
      <c r="G54">
        <v>1.5441595441595442</v>
      </c>
      <c r="H54">
        <v>1.4027503989486529</v>
      </c>
      <c r="I54">
        <v>0.95714285714285718</v>
      </c>
      <c r="J54">
        <v>1.0383091149273447</v>
      </c>
      <c r="K54">
        <v>1.2888944597643519</v>
      </c>
      <c r="L54">
        <v>1.0736842105263158</v>
      </c>
      <c r="M54">
        <v>1.052003410059676</v>
      </c>
      <c r="N54">
        <v>1.0463510848126232</v>
      </c>
      <c r="O54">
        <v>0.982365903092006</v>
      </c>
      <c r="P54">
        <v>0.31812000274658203</v>
      </c>
      <c r="Q54">
        <v>137.7497584025065</v>
      </c>
    </row>
    <row r="55" spans="1:17">
      <c r="A55" s="1">
        <v>39630</v>
      </c>
      <c r="B55" s="1" t="s">
        <v>72</v>
      </c>
      <c r="C55">
        <v>1.0790134398055937</v>
      </c>
      <c r="D55" s="2">
        <v>1.0378622494899998</v>
      </c>
      <c r="E55">
        <v>1.1500974658869396</v>
      </c>
      <c r="F55">
        <v>23.62</v>
      </c>
      <c r="G55">
        <v>1.5384615384615383</v>
      </c>
      <c r="H55">
        <v>1.4197840156389379</v>
      </c>
      <c r="I55">
        <v>0.93548387096774188</v>
      </c>
      <c r="J55">
        <v>1.0533015115354019</v>
      </c>
      <c r="K55">
        <v>1.1793249602642815</v>
      </c>
      <c r="L55">
        <v>0.98290598290598297</v>
      </c>
      <c r="M55">
        <v>1.0301507537688441</v>
      </c>
      <c r="N55">
        <v>1.0659090909090909</v>
      </c>
      <c r="O55">
        <v>0.86214988295799166</v>
      </c>
      <c r="P55">
        <v>0.40207006533940631</v>
      </c>
      <c r="Q55">
        <v>119.95823160807292</v>
      </c>
    </row>
    <row r="56" spans="1:17">
      <c r="A56" s="1">
        <v>39722</v>
      </c>
      <c r="B56" s="1" t="s">
        <v>73</v>
      </c>
      <c r="C56">
        <v>1.0641205110411691</v>
      </c>
      <c r="D56" s="2">
        <v>1.01678810688</v>
      </c>
      <c r="E56">
        <v>1.1513098464317977</v>
      </c>
      <c r="F56">
        <v>24.25</v>
      </c>
      <c r="G56">
        <v>1.5442020665901264</v>
      </c>
      <c r="H56">
        <v>1.4313586928420001</v>
      </c>
      <c r="I56">
        <v>1.0175438596491226</v>
      </c>
      <c r="J56">
        <v>1.1137855579868707</v>
      </c>
      <c r="K56">
        <v>1.0948164495640005</v>
      </c>
      <c r="L56">
        <v>1.0546875</v>
      </c>
      <c r="M56">
        <v>1.0127011007620661</v>
      </c>
      <c r="N56">
        <v>1.0308517773306505</v>
      </c>
      <c r="O56">
        <v>0.39043488929072456</v>
      </c>
      <c r="P56">
        <v>0.79105367263158166</v>
      </c>
      <c r="Q56">
        <v>77.365465799967453</v>
      </c>
    </row>
    <row r="57" spans="1:17">
      <c r="A57" s="1">
        <v>39814</v>
      </c>
      <c r="B57" s="1" t="s">
        <v>74</v>
      </c>
      <c r="C57">
        <v>0.98677979757048806</v>
      </c>
      <c r="D57" s="2">
        <v>1.0244961111569997</v>
      </c>
      <c r="E57">
        <v>1.0875150541951022</v>
      </c>
      <c r="F57">
        <v>27.27</v>
      </c>
      <c r="G57">
        <v>0.90689013035381749</v>
      </c>
      <c r="H57">
        <v>1.0183619058540223</v>
      </c>
      <c r="I57">
        <v>1.2105263157894737</v>
      </c>
      <c r="J57">
        <v>1.127208480565371</v>
      </c>
      <c r="K57">
        <v>1.0387333481076555</v>
      </c>
      <c r="L57">
        <v>1.0946969696969697</v>
      </c>
      <c r="M57">
        <v>0.93548387096774188</v>
      </c>
      <c r="N57">
        <v>0.98909395973154368</v>
      </c>
      <c r="O57">
        <v>0.39693075784619491</v>
      </c>
      <c r="P57">
        <v>0.39157662789026898</v>
      </c>
      <c r="Q57">
        <v>151.37595621744791</v>
      </c>
    </row>
    <row r="58" spans="1:17">
      <c r="A58" s="1">
        <v>39904</v>
      </c>
      <c r="B58" s="1" t="s">
        <v>75</v>
      </c>
      <c r="C58">
        <v>0.90798242712760779</v>
      </c>
      <c r="D58" s="2">
        <v>1.0542227927550003</v>
      </c>
      <c r="E58">
        <v>1.0041341295360589</v>
      </c>
      <c r="F58">
        <v>34.42</v>
      </c>
      <c r="G58">
        <v>0.53321033210332103</v>
      </c>
      <c r="H58">
        <v>0.63106032723257599</v>
      </c>
      <c r="I58">
        <v>1.3283582089552239</v>
      </c>
      <c r="J58">
        <v>1.0165394402035626</v>
      </c>
      <c r="K58">
        <v>0.83358618275177965</v>
      </c>
      <c r="L58">
        <v>1.0196078431372551</v>
      </c>
      <c r="M58">
        <v>0.8290113452188006</v>
      </c>
      <c r="N58">
        <v>0.9085768143261076</v>
      </c>
      <c r="O58">
        <v>0.55198368668845776</v>
      </c>
      <c r="P58">
        <v>0.42800993720690411</v>
      </c>
      <c r="Q58">
        <v>91.442707061767578</v>
      </c>
    </row>
    <row r="59" spans="1:17">
      <c r="A59" s="1">
        <v>39995</v>
      </c>
      <c r="B59" s="1" t="s">
        <v>76</v>
      </c>
      <c r="C59">
        <v>0.88848715230079911</v>
      </c>
      <c r="D59" s="2">
        <v>1.0187151659799998</v>
      </c>
      <c r="E59">
        <v>0.94957627118644061</v>
      </c>
      <c r="F59">
        <v>32.200000000000003</v>
      </c>
      <c r="G59">
        <v>0.50476190476190474</v>
      </c>
      <c r="H59">
        <v>0.56049567553838542</v>
      </c>
      <c r="I59">
        <v>1.5</v>
      </c>
      <c r="J59">
        <v>1.0030211480362539</v>
      </c>
      <c r="K59">
        <v>0.83417457255357941</v>
      </c>
      <c r="L59">
        <v>0.9739130434782608</v>
      </c>
      <c r="M59">
        <v>0.82357723577235775</v>
      </c>
      <c r="N59">
        <v>0.82942430703624748</v>
      </c>
      <c r="O59">
        <v>0.70439301023854262</v>
      </c>
      <c r="P59">
        <v>0.4787128170331319</v>
      </c>
      <c r="Q59">
        <v>86.851016998291016</v>
      </c>
    </row>
    <row r="60" spans="1:17">
      <c r="A60" s="1">
        <v>40087</v>
      </c>
      <c r="B60" s="1" t="s">
        <v>77</v>
      </c>
      <c r="C60">
        <v>0.91381308226914471</v>
      </c>
      <c r="D60" s="2">
        <v>1.0059981099999999</v>
      </c>
      <c r="E60">
        <v>0.91447626520203995</v>
      </c>
      <c r="F60">
        <v>31.31</v>
      </c>
      <c r="G60">
        <v>0.60669144981412637</v>
      </c>
      <c r="H60">
        <v>0.56406088192086312</v>
      </c>
      <c r="I60">
        <v>1.3793103448275863</v>
      </c>
      <c r="J60">
        <v>0.98600196463654222</v>
      </c>
      <c r="K60">
        <v>0.85510951596646922</v>
      </c>
      <c r="L60">
        <v>0.99259259259259258</v>
      </c>
      <c r="M60">
        <v>0.9364548494983278</v>
      </c>
      <c r="N60">
        <v>0.98893949251789204</v>
      </c>
      <c r="O60">
        <v>1.6902289742608885</v>
      </c>
      <c r="P60">
        <v>0.61988746126492822</v>
      </c>
      <c r="Q60">
        <v>74.055335998535156</v>
      </c>
    </row>
    <row r="61" spans="1:17">
      <c r="A61" s="1">
        <v>40179</v>
      </c>
      <c r="B61" s="1" t="s">
        <v>78</v>
      </c>
      <c r="C61">
        <v>0.97412086099096951</v>
      </c>
      <c r="D61" s="2">
        <v>1.00701189</v>
      </c>
      <c r="E61">
        <v>0.94536729420450372</v>
      </c>
      <c r="F61">
        <v>29.47</v>
      </c>
      <c r="G61">
        <v>0.96714579055441474</v>
      </c>
      <c r="H61">
        <v>0.80837497360827637</v>
      </c>
      <c r="I61">
        <v>1.144927536231884</v>
      </c>
      <c r="J61">
        <v>1.0447828034034932</v>
      </c>
      <c r="K61">
        <v>0.68485681775080598</v>
      </c>
      <c r="L61">
        <v>0.8581314878892734</v>
      </c>
      <c r="M61">
        <v>1.0232758620689655</v>
      </c>
      <c r="N61">
        <v>0.91942324003392706</v>
      </c>
      <c r="O61">
        <v>2.2714354296687471</v>
      </c>
      <c r="P61">
        <v>0.42164720098177594</v>
      </c>
      <c r="Q61">
        <v>102.26628875732422</v>
      </c>
    </row>
    <row r="62" spans="1:17">
      <c r="A62" s="1">
        <v>40269</v>
      </c>
      <c r="B62" s="1" t="s">
        <v>79</v>
      </c>
      <c r="C62">
        <v>1.0406928214803663</v>
      </c>
      <c r="D62" s="2">
        <v>1.0315994285519998</v>
      </c>
      <c r="E62">
        <v>1.0265324794144557</v>
      </c>
      <c r="F62">
        <v>29.83</v>
      </c>
      <c r="G62">
        <v>1.5588235294117647</v>
      </c>
      <c r="H62">
        <v>1.1881180244426184</v>
      </c>
      <c r="I62">
        <v>0.96629213483146059</v>
      </c>
      <c r="J62">
        <v>0.99749687108886109</v>
      </c>
      <c r="K62">
        <v>0.97274721172243217</v>
      </c>
      <c r="L62">
        <v>0.92307692307692302</v>
      </c>
      <c r="M62">
        <v>1.1192570869990224</v>
      </c>
      <c r="N62">
        <v>1.0435684647302903</v>
      </c>
      <c r="O62">
        <v>1.5603194436899006</v>
      </c>
      <c r="P62">
        <v>0.58736009399096167</v>
      </c>
      <c r="Q62">
        <v>102.44610087076823</v>
      </c>
    </row>
    <row r="63" spans="1:17">
      <c r="A63" s="1">
        <v>40360</v>
      </c>
      <c r="B63" s="1" t="s">
        <v>80</v>
      </c>
      <c r="C63">
        <v>1.0500021526624337</v>
      </c>
      <c r="D63" s="2">
        <v>1.01184536655</v>
      </c>
      <c r="E63">
        <v>1.0713966979027221</v>
      </c>
      <c r="F63">
        <v>30.27</v>
      </c>
      <c r="G63">
        <v>1.5</v>
      </c>
      <c r="H63">
        <v>1.3661904648334089</v>
      </c>
      <c r="I63">
        <v>0.87356321839080464</v>
      </c>
      <c r="J63">
        <v>0.97891566265060237</v>
      </c>
      <c r="K63">
        <v>1.065165051004245</v>
      </c>
      <c r="L63">
        <v>1.0714285714285714</v>
      </c>
      <c r="M63">
        <v>1.1312931885488648</v>
      </c>
      <c r="N63">
        <v>1.0608397600685517</v>
      </c>
      <c r="O63">
        <v>1.326421722206399</v>
      </c>
      <c r="P63">
        <v>0.45689441760381061</v>
      </c>
      <c r="Q63">
        <v>119.19979095458984</v>
      </c>
    </row>
    <row r="64" spans="1:17">
      <c r="A64" s="1">
        <v>40452</v>
      </c>
      <c r="B64" s="1" t="s">
        <v>81</v>
      </c>
      <c r="C64">
        <v>1.0382626473515657</v>
      </c>
      <c r="D64" s="2">
        <v>1.01759640632</v>
      </c>
      <c r="E64">
        <v>1.0845130845130846</v>
      </c>
      <c r="F64">
        <v>30.61</v>
      </c>
      <c r="G64">
        <v>1.1727941176470589</v>
      </c>
      <c r="H64">
        <v>1.4431185022308561</v>
      </c>
      <c r="I64">
        <v>0.83750000000000002</v>
      </c>
      <c r="J64">
        <v>0.77808219178082183</v>
      </c>
      <c r="K64">
        <v>1.0845191893057351</v>
      </c>
      <c r="L64">
        <v>0.85074626865671643</v>
      </c>
      <c r="M64">
        <v>1.0169642857142858</v>
      </c>
      <c r="N64">
        <v>1.0374999999999999</v>
      </c>
      <c r="O64">
        <v>1.2313406294961122</v>
      </c>
      <c r="P64">
        <v>0.31692300240198773</v>
      </c>
      <c r="Q64">
        <v>129.84970347086588</v>
      </c>
    </row>
    <row r="65" spans="1:17">
      <c r="A65" s="1">
        <v>40544</v>
      </c>
      <c r="B65" s="1" t="s">
        <v>82</v>
      </c>
      <c r="C65">
        <v>1.0508005307206461</v>
      </c>
      <c r="D65" s="2">
        <v>1.0240824174000001</v>
      </c>
      <c r="E65">
        <v>1.0749707145646232</v>
      </c>
      <c r="F65">
        <v>30.73</v>
      </c>
      <c r="G65">
        <v>1.1847133757961783</v>
      </c>
      <c r="H65">
        <v>1.3233271229823615</v>
      </c>
      <c r="I65">
        <v>0.84810126582278478</v>
      </c>
      <c r="J65">
        <v>0.95113587655379339</v>
      </c>
      <c r="K65">
        <v>1.4011422637590865</v>
      </c>
      <c r="L65">
        <v>1.0282258064516128</v>
      </c>
      <c r="M65">
        <v>1.025273799494524</v>
      </c>
      <c r="N65">
        <v>1.0839483394833949</v>
      </c>
      <c r="O65">
        <v>1.2141719857406545</v>
      </c>
      <c r="P65">
        <v>0.59546413024266565</v>
      </c>
      <c r="Q65">
        <v>94.982432047526046</v>
      </c>
    </row>
    <row r="66" spans="1:17">
      <c r="A66" s="1">
        <v>40634</v>
      </c>
      <c r="B66" s="1" t="s">
        <v>83</v>
      </c>
      <c r="C66">
        <v>1.078985729918243</v>
      </c>
      <c r="D66" s="2">
        <v>1.0380813061320002</v>
      </c>
      <c r="E66">
        <v>1.0503565062388591</v>
      </c>
      <c r="F66">
        <v>29.13</v>
      </c>
      <c r="G66">
        <v>1.239733629300777</v>
      </c>
      <c r="H66">
        <v>1.4436486154807329</v>
      </c>
      <c r="I66">
        <v>0.86046511627906985</v>
      </c>
      <c r="J66">
        <v>1.0112923462986196</v>
      </c>
      <c r="K66">
        <v>1.02532981530343</v>
      </c>
      <c r="L66">
        <v>0.96875000000000011</v>
      </c>
      <c r="M66">
        <v>1.0384279475982532</v>
      </c>
      <c r="N66">
        <v>1.0328031809145131</v>
      </c>
      <c r="O66">
        <v>1.2129467145761956</v>
      </c>
      <c r="P66">
        <v>0.43826914827028912</v>
      </c>
      <c r="Q66">
        <v>71.901653289794922</v>
      </c>
    </row>
    <row r="67" spans="1:17">
      <c r="A67" s="1">
        <v>40725</v>
      </c>
      <c r="B67" s="1" t="s">
        <v>84</v>
      </c>
      <c r="C67">
        <v>1.0738051213838486</v>
      </c>
      <c r="D67" s="2">
        <v>1.0114416174720002</v>
      </c>
      <c r="E67">
        <v>1.0570595585172846</v>
      </c>
      <c r="F67">
        <v>27.99</v>
      </c>
      <c r="G67">
        <v>1.39937106918239</v>
      </c>
      <c r="H67">
        <v>1.4367264284342649</v>
      </c>
      <c r="I67">
        <v>0.86842105263157898</v>
      </c>
      <c r="J67">
        <v>1.01</v>
      </c>
      <c r="K67">
        <v>0.99925646135086099</v>
      </c>
      <c r="L67">
        <v>0.95000000000000007</v>
      </c>
      <c r="M67">
        <v>1.0514834205933683</v>
      </c>
      <c r="N67">
        <v>1.0403877221324718</v>
      </c>
      <c r="O67">
        <v>1.2204964498396704</v>
      </c>
      <c r="P67">
        <v>0.25953712066014606</v>
      </c>
      <c r="Q67">
        <v>98.801701863606766</v>
      </c>
    </row>
    <row r="68" spans="1:17">
      <c r="A68" s="1">
        <v>40817</v>
      </c>
      <c r="B68" s="1" t="s">
        <v>85</v>
      </c>
      <c r="C68">
        <v>1.0865631385507166</v>
      </c>
      <c r="D68" s="2">
        <v>0.99710123990399979</v>
      </c>
      <c r="E68">
        <v>1.0791139240506329</v>
      </c>
      <c r="F68">
        <v>29.14</v>
      </c>
      <c r="G68">
        <v>1.3406478578892373</v>
      </c>
      <c r="H68">
        <v>1.2292899408284024</v>
      </c>
      <c r="I68">
        <v>0.91044776119402981</v>
      </c>
      <c r="J68">
        <v>1.2890524967989758</v>
      </c>
      <c r="K68">
        <v>1.055374420145792</v>
      </c>
      <c r="L68">
        <v>1.1403508771929824</v>
      </c>
      <c r="M68">
        <v>1.0219490781387182</v>
      </c>
      <c r="N68">
        <v>1.0437539632213064</v>
      </c>
      <c r="O68">
        <v>0.98372708236236273</v>
      </c>
      <c r="P68">
        <v>0.32629786928494769</v>
      </c>
      <c r="Q68">
        <v>198.35976155598959</v>
      </c>
    </row>
    <row r="69" spans="1:17">
      <c r="A69" s="1">
        <v>40909</v>
      </c>
      <c r="B69" s="1" t="s">
        <v>86</v>
      </c>
      <c r="C69">
        <v>1.0849725578944465</v>
      </c>
      <c r="D69" s="2">
        <v>1.0134598487039999</v>
      </c>
      <c r="E69">
        <v>1.0900835452233928</v>
      </c>
      <c r="F69">
        <v>31.23</v>
      </c>
      <c r="G69">
        <v>1.2715053763440862</v>
      </c>
      <c r="H69">
        <v>1.1631578947368422</v>
      </c>
      <c r="I69">
        <v>0.91044776119402981</v>
      </c>
      <c r="J69">
        <v>1.3316809373591707</v>
      </c>
      <c r="K69">
        <v>1.090787815904543</v>
      </c>
      <c r="L69">
        <v>1.1215686274509804</v>
      </c>
      <c r="M69">
        <v>1.0213640098603123</v>
      </c>
      <c r="N69">
        <v>1.0510638297872341</v>
      </c>
      <c r="O69">
        <v>0.87850320873611765</v>
      </c>
      <c r="P69">
        <v>0.50588626662890113</v>
      </c>
      <c r="Q69">
        <v>193.86378987630209</v>
      </c>
    </row>
    <row r="70" spans="1:17">
      <c r="A70" s="1">
        <v>41000</v>
      </c>
      <c r="B70" s="1" t="s">
        <v>87</v>
      </c>
      <c r="C70">
        <v>1.1023661216022338</v>
      </c>
      <c r="D70" s="2">
        <v>1.0145690673000001</v>
      </c>
      <c r="E70">
        <v>1.0784896054306321</v>
      </c>
      <c r="F70">
        <v>30.02</v>
      </c>
      <c r="G70">
        <v>1.1727842435094002</v>
      </c>
      <c r="H70">
        <v>1.1159196290571871</v>
      </c>
      <c r="I70">
        <v>0.85135135135135132</v>
      </c>
      <c r="J70">
        <v>1.0310173697270471</v>
      </c>
      <c r="K70">
        <v>1.0515135919150331</v>
      </c>
      <c r="L70">
        <v>1.053763440860215</v>
      </c>
      <c r="M70">
        <v>1.047098402018503</v>
      </c>
      <c r="N70">
        <v>1.0885466794995187</v>
      </c>
      <c r="O70">
        <v>0.84594451844027008</v>
      </c>
      <c r="P70">
        <v>0.71807972590128577</v>
      </c>
      <c r="Q70">
        <v>206.4527587890625</v>
      </c>
    </row>
    <row r="71" spans="1:17">
      <c r="A71" s="1">
        <v>41091</v>
      </c>
      <c r="B71" s="1" t="s">
        <v>88</v>
      </c>
      <c r="C71">
        <v>1.0884819938272698</v>
      </c>
      <c r="D71" s="2">
        <v>1.017290133468</v>
      </c>
      <c r="E71">
        <v>1.0736800630417651</v>
      </c>
      <c r="F71">
        <v>31.09</v>
      </c>
      <c r="G71">
        <v>0.98277153558052421</v>
      </c>
      <c r="H71">
        <v>0.99513973268529776</v>
      </c>
      <c r="I71">
        <v>0.83333333333333337</v>
      </c>
      <c r="J71">
        <v>1.0342726580350343</v>
      </c>
      <c r="K71">
        <v>1.0528602893029346</v>
      </c>
      <c r="L71">
        <v>0.98245614035087714</v>
      </c>
      <c r="M71">
        <v>1.0066390041493776</v>
      </c>
      <c r="N71">
        <v>1.0597826086956521</v>
      </c>
      <c r="O71">
        <v>0.82514455951864318</v>
      </c>
      <c r="P71">
        <v>0.70744111140569055</v>
      </c>
      <c r="Q71">
        <v>110.36455535888672</v>
      </c>
    </row>
    <row r="72" spans="1:17">
      <c r="A72" s="1">
        <v>41183</v>
      </c>
      <c r="B72" s="1" t="s">
        <v>89</v>
      </c>
      <c r="C72">
        <v>1.0693341203911122</v>
      </c>
      <c r="D72" s="2">
        <v>1.0188855176499998</v>
      </c>
      <c r="E72">
        <v>1.0549853372434017</v>
      </c>
      <c r="F72">
        <v>32</v>
      </c>
      <c r="G72">
        <v>0.97583787996882299</v>
      </c>
      <c r="H72">
        <v>1.0469314079422383</v>
      </c>
      <c r="I72">
        <v>0.83606557377049184</v>
      </c>
      <c r="J72">
        <v>0.92997268438043212</v>
      </c>
      <c r="K72">
        <v>1.0208720550560104</v>
      </c>
      <c r="L72">
        <v>1.0461538461538462</v>
      </c>
      <c r="M72">
        <v>1.0395189003436427</v>
      </c>
      <c r="N72">
        <v>1.0735115431348723</v>
      </c>
      <c r="O72">
        <v>0.95135459762444963</v>
      </c>
      <c r="P72">
        <v>0.38845803340276081</v>
      </c>
      <c r="Q72">
        <v>144.48601786295572</v>
      </c>
    </row>
    <row r="73" spans="1:17">
      <c r="A73" s="1">
        <v>41275</v>
      </c>
      <c r="B73" s="1" t="s">
        <v>90</v>
      </c>
      <c r="C73">
        <v>1.055543636003871</v>
      </c>
      <c r="D73" s="2">
        <v>1.0134589244559999</v>
      </c>
      <c r="E73">
        <v>1.0479840053315561</v>
      </c>
      <c r="F73">
        <v>31.08</v>
      </c>
      <c r="G73">
        <v>0.98661028893587033</v>
      </c>
      <c r="H73">
        <v>1.0701357466063348</v>
      </c>
      <c r="I73">
        <v>0.83606557377049184</v>
      </c>
      <c r="J73">
        <v>0.88494077834179352</v>
      </c>
      <c r="K73">
        <v>0.99417946278932823</v>
      </c>
      <c r="L73">
        <v>1.0874125874125875</v>
      </c>
      <c r="M73">
        <v>1.0185036202735318</v>
      </c>
      <c r="N73">
        <v>1.059919028340081</v>
      </c>
      <c r="O73">
        <v>1.0216178014966679</v>
      </c>
      <c r="P73">
        <v>0.36674484610557556</v>
      </c>
      <c r="Q73">
        <v>120.77971776326497</v>
      </c>
    </row>
    <row r="74" spans="1:17">
      <c r="A74" s="1">
        <v>41365</v>
      </c>
      <c r="B74" s="1" t="s">
        <v>91</v>
      </c>
      <c r="C74">
        <v>1.0112979190808398</v>
      </c>
      <c r="D74" s="2">
        <v>1.018806524688</v>
      </c>
      <c r="E74">
        <v>1.03933910306845</v>
      </c>
      <c r="F74">
        <v>30.4</v>
      </c>
      <c r="G74">
        <v>0.95267175572519081</v>
      </c>
      <c r="H74">
        <v>1.0609418282548475</v>
      </c>
      <c r="I74">
        <v>0.90476190476190477</v>
      </c>
      <c r="J74">
        <v>1.0072202166064983</v>
      </c>
      <c r="K74">
        <v>1.0469431342885112</v>
      </c>
      <c r="L74">
        <v>1.0612244897959184</v>
      </c>
      <c r="M74">
        <v>0.98393574297188757</v>
      </c>
      <c r="N74">
        <v>1.075154730327144</v>
      </c>
      <c r="O74">
        <v>0.94053613844587725</v>
      </c>
      <c r="P74">
        <v>0.45687176783879596</v>
      </c>
      <c r="Q74">
        <v>193.0430908203125</v>
      </c>
    </row>
    <row r="75" spans="1:17">
      <c r="A75" s="1">
        <v>41456</v>
      </c>
      <c r="B75" s="1" t="s">
        <v>92</v>
      </c>
      <c r="C75">
        <v>1.0172043881171291</v>
      </c>
      <c r="D75" s="2">
        <v>1.0159829413720001</v>
      </c>
      <c r="E75">
        <v>1.0385321100917431</v>
      </c>
      <c r="F75">
        <v>31.64</v>
      </c>
      <c r="G75">
        <v>0.96722560975609773</v>
      </c>
      <c r="H75">
        <v>1.0317460317460316</v>
      </c>
      <c r="I75">
        <v>0.98181818181818192</v>
      </c>
      <c r="J75">
        <v>1.0022091310751102</v>
      </c>
      <c r="K75">
        <v>0.98840956634816524</v>
      </c>
      <c r="L75">
        <v>1.0892857142857142</v>
      </c>
      <c r="M75">
        <v>0.99835119538334705</v>
      </c>
      <c r="N75">
        <v>1.0673992673992674</v>
      </c>
      <c r="O75">
        <v>0.97780415345908367</v>
      </c>
      <c r="P75">
        <v>0.48815461993217468</v>
      </c>
      <c r="Q75">
        <v>169.89609781901041</v>
      </c>
    </row>
    <row r="76" spans="1:17">
      <c r="A76" s="1">
        <v>41548</v>
      </c>
      <c r="B76" s="1" t="s">
        <v>93</v>
      </c>
      <c r="C76">
        <v>1.0150849252973917</v>
      </c>
      <c r="D76" s="2">
        <v>1.0117316641079999</v>
      </c>
      <c r="E76">
        <v>1.040305767894371</v>
      </c>
      <c r="F76">
        <v>32.79</v>
      </c>
      <c r="G76">
        <v>1.0439297124600637</v>
      </c>
      <c r="H76">
        <v>1.0034482758620689</v>
      </c>
      <c r="I76">
        <v>1.0392156862745099</v>
      </c>
      <c r="J76">
        <v>1.0229639519359146</v>
      </c>
      <c r="K76">
        <v>0.98752614097674996</v>
      </c>
      <c r="L76">
        <v>1.1838235294117649</v>
      </c>
      <c r="M76">
        <v>1.0057851239669422</v>
      </c>
      <c r="N76">
        <v>1.0056593095642332</v>
      </c>
      <c r="O76">
        <v>1.0592761450515535</v>
      </c>
      <c r="P76">
        <v>0.69875933726628625</v>
      </c>
      <c r="Q76">
        <v>168.09562174479166</v>
      </c>
    </row>
    <row r="77" spans="1:17">
      <c r="A77" s="1">
        <v>41640</v>
      </c>
      <c r="B77" s="1" t="s">
        <v>94</v>
      </c>
      <c r="C77">
        <v>1.0254455340198405</v>
      </c>
      <c r="D77" s="2">
        <v>1.0164897127920001</v>
      </c>
      <c r="E77">
        <v>1.0365659777424483</v>
      </c>
      <c r="F77">
        <v>32.53</v>
      </c>
      <c r="G77">
        <v>0.99571428571428577</v>
      </c>
      <c r="H77">
        <v>0.98202959830866821</v>
      </c>
      <c r="I77">
        <v>1.0588235294117649</v>
      </c>
      <c r="J77">
        <v>1.1380497131931167</v>
      </c>
      <c r="K77">
        <v>1.0021413764038545</v>
      </c>
      <c r="L77">
        <v>0.98713826366559476</v>
      </c>
      <c r="M77">
        <v>1.0308056872037914</v>
      </c>
      <c r="N77">
        <v>1.0198624904507256</v>
      </c>
      <c r="O77">
        <v>0.94032041169929403</v>
      </c>
      <c r="P77">
        <v>0.51665725310643518</v>
      </c>
      <c r="Q77">
        <v>145.88647969563803</v>
      </c>
    </row>
    <row r="78" spans="1:17">
      <c r="A78" s="1">
        <v>41730</v>
      </c>
      <c r="B78" s="1" t="s">
        <v>95</v>
      </c>
      <c r="C78">
        <v>0.99952271253379332</v>
      </c>
      <c r="D78" s="2">
        <v>1.0232733012599999</v>
      </c>
      <c r="E78">
        <v>1.038985616956851</v>
      </c>
      <c r="F78">
        <v>35.19</v>
      </c>
      <c r="G78">
        <v>0.98397435897435892</v>
      </c>
      <c r="H78">
        <v>0.94516971279373385</v>
      </c>
      <c r="I78">
        <v>0.98245614035087714</v>
      </c>
      <c r="J78">
        <v>1.0286738351254479</v>
      </c>
      <c r="K78">
        <v>0.95728675251816919</v>
      </c>
      <c r="L78">
        <v>1.346153846153846</v>
      </c>
      <c r="M78">
        <v>1.0155102040816326</v>
      </c>
      <c r="N78">
        <v>1.0106907894736843</v>
      </c>
      <c r="O78">
        <v>0.94236874765491951</v>
      </c>
      <c r="P78">
        <v>1.4923482139905293</v>
      </c>
      <c r="Q78">
        <v>180.56185913085938</v>
      </c>
    </row>
    <row r="79" spans="1:17">
      <c r="A79" s="1">
        <v>41821</v>
      </c>
      <c r="B79" s="1" t="s">
        <v>96</v>
      </c>
      <c r="C79">
        <v>1.0055499301822519</v>
      </c>
      <c r="D79" s="2">
        <v>1.0243931022000001</v>
      </c>
      <c r="E79">
        <v>1.0215547703180212</v>
      </c>
      <c r="F79">
        <v>34.99</v>
      </c>
      <c r="G79">
        <v>1.0409771473601259</v>
      </c>
      <c r="H79">
        <v>0.95502958579881658</v>
      </c>
      <c r="I79">
        <v>0.94444444444444431</v>
      </c>
      <c r="J79">
        <v>1.0367376928728875</v>
      </c>
      <c r="K79">
        <v>0.97465964992563781</v>
      </c>
      <c r="L79">
        <v>1.2868852459016393</v>
      </c>
      <c r="M79">
        <v>1.0132122213047068</v>
      </c>
      <c r="N79">
        <v>1.0013726835964312</v>
      </c>
      <c r="O79">
        <v>1.0027765865430043</v>
      </c>
      <c r="P79">
        <v>1.2356425523757935</v>
      </c>
      <c r="Q79">
        <v>256.03937784830731</v>
      </c>
    </row>
    <row r="80" spans="1:17">
      <c r="A80" s="1">
        <v>41913</v>
      </c>
      <c r="B80" s="1" t="s">
        <v>97</v>
      </c>
      <c r="C80">
        <v>1.0140464808275007</v>
      </c>
      <c r="D80" s="2">
        <v>1.01385928644</v>
      </c>
      <c r="E80">
        <v>1.0197060788243155</v>
      </c>
      <c r="F80">
        <v>36.24</v>
      </c>
      <c r="G80">
        <v>0.96174445294567723</v>
      </c>
      <c r="H80">
        <v>0.92210767468499433</v>
      </c>
      <c r="I80">
        <v>0.92452830188679258</v>
      </c>
      <c r="J80">
        <v>1.1161576611850692</v>
      </c>
      <c r="K80">
        <v>0.98231102695699835</v>
      </c>
      <c r="L80">
        <v>1.1739130434782608</v>
      </c>
      <c r="M80">
        <v>0.99096138044371407</v>
      </c>
      <c r="N80">
        <v>1.027574563871694</v>
      </c>
      <c r="O80">
        <v>0.98560465100880013</v>
      </c>
      <c r="P80">
        <v>1.1594653427600861</v>
      </c>
      <c r="Q80">
        <v>227.97534688313803</v>
      </c>
    </row>
    <row r="81" spans="1:17">
      <c r="A81" s="1">
        <v>42005</v>
      </c>
      <c r="B81" s="1" t="s">
        <v>98</v>
      </c>
      <c r="C81">
        <v>1.0092722493373432</v>
      </c>
      <c r="D81" s="2">
        <v>1.047857909952</v>
      </c>
      <c r="E81">
        <v>1.0300613496932516</v>
      </c>
      <c r="F81">
        <v>47.81</v>
      </c>
      <c r="G81">
        <v>0.8342898134863701</v>
      </c>
      <c r="H81">
        <v>0.79978471474703972</v>
      </c>
      <c r="I81">
        <v>0.94444444444444431</v>
      </c>
      <c r="J81">
        <v>0.94825268817204289</v>
      </c>
      <c r="K81">
        <v>0.98770202996067369</v>
      </c>
      <c r="L81">
        <v>1.1596091205211727</v>
      </c>
      <c r="M81">
        <v>0.97931034482758617</v>
      </c>
      <c r="N81">
        <v>0.99550561797752812</v>
      </c>
      <c r="O81">
        <v>1.132861219017498</v>
      </c>
      <c r="P81">
        <v>0.71345188220342004</v>
      </c>
      <c r="Q81">
        <v>266.21793619791669</v>
      </c>
    </row>
    <row r="82" spans="1:17">
      <c r="A82" s="1">
        <v>42095</v>
      </c>
      <c r="B82" s="1" t="s">
        <v>99</v>
      </c>
      <c r="C82">
        <v>0.98470388254124697</v>
      </c>
      <c r="D82" s="2">
        <v>1.0743995118699998</v>
      </c>
      <c r="E82">
        <v>0.93078324225865205</v>
      </c>
      <c r="F82">
        <v>63.21</v>
      </c>
      <c r="G82">
        <v>0.73452768729641693</v>
      </c>
      <c r="H82">
        <v>0.61740331491712708</v>
      </c>
      <c r="I82">
        <v>1</v>
      </c>
      <c r="J82">
        <v>1.024390243902439</v>
      </c>
      <c r="K82">
        <v>0.91631148996625811</v>
      </c>
      <c r="L82">
        <v>1.3285714285714287</v>
      </c>
      <c r="M82">
        <v>0.98553054662379425</v>
      </c>
      <c r="N82">
        <v>0.92270138323840523</v>
      </c>
      <c r="O82">
        <v>1.2927466099034464</v>
      </c>
      <c r="P82">
        <v>0.99313298861185706</v>
      </c>
      <c r="Q82">
        <v>294.6239064534505</v>
      </c>
    </row>
    <row r="83" spans="1:17">
      <c r="A83" s="1">
        <v>42186</v>
      </c>
      <c r="B83" s="1" t="s">
        <v>100</v>
      </c>
      <c r="C83">
        <v>0.96907719812980653</v>
      </c>
      <c r="D83" s="2">
        <v>1.0100315205899999</v>
      </c>
      <c r="E83">
        <v>0.90314769975786924</v>
      </c>
      <c r="F83">
        <v>52.74</v>
      </c>
      <c r="G83">
        <v>0.69265707797123399</v>
      </c>
      <c r="H83">
        <v>0.59107806691449816</v>
      </c>
      <c r="I83">
        <v>1.1176470588235294</v>
      </c>
      <c r="J83">
        <v>1.0141743444365698</v>
      </c>
      <c r="K83">
        <v>0.85151710781149137</v>
      </c>
      <c r="L83">
        <v>1.0254777070063696</v>
      </c>
      <c r="M83">
        <v>0.97555012224938875</v>
      </c>
      <c r="N83">
        <v>0.95956134338588073</v>
      </c>
      <c r="O83">
        <v>1.2097621791665762</v>
      </c>
      <c r="P83">
        <v>0.66054103771845496</v>
      </c>
      <c r="Q83">
        <v>169.41954294840494</v>
      </c>
    </row>
    <row r="84" spans="1:17">
      <c r="A84" s="1">
        <v>42278</v>
      </c>
      <c r="B84" s="1" t="s">
        <v>101</v>
      </c>
      <c r="C84">
        <v>0.98296698476866673</v>
      </c>
      <c r="D84" s="2">
        <v>1.0172937095999999</v>
      </c>
      <c r="E84">
        <v>0.90075335735342288</v>
      </c>
      <c r="F84">
        <v>63.15</v>
      </c>
      <c r="G84">
        <v>0.62609387430389818</v>
      </c>
      <c r="H84">
        <v>0.61863354037267082</v>
      </c>
      <c r="I84">
        <v>1.0816326530612244</v>
      </c>
      <c r="J84">
        <v>1.0098222637979419</v>
      </c>
      <c r="K84">
        <v>0.87361773359034189</v>
      </c>
      <c r="L84">
        <v>0.93650793650793651</v>
      </c>
      <c r="M84">
        <v>1.0149253731343284</v>
      </c>
      <c r="N84">
        <v>0.97918948521358173</v>
      </c>
      <c r="O84">
        <v>1.1498585796153096</v>
      </c>
      <c r="P84">
        <v>0.95492662986119592</v>
      </c>
      <c r="Q84">
        <v>186.148073832194</v>
      </c>
    </row>
    <row r="85" spans="1:17">
      <c r="A85" s="1">
        <v>42370</v>
      </c>
      <c r="B85" s="1" t="s">
        <v>102</v>
      </c>
      <c r="C85">
        <v>0.98399405443095578</v>
      </c>
      <c r="D85" s="2">
        <v>1.0227706573499999</v>
      </c>
      <c r="E85">
        <v>0.8728409767718881</v>
      </c>
      <c r="F85">
        <v>66.040000000000006</v>
      </c>
      <c r="G85">
        <v>0.69733447979363716</v>
      </c>
      <c r="H85">
        <v>0.68506056527590853</v>
      </c>
      <c r="I85">
        <v>1.0980392156862746</v>
      </c>
      <c r="J85">
        <v>1.0407512402551382</v>
      </c>
      <c r="K85">
        <v>0.9869735327963175</v>
      </c>
      <c r="L85">
        <v>0.92415730337078639</v>
      </c>
      <c r="M85">
        <v>1.0446009389671362</v>
      </c>
      <c r="N85">
        <v>0.91196388261851014</v>
      </c>
      <c r="O85">
        <v>1.0832862977865982</v>
      </c>
      <c r="P85">
        <v>1.1148784359296162</v>
      </c>
      <c r="Q85">
        <v>175.06577046712241</v>
      </c>
    </row>
    <row r="86" spans="1:17">
      <c r="A86" s="1">
        <v>42461</v>
      </c>
      <c r="B86" s="1" t="s">
        <v>103</v>
      </c>
      <c r="C86">
        <v>0.99793556654281856</v>
      </c>
      <c r="D86" s="2">
        <v>1.0206338982079999</v>
      </c>
      <c r="E86">
        <v>0.94990215264187861</v>
      </c>
      <c r="F86">
        <v>74.72</v>
      </c>
      <c r="G86">
        <v>0.6707317073170731</v>
      </c>
      <c r="H86">
        <v>0.8523489932885906</v>
      </c>
      <c r="I86">
        <v>1.0535714285714286</v>
      </c>
      <c r="J86">
        <v>1.036281179138322</v>
      </c>
      <c r="K86">
        <v>0.97243083482726878</v>
      </c>
      <c r="L86">
        <v>0.83870967741935476</v>
      </c>
      <c r="M86">
        <v>1.0163132137030995</v>
      </c>
      <c r="N86">
        <v>0.95414462081128748</v>
      </c>
      <c r="O86">
        <v>1.1567871400310363</v>
      </c>
      <c r="P86">
        <v>0.91619422038396203</v>
      </c>
      <c r="Q86">
        <v>142.90825144449869</v>
      </c>
    </row>
    <row r="87" spans="1:17">
      <c r="A87" s="1">
        <v>42552</v>
      </c>
      <c r="B87" s="1" t="s">
        <v>104</v>
      </c>
      <c r="C87">
        <v>1.0032097956620161</v>
      </c>
      <c r="D87" s="2">
        <v>1.0121487049439999</v>
      </c>
      <c r="E87">
        <v>0.95174262734584447</v>
      </c>
      <c r="F87">
        <v>65.81</v>
      </c>
      <c r="G87">
        <v>0.74098360655737705</v>
      </c>
      <c r="H87">
        <v>0.95387840670859536</v>
      </c>
      <c r="I87">
        <v>1.0175438596491226</v>
      </c>
      <c r="J87">
        <v>1.0328441649196367</v>
      </c>
      <c r="K87">
        <v>0.95719897994348335</v>
      </c>
      <c r="L87">
        <v>0.98757763975155277</v>
      </c>
      <c r="M87">
        <v>1.0108604845446951</v>
      </c>
      <c r="N87">
        <v>0.95071428571428562</v>
      </c>
      <c r="O87">
        <v>1.1651408028759735</v>
      </c>
      <c r="P87">
        <v>0.65152933200200402</v>
      </c>
      <c r="Q87">
        <v>152.47380320231119</v>
      </c>
    </row>
    <row r="88" spans="1:17">
      <c r="A88" s="1">
        <v>42644</v>
      </c>
      <c r="B88" s="1" t="s">
        <v>105</v>
      </c>
      <c r="C88">
        <v>1.0005852140930609</v>
      </c>
      <c r="D88" s="2">
        <v>1.0072098909180003</v>
      </c>
      <c r="E88">
        <v>0.96145454545454534</v>
      </c>
      <c r="F88">
        <v>64.59</v>
      </c>
      <c r="G88">
        <v>0.90088945362134698</v>
      </c>
      <c r="H88">
        <v>1.0562248995983936</v>
      </c>
      <c r="I88">
        <v>1</v>
      </c>
      <c r="J88">
        <v>1.0560444650301064</v>
      </c>
      <c r="K88">
        <v>0.97735520394832343</v>
      </c>
      <c r="L88">
        <v>1.0169491525423728</v>
      </c>
      <c r="M88">
        <v>1.0302287581699345</v>
      </c>
      <c r="N88">
        <v>0.97539149888143173</v>
      </c>
      <c r="O88">
        <v>1.1624920392864864</v>
      </c>
      <c r="P88">
        <v>0.9934878945350647</v>
      </c>
      <c r="Q88">
        <v>216.07077534993491</v>
      </c>
    </row>
    <row r="89" spans="1:17">
      <c r="A89" s="1">
        <v>42736</v>
      </c>
      <c r="B89" s="1" t="s">
        <v>106</v>
      </c>
      <c r="C89">
        <v>1.0053802255110456</v>
      </c>
      <c r="D89" s="2">
        <v>1.0127537956800001</v>
      </c>
      <c r="E89">
        <v>0.95462299556465369</v>
      </c>
      <c r="F89">
        <v>62.91</v>
      </c>
      <c r="G89">
        <v>1.0172626387176327</v>
      </c>
      <c r="H89">
        <v>1.0884086444007859</v>
      </c>
      <c r="I89">
        <v>0.94642857142857151</v>
      </c>
      <c r="J89">
        <v>1.0500510725229826</v>
      </c>
      <c r="K89">
        <v>0.99305102135994783</v>
      </c>
      <c r="L89">
        <v>0.93313069908814594</v>
      </c>
      <c r="M89">
        <v>1.0172284644194756</v>
      </c>
      <c r="N89">
        <v>1.0577557755775577</v>
      </c>
      <c r="O89">
        <v>1.2422909710239114</v>
      </c>
      <c r="P89">
        <v>1.157075544198354</v>
      </c>
      <c r="Q89">
        <v>223.51291910807291</v>
      </c>
    </row>
    <row r="90" spans="1:17">
      <c r="A90" s="1">
        <v>42826</v>
      </c>
      <c r="B90" s="1" t="s">
        <v>107</v>
      </c>
      <c r="C90">
        <v>1.0131265115683561</v>
      </c>
      <c r="D90" s="2">
        <v>1.0097245777320001</v>
      </c>
      <c r="E90">
        <v>0.98434281005356417</v>
      </c>
      <c r="F90">
        <v>58.55</v>
      </c>
      <c r="G90">
        <v>1.365289256198347</v>
      </c>
      <c r="H90">
        <v>1.2624671916010499</v>
      </c>
      <c r="I90">
        <v>0.93220338983050843</v>
      </c>
      <c r="J90">
        <v>1.0153172866520788</v>
      </c>
      <c r="K90">
        <v>1.0163926258096663</v>
      </c>
      <c r="L90">
        <v>0.83974358974358976</v>
      </c>
      <c r="M90">
        <v>1.0634028892455858</v>
      </c>
      <c r="N90">
        <v>1.1044362292051755</v>
      </c>
      <c r="O90">
        <v>1.0325951716545916</v>
      </c>
      <c r="P90">
        <v>1.1040199995040894</v>
      </c>
      <c r="Q90">
        <v>306.43660990397137</v>
      </c>
    </row>
    <row r="91" spans="1:17">
      <c r="A91" s="1">
        <v>42917</v>
      </c>
      <c r="B91" s="1" t="s">
        <v>108</v>
      </c>
      <c r="C91">
        <v>1.0234378204174286</v>
      </c>
      <c r="D91" s="2">
        <v>1.0131549844809999</v>
      </c>
      <c r="E91">
        <v>1.0084507042253521</v>
      </c>
      <c r="F91">
        <v>57.15</v>
      </c>
      <c r="G91">
        <v>1.2359882005899705</v>
      </c>
      <c r="H91">
        <v>1.2901098901098902</v>
      </c>
      <c r="I91">
        <v>0.89655172413793105</v>
      </c>
      <c r="J91">
        <v>1.0060893098782135</v>
      </c>
      <c r="K91">
        <v>1.0222854262672811</v>
      </c>
      <c r="L91">
        <v>0.93710691823899372</v>
      </c>
      <c r="M91">
        <v>1.087603305785124</v>
      </c>
      <c r="N91">
        <v>1.1111945905334335</v>
      </c>
      <c r="O91">
        <v>0.98709773631866382</v>
      </c>
      <c r="P91">
        <v>1.0220402677853901</v>
      </c>
      <c r="Q91">
        <v>129.89881896972656</v>
      </c>
    </row>
    <row r="92" spans="1:17">
      <c r="A92" s="1">
        <v>43009</v>
      </c>
      <c r="B92" s="1" t="s">
        <v>109</v>
      </c>
      <c r="C92">
        <v>1.0263931080283453</v>
      </c>
      <c r="D92" s="2">
        <v>0.99380327566999971</v>
      </c>
      <c r="E92">
        <v>1.018910741301059</v>
      </c>
      <c r="F92">
        <v>58.98</v>
      </c>
      <c r="G92">
        <v>1.1904090267983074</v>
      </c>
      <c r="H92">
        <v>1.2129277566539922</v>
      </c>
      <c r="I92">
        <v>0.94339622641509435</v>
      </c>
      <c r="J92">
        <v>1.0589912280701754</v>
      </c>
      <c r="K92">
        <v>1.0315461161443635</v>
      </c>
      <c r="L92">
        <v>1.0222222222222221</v>
      </c>
      <c r="M92">
        <v>1.0594766058683585</v>
      </c>
      <c r="N92">
        <v>1.0756880733944953</v>
      </c>
      <c r="O92">
        <v>1.0375294023039343</v>
      </c>
      <c r="P92">
        <v>1.0017379124959309</v>
      </c>
      <c r="Q92">
        <v>143.9031982421875</v>
      </c>
    </row>
    <row r="93" spans="1:17">
      <c r="A93" s="1">
        <v>43101</v>
      </c>
      <c r="B93" s="1" t="s">
        <v>110</v>
      </c>
      <c r="C93">
        <v>1.0104182250507188</v>
      </c>
      <c r="D93" s="2">
        <v>1.0084220584799999</v>
      </c>
      <c r="E93">
        <v>1.0314510364546106</v>
      </c>
      <c r="F93">
        <v>58.4</v>
      </c>
      <c r="G93">
        <v>1.2375757575757576</v>
      </c>
      <c r="H93">
        <v>1.2220216606498195</v>
      </c>
      <c r="I93">
        <v>0.94339622641509435</v>
      </c>
      <c r="J93">
        <v>1.0029182879377434</v>
      </c>
      <c r="K93">
        <v>0.9230967923730804</v>
      </c>
      <c r="L93">
        <v>1.0684039087947883</v>
      </c>
      <c r="M93">
        <v>1.0235640648011781</v>
      </c>
      <c r="N93">
        <v>1.0795631825273013</v>
      </c>
      <c r="O93">
        <v>1.0327411957301151</v>
      </c>
      <c r="P93">
        <v>0.81806814670562744</v>
      </c>
      <c r="Q93">
        <v>281.97613525390625</v>
      </c>
    </row>
    <row r="94" spans="1:17">
      <c r="A94" s="1">
        <v>43191</v>
      </c>
      <c r="B94" s="1" t="s">
        <v>111</v>
      </c>
      <c r="C94">
        <v>1.0256231657871988</v>
      </c>
      <c r="D94" s="2">
        <v>1.0081216088789999</v>
      </c>
      <c r="E94">
        <v>1.0305567182921724</v>
      </c>
      <c r="F94">
        <v>56.84</v>
      </c>
      <c r="G94">
        <v>1.2300242130750605</v>
      </c>
      <c r="H94">
        <v>1.1954261954261953</v>
      </c>
      <c r="I94">
        <v>0.92727272727272725</v>
      </c>
      <c r="J94">
        <v>1.0269396551724137</v>
      </c>
      <c r="K94">
        <v>1.0618167557233198</v>
      </c>
      <c r="L94">
        <v>1.198473282442748</v>
      </c>
      <c r="M94">
        <v>1.0264150943396226</v>
      </c>
      <c r="N94">
        <v>1.0761506276150627</v>
      </c>
      <c r="O94">
        <v>1.1439522787113665</v>
      </c>
      <c r="P94">
        <v>1.3110352953275044</v>
      </c>
      <c r="Q94">
        <v>122.39844258626302</v>
      </c>
    </row>
    <row r="95" spans="1:17">
      <c r="A95" s="1">
        <v>43282</v>
      </c>
      <c r="B95" s="1" t="s">
        <v>112</v>
      </c>
      <c r="C95">
        <v>1.0272816804794078</v>
      </c>
      <c r="D95" s="2">
        <v>1.0125517507559998</v>
      </c>
      <c r="E95">
        <v>1.0351157222665601</v>
      </c>
      <c r="F95">
        <v>61.93</v>
      </c>
      <c r="G95">
        <v>1.2995226730310263</v>
      </c>
      <c r="H95">
        <v>1.080068143100511</v>
      </c>
      <c r="I95">
        <v>0.92307692307692302</v>
      </c>
      <c r="J95">
        <v>1.0208473436449228</v>
      </c>
      <c r="K95">
        <v>1.0687092798027822</v>
      </c>
      <c r="L95">
        <v>0.89261744966442957</v>
      </c>
      <c r="M95">
        <v>1.03419452887538</v>
      </c>
      <c r="N95">
        <v>1.0594996619337389</v>
      </c>
      <c r="O95">
        <v>1.2092074622433617</v>
      </c>
      <c r="P95">
        <v>1.0975797176361084</v>
      </c>
      <c r="Q95">
        <v>206.45338948567709</v>
      </c>
    </row>
    <row r="96" spans="1:17">
      <c r="A96" s="1">
        <v>43374</v>
      </c>
      <c r="B96" s="1" t="s">
        <v>113</v>
      </c>
      <c r="C96">
        <v>1.0263284122972309</v>
      </c>
      <c r="D96" s="2">
        <v>1.0044047504319999</v>
      </c>
      <c r="E96">
        <v>1.026726057906459</v>
      </c>
      <c r="F96">
        <v>65.55</v>
      </c>
      <c r="G96">
        <v>1.31042654028436</v>
      </c>
      <c r="H96">
        <v>0.98275862068965525</v>
      </c>
      <c r="I96">
        <v>0.91999999999999993</v>
      </c>
      <c r="J96">
        <v>0.9529923379581694</v>
      </c>
      <c r="K96">
        <v>1.0512281510064216</v>
      </c>
      <c r="L96">
        <v>0.89673913043478271</v>
      </c>
      <c r="M96">
        <v>1.0269461077844311</v>
      </c>
      <c r="N96">
        <v>1.0586353944562901</v>
      </c>
      <c r="O96">
        <v>1.1397076989405661</v>
      </c>
      <c r="P96">
        <v>0.99894648790359497</v>
      </c>
      <c r="Q96">
        <v>207.715944925944</v>
      </c>
    </row>
    <row r="97" spans="1:17">
      <c r="A97" s="1">
        <v>43466</v>
      </c>
      <c r="B97" s="1" t="s">
        <v>114</v>
      </c>
      <c r="C97">
        <v>1.0323805863844222</v>
      </c>
      <c r="D97" s="2">
        <v>1.0169890469999998</v>
      </c>
      <c r="E97">
        <v>1.0273735273735274</v>
      </c>
      <c r="F97">
        <v>66.48</v>
      </c>
      <c r="G97">
        <v>1.2037218413320276</v>
      </c>
      <c r="H97">
        <v>0.96307237813884783</v>
      </c>
      <c r="I97">
        <v>0.94000000000000006</v>
      </c>
      <c r="J97">
        <v>1.0439702554154542</v>
      </c>
      <c r="K97">
        <v>1.0623743990231742</v>
      </c>
      <c r="L97">
        <v>0.9085365853658538</v>
      </c>
      <c r="M97">
        <v>1.0230215827338129</v>
      </c>
      <c r="N97">
        <v>1.0708092485549132</v>
      </c>
      <c r="O97">
        <v>1.1009218380866292</v>
      </c>
      <c r="P97">
        <v>0.91976481676101685</v>
      </c>
      <c r="Q97">
        <v>253.48869323730469</v>
      </c>
    </row>
    <row r="98" spans="1:17">
      <c r="A98" s="1">
        <v>43556</v>
      </c>
      <c r="B98" s="1" t="s">
        <v>115</v>
      </c>
      <c r="C98">
        <v>1.0138530377507771</v>
      </c>
      <c r="D98" s="2">
        <v>1.0177909822079998</v>
      </c>
      <c r="E98">
        <v>1.0235580828594639</v>
      </c>
      <c r="F98">
        <v>65.739999999999995</v>
      </c>
      <c r="G98">
        <v>1.0098425196850394</v>
      </c>
      <c r="H98">
        <v>0.9652173913043478</v>
      </c>
      <c r="I98">
        <v>0.94117647058823528</v>
      </c>
      <c r="J98">
        <v>1.0125918153200419</v>
      </c>
      <c r="K98">
        <v>0.96791320406278858</v>
      </c>
      <c r="L98">
        <v>0.94267515923566891</v>
      </c>
      <c r="M98">
        <v>1.0220588235294117</v>
      </c>
      <c r="N98">
        <v>1.078538102643857</v>
      </c>
      <c r="O98">
        <v>1.1093618607554334</v>
      </c>
      <c r="P98">
        <v>0.80880449215571082</v>
      </c>
      <c r="Q98">
        <v>221.08138020833334</v>
      </c>
    </row>
    <row r="99" spans="1:17">
      <c r="A99" s="1">
        <v>43647</v>
      </c>
      <c r="B99" s="1" t="s">
        <v>116</v>
      </c>
      <c r="C99">
        <v>1.0135426319433305</v>
      </c>
      <c r="D99" s="2">
        <v>1.0067123839440002</v>
      </c>
      <c r="E99">
        <v>1.020046260601388</v>
      </c>
      <c r="F99">
        <v>64.53</v>
      </c>
      <c r="G99">
        <v>0.93296602387511474</v>
      </c>
      <c r="H99">
        <v>0.97634069400630918</v>
      </c>
      <c r="I99">
        <v>0.95833333333333326</v>
      </c>
      <c r="J99">
        <v>1.0138339920948616</v>
      </c>
      <c r="K99">
        <v>1.0148948790614909</v>
      </c>
      <c r="L99">
        <v>1.1503759398496241</v>
      </c>
      <c r="M99">
        <v>1.0161645848640706</v>
      </c>
      <c r="N99">
        <v>1.08423739629866</v>
      </c>
      <c r="O99">
        <v>1.1802542748943392</v>
      </c>
      <c r="P99">
        <v>0.89130191008249915</v>
      </c>
      <c r="Q99">
        <v>262.75800577799481</v>
      </c>
    </row>
    <row r="100" spans="1:17">
      <c r="A100" s="1">
        <v>43739</v>
      </c>
      <c r="B100" s="1" t="s">
        <v>117</v>
      </c>
      <c r="C100">
        <v>1.0276423782322894</v>
      </c>
      <c r="D100" s="2">
        <v>0.99799584768000005</v>
      </c>
      <c r="E100">
        <v>1.0122921185827909</v>
      </c>
      <c r="F100">
        <v>64.599999999999994</v>
      </c>
      <c r="G100">
        <v>0.93309222423146476</v>
      </c>
      <c r="H100">
        <v>1.0398724082934609</v>
      </c>
      <c r="I100">
        <v>0.95652173913043492</v>
      </c>
      <c r="J100">
        <v>1.0530204259017819</v>
      </c>
      <c r="K100">
        <v>1.0342957322084041</v>
      </c>
      <c r="L100">
        <v>1.1393939393939394</v>
      </c>
      <c r="M100">
        <v>0.99927113702623904</v>
      </c>
      <c r="N100">
        <v>1.0664652567975832</v>
      </c>
      <c r="O100">
        <v>1.2300623536262438</v>
      </c>
      <c r="P100">
        <v>0.82948448260625207</v>
      </c>
      <c r="Q100">
        <v>276.57766723632813</v>
      </c>
    </row>
    <row r="101" spans="1:17">
      <c r="A101" s="1">
        <v>43831</v>
      </c>
      <c r="B101" s="1" t="s">
        <v>118</v>
      </c>
      <c r="C101">
        <v>1.0306626059989468</v>
      </c>
      <c r="D101" s="2">
        <v>1.0077184131039998</v>
      </c>
      <c r="E101">
        <v>1.0215851602023609</v>
      </c>
      <c r="F101">
        <v>64.010000000000005</v>
      </c>
      <c r="G101">
        <v>0.91456468673718472</v>
      </c>
      <c r="H101">
        <v>1.0950920245398774</v>
      </c>
      <c r="I101">
        <v>0.97872340425531901</v>
      </c>
      <c r="J101">
        <v>1.0560545060390214</v>
      </c>
      <c r="K101">
        <v>1.0171204175945214</v>
      </c>
      <c r="L101">
        <v>1.1107382550335572</v>
      </c>
      <c r="M101">
        <v>0.99226441631504925</v>
      </c>
      <c r="N101">
        <v>1.0634278002699056</v>
      </c>
      <c r="O101">
        <v>1.2203601602475111</v>
      </c>
      <c r="P101">
        <v>0.74381539225578308</v>
      </c>
      <c r="Q101">
        <v>376.05016072591144</v>
      </c>
    </row>
    <row r="102" spans="1:17">
      <c r="A102" s="1">
        <v>43922</v>
      </c>
      <c r="B102" s="1" t="s">
        <v>119</v>
      </c>
      <c r="C102">
        <v>1.01465183692908</v>
      </c>
      <c r="D102" s="2">
        <v>1.0128534225999999</v>
      </c>
      <c r="E102">
        <v>1.049206349206349</v>
      </c>
      <c r="F102">
        <v>67.22</v>
      </c>
      <c r="G102">
        <v>0.87037037037037035</v>
      </c>
      <c r="H102">
        <v>1.0090090090090089</v>
      </c>
      <c r="I102">
        <v>0.95833333333333326</v>
      </c>
      <c r="J102">
        <v>1.0279792746113989</v>
      </c>
      <c r="K102">
        <v>1.0312902456475077</v>
      </c>
      <c r="L102">
        <v>1.0405405405405406</v>
      </c>
      <c r="M102">
        <v>0.9597122302158273</v>
      </c>
      <c r="N102">
        <v>0.95313626532083628</v>
      </c>
      <c r="O102">
        <v>1.0356500945563665</v>
      </c>
      <c r="P102">
        <v>0.48007194201151532</v>
      </c>
      <c r="Q102">
        <v>474.61429850260419</v>
      </c>
    </row>
    <row r="103" spans="1:17">
      <c r="A103" s="1">
        <v>44013</v>
      </c>
      <c r="B103" s="1" t="s">
        <v>120</v>
      </c>
      <c r="C103">
        <v>0.9258260758656206</v>
      </c>
      <c r="D103" s="2">
        <v>1.013246659302</v>
      </c>
      <c r="E103">
        <v>0.8495842781557067</v>
      </c>
      <c r="F103">
        <v>72.28</v>
      </c>
      <c r="G103">
        <v>0.69389763779527558</v>
      </c>
      <c r="H103">
        <v>0.86914378029079153</v>
      </c>
      <c r="I103">
        <v>1.2391304347826089</v>
      </c>
      <c r="J103">
        <v>1.0292397660818713</v>
      </c>
      <c r="K103">
        <v>0.96178323267744648</v>
      </c>
      <c r="L103">
        <v>0.83006535947712412</v>
      </c>
      <c r="M103">
        <v>0.91612436731742586</v>
      </c>
      <c r="N103">
        <v>0.21247792819305475</v>
      </c>
      <c r="O103">
        <v>1.0628107318853806</v>
      </c>
      <c r="P103">
        <v>0.39418893059094745</v>
      </c>
      <c r="Q103">
        <v>705.99151611328125</v>
      </c>
    </row>
    <row r="104" spans="1:17">
      <c r="A104" s="1">
        <v>44105</v>
      </c>
      <c r="B104" s="1" t="s">
        <v>121</v>
      </c>
      <c r="C104">
        <v>0.96734051413163469</v>
      </c>
      <c r="D104" s="2">
        <v>1.00239643098</v>
      </c>
      <c r="E104">
        <v>0.99321428571428583</v>
      </c>
      <c r="F104">
        <v>73.77</v>
      </c>
      <c r="G104">
        <v>0.76550387596899228</v>
      </c>
      <c r="H104">
        <v>0.92331288343558282</v>
      </c>
      <c r="I104">
        <v>1.4318181818181817</v>
      </c>
      <c r="J104">
        <v>1.0330169211721008</v>
      </c>
      <c r="K104">
        <v>1.011997457492452</v>
      </c>
      <c r="L104">
        <v>1.0797872340425532</v>
      </c>
      <c r="M104">
        <v>0.94675419401896421</v>
      </c>
      <c r="N104">
        <v>0.5571293673276676</v>
      </c>
      <c r="O104">
        <v>0.92971962487646775</v>
      </c>
      <c r="P104">
        <v>0.76539329687754309</v>
      </c>
      <c r="Q104">
        <v>366.60836791992188</v>
      </c>
    </row>
    <row r="105" spans="1:17">
      <c r="A105" s="1">
        <v>44197</v>
      </c>
      <c r="B105" s="1" t="s">
        <v>122</v>
      </c>
      <c r="C105">
        <v>0.98679064185460208</v>
      </c>
      <c r="D105" s="2">
        <v>1.019825403399</v>
      </c>
      <c r="E105">
        <v>0.98316275998679448</v>
      </c>
      <c r="F105">
        <v>76.16</v>
      </c>
      <c r="G105">
        <v>0.84252669039145911</v>
      </c>
      <c r="H105">
        <v>0.97619047619047616</v>
      </c>
      <c r="I105">
        <v>1.347826086956522</v>
      </c>
      <c r="J105">
        <v>1.055425219941349</v>
      </c>
      <c r="K105">
        <v>1.0308865765808184</v>
      </c>
      <c r="L105">
        <v>1.0211480362537764</v>
      </c>
      <c r="M105">
        <v>0.97802976612331682</v>
      </c>
      <c r="N105">
        <v>0.54441624365482233</v>
      </c>
      <c r="O105">
        <v>1.0651455316659353</v>
      </c>
      <c r="P105">
        <v>0.54438893000284827</v>
      </c>
      <c r="Q105">
        <v>415.70157877604169</v>
      </c>
    </row>
    <row r="106" spans="1:17">
      <c r="A106" s="1">
        <v>44287</v>
      </c>
      <c r="B106" s="1" t="s">
        <v>123</v>
      </c>
      <c r="C106">
        <v>0.99657355967276773</v>
      </c>
      <c r="D106" s="2">
        <v>1.0212483049159999</v>
      </c>
      <c r="E106">
        <v>0.99243570347957644</v>
      </c>
      <c r="F106">
        <v>74.42</v>
      </c>
      <c r="G106">
        <v>1.0436730123180291</v>
      </c>
      <c r="H106">
        <v>1.1535714285714285</v>
      </c>
      <c r="I106">
        <v>1.2391304347826089</v>
      </c>
      <c r="J106">
        <v>1.001008064516129</v>
      </c>
      <c r="K106">
        <v>1.0288608297488553</v>
      </c>
      <c r="L106">
        <v>1.1558441558441559</v>
      </c>
      <c r="M106">
        <v>1.0052473763118441</v>
      </c>
      <c r="N106">
        <v>0.66338880484114982</v>
      </c>
      <c r="O106">
        <v>1.3370759386695641</v>
      </c>
      <c r="P106">
        <v>0.80633332331975305</v>
      </c>
      <c r="Q106">
        <v>432.19891357421875</v>
      </c>
    </row>
    <row r="107" spans="1:17">
      <c r="A107" s="1">
        <v>44378</v>
      </c>
      <c r="B107" s="1" t="s">
        <v>124</v>
      </c>
      <c r="C107">
        <v>1.10470122600853</v>
      </c>
      <c r="D107" s="2">
        <v>1.0202342961479998</v>
      </c>
      <c r="E107">
        <v>1.2428825622775799</v>
      </c>
      <c r="F107">
        <v>74.23</v>
      </c>
      <c r="G107">
        <v>1.6312056737588652</v>
      </c>
      <c r="H107">
        <v>1.4163568773234203</v>
      </c>
      <c r="I107">
        <v>0.89473684210526305</v>
      </c>
      <c r="J107">
        <v>0.99936868686868685</v>
      </c>
      <c r="K107">
        <v>1.1054657168900444</v>
      </c>
      <c r="L107">
        <v>1.4724409448818898</v>
      </c>
      <c r="M107">
        <v>1.1026045777426994</v>
      </c>
      <c r="N107">
        <v>3.5290858725761773</v>
      </c>
      <c r="O107">
        <v>1.2953767211504446</v>
      </c>
      <c r="P107">
        <v>0.7401031653086344</v>
      </c>
      <c r="Q107">
        <v>350.58125813802081</v>
      </c>
    </row>
    <row r="108" spans="1:17">
      <c r="A108" s="1">
        <v>44470</v>
      </c>
      <c r="B108" s="1" t="s">
        <v>125</v>
      </c>
      <c r="C108">
        <v>1.0398687249689147</v>
      </c>
      <c r="D108" s="2">
        <v>1.01083410162</v>
      </c>
      <c r="E108">
        <v>1.0578928443006113</v>
      </c>
      <c r="F108">
        <v>73.459999999999994</v>
      </c>
      <c r="G108">
        <v>1.6810126582278482</v>
      </c>
      <c r="H108">
        <v>1.2923588039867109</v>
      </c>
      <c r="I108">
        <v>0.7142857142857143</v>
      </c>
      <c r="J108">
        <v>0.94226927686775863</v>
      </c>
      <c r="K108">
        <v>1.0360629138206274</v>
      </c>
      <c r="L108">
        <v>1.2857142857142858</v>
      </c>
      <c r="M108">
        <v>1.071648690292758</v>
      </c>
      <c r="N108">
        <v>1.4872881355932204</v>
      </c>
      <c r="O108">
        <v>1.5424126306869497</v>
      </c>
      <c r="P108">
        <v>0.63185620307922363</v>
      </c>
      <c r="Q108">
        <v>262.37106323242188</v>
      </c>
    </row>
    <row r="109" spans="1:17">
      <c r="A109" s="1">
        <v>44562</v>
      </c>
      <c r="B109" s="1" t="s">
        <v>126</v>
      </c>
      <c r="C109">
        <v>1.0502499824488887</v>
      </c>
      <c r="D109" s="2">
        <v>1.0291771737919999</v>
      </c>
      <c r="E109">
        <v>1.0463398253861653</v>
      </c>
      <c r="F109">
        <v>72.63</v>
      </c>
      <c r="G109">
        <v>1.6145723336853222</v>
      </c>
      <c r="H109">
        <v>1.2252510760401722</v>
      </c>
      <c r="I109">
        <v>0.69354838709677413</v>
      </c>
      <c r="J109">
        <v>1.0655737704918034</v>
      </c>
      <c r="K109">
        <v>1.0631879424526147</v>
      </c>
      <c r="L109">
        <v>0.88757396449704151</v>
      </c>
      <c r="M109">
        <v>1.0492753623188407</v>
      </c>
      <c r="N109">
        <v>1.4930069930069929</v>
      </c>
      <c r="O109">
        <v>1.9568087657292683</v>
      </c>
      <c r="P109">
        <v>288.88606770833331</v>
      </c>
      <c r="Q109" s="3">
        <v>66</v>
      </c>
    </row>
    <row r="110" spans="1:17">
      <c r="A110" s="1">
        <v>44652</v>
      </c>
      <c r="B110" s="1" t="s">
        <v>127</v>
      </c>
      <c r="C110">
        <v>1.0358497337670987</v>
      </c>
      <c r="D110" s="2">
        <v>1.0994684046629997</v>
      </c>
      <c r="E110">
        <v>1.0354420731707317</v>
      </c>
      <c r="F110">
        <v>87.37</v>
      </c>
      <c r="G110" s="13">
        <v>1.0575851393188858</v>
      </c>
      <c r="H110" s="13">
        <v>1.3124463519313305</v>
      </c>
      <c r="I110">
        <v>0.73684210526315785</v>
      </c>
      <c r="J110">
        <v>1.0191339375629407</v>
      </c>
      <c r="K110">
        <v>1.0443695212407282</v>
      </c>
      <c r="L110">
        <v>1.646067415730337</v>
      </c>
      <c r="M110">
        <v>1.0425055928411633</v>
      </c>
      <c r="N110">
        <v>1.185860889395667</v>
      </c>
      <c r="O110">
        <v>6.4499506950378418</v>
      </c>
      <c r="P110">
        <v>444.23799641927081</v>
      </c>
      <c r="Q110" s="3">
        <v>65</v>
      </c>
    </row>
    <row r="111" spans="1:17">
      <c r="A111" s="1">
        <v>44743</v>
      </c>
      <c r="B111" s="1" t="s">
        <v>128</v>
      </c>
      <c r="C111">
        <v>0.95834178001748149</v>
      </c>
      <c r="D111" s="2">
        <v>1.01325985448</v>
      </c>
      <c r="E111">
        <v>0.90229062276306371</v>
      </c>
      <c r="F111">
        <v>65.98</v>
      </c>
      <c r="G111" s="13">
        <v>0.89658792650918639</v>
      </c>
      <c r="H111" s="13">
        <v>1.0636521739130436</v>
      </c>
      <c r="I111">
        <v>0.78431372549019618</v>
      </c>
      <c r="J111">
        <v>1.0246367656348703</v>
      </c>
      <c r="K111">
        <v>1.0322797373644832</v>
      </c>
      <c r="L111">
        <v>1.2459893048128343</v>
      </c>
      <c r="M111">
        <v>0.96993557623478888</v>
      </c>
      <c r="N111">
        <v>0.9552590266875981</v>
      </c>
      <c r="O111">
        <v>3.028512716293335</v>
      </c>
      <c r="P111">
        <v>496.49658203125</v>
      </c>
      <c r="Q111" s="3">
        <v>66</v>
      </c>
    </row>
    <row r="112" spans="1:17">
      <c r="A112" s="1">
        <v>44835</v>
      </c>
      <c r="B112" s="1" t="s">
        <v>129</v>
      </c>
      <c r="C112">
        <v>0.96328316796958846</v>
      </c>
      <c r="D112" s="2">
        <v>0.99141574014</v>
      </c>
      <c r="E112">
        <v>0.90924541128484027</v>
      </c>
      <c r="F112">
        <v>59.51</v>
      </c>
      <c r="G112" s="13">
        <v>0.87814910025706949</v>
      </c>
      <c r="H112" s="13">
        <v>0.92108433734939754</v>
      </c>
      <c r="I112">
        <v>0.84444444444444444</v>
      </c>
      <c r="J112">
        <v>1.0623277506889972</v>
      </c>
      <c r="K112">
        <v>1.0621637323498951</v>
      </c>
      <c r="L112">
        <v>1.0153256704980842</v>
      </c>
      <c r="M112">
        <v>0.94464414090582316</v>
      </c>
      <c r="N112">
        <v>0.99145299145299148</v>
      </c>
      <c r="O112">
        <v>2.9858884016672769</v>
      </c>
      <c r="P112">
        <v>496.49658203125</v>
      </c>
      <c r="Q112" s="3">
        <v>66</v>
      </c>
    </row>
    <row r="113" spans="1:14">
      <c r="A113" s="1">
        <v>44927</v>
      </c>
      <c r="N113">
        <v>0</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0427-9C6B-4E6E-86B8-9D291BE71A9E}">
  <dimension ref="A1:P112"/>
  <sheetViews>
    <sheetView zoomScale="61" workbookViewId="0">
      <selection activeCell="A2" sqref="A2"/>
    </sheetView>
  </sheetViews>
  <sheetFormatPr defaultRowHeight="14.4"/>
  <cols>
    <col min="1" max="1" width="13.6640625" bestFit="1" customWidth="1"/>
    <col min="2" max="2" width="20.5546875" bestFit="1" customWidth="1"/>
    <col min="4" max="4" width="19.21875" bestFit="1" customWidth="1"/>
    <col min="5" max="5" width="19.21875" customWidth="1"/>
    <col min="6" max="6" width="12" bestFit="1" customWidth="1"/>
    <col min="7" max="13" width="12" customWidth="1"/>
    <col min="16" max="16" width="15.44140625" customWidth="1"/>
  </cols>
  <sheetData>
    <row r="1" spans="1:16">
      <c r="B1" t="s">
        <v>700</v>
      </c>
      <c r="C1" t="s">
        <v>701</v>
      </c>
      <c r="D1" t="s">
        <v>705</v>
      </c>
      <c r="E1" t="s">
        <v>702</v>
      </c>
      <c r="F1" t="s">
        <v>703</v>
      </c>
      <c r="G1" t="s">
        <v>704</v>
      </c>
      <c r="H1" t="s">
        <v>706</v>
      </c>
      <c r="I1" t="s">
        <v>707</v>
      </c>
      <c r="J1" t="s">
        <v>694</v>
      </c>
      <c r="K1" t="s">
        <v>708</v>
      </c>
      <c r="L1" t="s">
        <v>698</v>
      </c>
      <c r="M1" t="s">
        <v>709</v>
      </c>
      <c r="N1" t="s">
        <v>696</v>
      </c>
      <c r="O1" t="s">
        <v>358</v>
      </c>
      <c r="P1" t="s">
        <v>714</v>
      </c>
    </row>
    <row r="2" spans="1:16">
      <c r="A2" s="1" t="s">
        <v>19</v>
      </c>
      <c r="C2" s="2">
        <v>1.4243714790759998</v>
      </c>
      <c r="D2">
        <v>90.9</v>
      </c>
      <c r="E2">
        <v>4.34</v>
      </c>
      <c r="F2">
        <v>18.899999999999999</v>
      </c>
      <c r="G2">
        <v>13.4</v>
      </c>
      <c r="H2">
        <v>8</v>
      </c>
      <c r="I2">
        <v>77.400000000000006</v>
      </c>
      <c r="K2">
        <v>4.3</v>
      </c>
      <c r="L2">
        <v>883</v>
      </c>
      <c r="O2">
        <v>0.65363460779190063</v>
      </c>
      <c r="P2">
        <v>121.91585032145183</v>
      </c>
    </row>
    <row r="3" spans="1:16">
      <c r="A3" s="1" t="s">
        <v>20</v>
      </c>
      <c r="C3" s="2">
        <v>1.2486864428860001</v>
      </c>
      <c r="D3">
        <v>93.4</v>
      </c>
      <c r="E3">
        <v>4.93</v>
      </c>
      <c r="F3">
        <v>20.6</v>
      </c>
      <c r="G3">
        <v>14.6</v>
      </c>
      <c r="H3">
        <v>8.3000000000000007</v>
      </c>
      <c r="I3">
        <v>123.8</v>
      </c>
      <c r="K3">
        <v>7.7</v>
      </c>
      <c r="L3">
        <v>888</v>
      </c>
      <c r="O3">
        <v>0.81799652179082238</v>
      </c>
      <c r="P3">
        <v>226.29474894205728</v>
      </c>
    </row>
    <row r="4" spans="1:16">
      <c r="A4" s="1" t="s">
        <v>21</v>
      </c>
      <c r="C4" s="2">
        <v>1.1509959362879998</v>
      </c>
      <c r="D4">
        <v>98.6</v>
      </c>
      <c r="E4">
        <v>4.47</v>
      </c>
      <c r="F4">
        <v>20.399999999999999</v>
      </c>
      <c r="G4">
        <v>15.8</v>
      </c>
      <c r="H4">
        <v>8.6999999999999993</v>
      </c>
      <c r="I4">
        <v>342.9</v>
      </c>
      <c r="K4">
        <v>7.4</v>
      </c>
      <c r="L4">
        <v>872</v>
      </c>
      <c r="O4">
        <v>0.57091997067133582</v>
      </c>
      <c r="P4">
        <v>200.57395426432291</v>
      </c>
    </row>
    <row r="5" spans="1:16">
      <c r="A5" s="1" t="s">
        <v>22</v>
      </c>
      <c r="C5" s="2">
        <v>1.1299907942399998</v>
      </c>
      <c r="D5">
        <v>104.4</v>
      </c>
      <c r="E5">
        <v>4.55</v>
      </c>
      <c r="F5">
        <v>22.5</v>
      </c>
      <c r="G5">
        <v>18.8</v>
      </c>
      <c r="H5">
        <v>9.1</v>
      </c>
      <c r="I5">
        <v>156.30000000000001</v>
      </c>
      <c r="K5">
        <v>21.6</v>
      </c>
      <c r="L5">
        <v>890</v>
      </c>
      <c r="O5">
        <v>0.5082714855670929</v>
      </c>
      <c r="P5">
        <v>206.05684407552084</v>
      </c>
    </row>
    <row r="6" spans="1:16">
      <c r="A6" s="1" t="s">
        <v>23</v>
      </c>
      <c r="B6">
        <v>229.71865611959655</v>
      </c>
      <c r="C6" s="2">
        <v>1.1001107973200002</v>
      </c>
      <c r="D6">
        <v>95.2</v>
      </c>
      <c r="E6">
        <v>4.7699999999999996</v>
      </c>
      <c r="F6">
        <v>20.399999999999999</v>
      </c>
      <c r="G6">
        <v>16.399999999999999</v>
      </c>
      <c r="H6">
        <v>9.1999999999999993</v>
      </c>
      <c r="I6">
        <v>73.400000000000006</v>
      </c>
      <c r="K6">
        <v>4.4000000000000004</v>
      </c>
      <c r="L6">
        <v>849</v>
      </c>
      <c r="O6">
        <v>0.55239143967628479</v>
      </c>
      <c r="P6">
        <v>260.28388468424481</v>
      </c>
    </row>
    <row r="7" spans="1:16">
      <c r="A7" s="1" t="s">
        <v>24</v>
      </c>
      <c r="B7">
        <v>313.14164384804729</v>
      </c>
      <c r="C7" s="2">
        <v>1.0500895635199998</v>
      </c>
      <c r="D7">
        <v>94.6</v>
      </c>
      <c r="E7">
        <v>4.9800000000000004</v>
      </c>
      <c r="F7">
        <v>21.8</v>
      </c>
      <c r="G7">
        <v>17.2</v>
      </c>
      <c r="H7">
        <v>9.6</v>
      </c>
      <c r="I7">
        <v>117.7</v>
      </c>
      <c r="K7">
        <v>7.7</v>
      </c>
      <c r="L7">
        <v>835</v>
      </c>
      <c r="O7">
        <v>0.48435837030410767</v>
      </c>
      <c r="P7">
        <v>218.95687357584634</v>
      </c>
    </row>
    <row r="8" spans="1:16">
      <c r="A8" s="1" t="s">
        <v>25</v>
      </c>
      <c r="B8">
        <v>397.8857369219424</v>
      </c>
      <c r="C8" s="2">
        <v>1.008401660104</v>
      </c>
      <c r="D8">
        <v>97.2</v>
      </c>
      <c r="E8">
        <v>5.27</v>
      </c>
      <c r="F8">
        <v>21.8</v>
      </c>
      <c r="G8">
        <v>17</v>
      </c>
      <c r="H8">
        <v>9.6999999999999993</v>
      </c>
      <c r="I8">
        <v>317.2</v>
      </c>
      <c r="K8">
        <v>5.6</v>
      </c>
      <c r="L8">
        <v>819</v>
      </c>
      <c r="O8">
        <v>0.49720496932665509</v>
      </c>
      <c r="P8">
        <v>236.00233968098959</v>
      </c>
    </row>
    <row r="9" spans="1:16">
      <c r="A9" s="1" t="s">
        <v>26</v>
      </c>
      <c r="B9">
        <v>434.37476900286038</v>
      </c>
      <c r="C9" s="2">
        <v>1.04566616352</v>
      </c>
      <c r="D9">
        <v>103</v>
      </c>
      <c r="E9">
        <v>5.48</v>
      </c>
      <c r="F9">
        <v>25.6</v>
      </c>
      <c r="G9">
        <v>17.5</v>
      </c>
      <c r="H9">
        <v>9.9</v>
      </c>
      <c r="I9">
        <v>154.69999999999999</v>
      </c>
      <c r="K9">
        <v>16.600000000000001</v>
      </c>
      <c r="L9">
        <v>867</v>
      </c>
      <c r="O9">
        <v>0.33406177163124084</v>
      </c>
      <c r="P9">
        <v>209.01339213053384</v>
      </c>
    </row>
    <row r="10" spans="1:16">
      <c r="A10" s="1" t="s">
        <v>27</v>
      </c>
      <c r="B10">
        <v>228.7058670413137</v>
      </c>
      <c r="C10" s="2">
        <v>1.0540203531480001</v>
      </c>
      <c r="D10">
        <v>98.1</v>
      </c>
      <c r="E10">
        <v>5.65</v>
      </c>
      <c r="F10">
        <v>20.3</v>
      </c>
      <c r="G10">
        <v>15.2</v>
      </c>
      <c r="H10">
        <v>10.3</v>
      </c>
      <c r="I10">
        <v>69.099999999999994</v>
      </c>
      <c r="K10">
        <v>4</v>
      </c>
      <c r="L10">
        <v>838</v>
      </c>
      <c r="M10">
        <v>100</v>
      </c>
      <c r="O10">
        <v>0.3422892491022746</v>
      </c>
      <c r="P10">
        <v>125.38176854451497</v>
      </c>
    </row>
    <row r="11" spans="1:16">
      <c r="A11" s="1" t="s">
        <v>28</v>
      </c>
      <c r="B11">
        <v>310.54815461478671</v>
      </c>
      <c r="C11" s="2">
        <v>1.0303002326399997</v>
      </c>
      <c r="D11">
        <v>97.8</v>
      </c>
      <c r="E11">
        <v>5.75</v>
      </c>
      <c r="F11">
        <v>20.3</v>
      </c>
      <c r="G11">
        <v>17.2</v>
      </c>
      <c r="H11">
        <v>10.8</v>
      </c>
      <c r="I11">
        <v>113.8</v>
      </c>
      <c r="K11">
        <v>6.2</v>
      </c>
      <c r="L11">
        <v>796</v>
      </c>
      <c r="M11">
        <v>116.9</v>
      </c>
      <c r="O11">
        <v>0.26620603601137799</v>
      </c>
      <c r="P11">
        <v>154.66781616210938</v>
      </c>
    </row>
    <row r="12" spans="1:16">
      <c r="A12" s="1" t="s">
        <v>29</v>
      </c>
      <c r="B12">
        <v>409.19746344640208</v>
      </c>
      <c r="C12" s="2">
        <v>1.00486331906</v>
      </c>
      <c r="D12">
        <v>100.9</v>
      </c>
      <c r="E12">
        <v>5.82</v>
      </c>
      <c r="F12">
        <v>21.5</v>
      </c>
      <c r="G12">
        <v>18.399999999999999</v>
      </c>
      <c r="H12">
        <v>10.9</v>
      </c>
      <c r="I12">
        <v>342.2</v>
      </c>
      <c r="K12">
        <v>6.1</v>
      </c>
      <c r="L12">
        <v>778</v>
      </c>
      <c r="M12">
        <v>136</v>
      </c>
      <c r="N12">
        <v>86.46</v>
      </c>
      <c r="O12">
        <v>0.28721674283345539</v>
      </c>
      <c r="P12">
        <v>38.81719970703125</v>
      </c>
    </row>
    <row r="13" spans="1:16">
      <c r="A13" s="1" t="s">
        <v>30</v>
      </c>
      <c r="B13">
        <v>450.08048502532455</v>
      </c>
      <c r="C13" s="2">
        <v>1.017485349552</v>
      </c>
      <c r="D13">
        <v>112</v>
      </c>
      <c r="E13">
        <v>5.91</v>
      </c>
      <c r="F13">
        <v>24.8</v>
      </c>
      <c r="G13">
        <v>21.2</v>
      </c>
      <c r="H13">
        <v>11.2</v>
      </c>
      <c r="I13">
        <v>155.1</v>
      </c>
      <c r="K13">
        <v>16.399999999999999</v>
      </c>
      <c r="L13">
        <v>843</v>
      </c>
      <c r="M13">
        <v>106.4</v>
      </c>
      <c r="N13">
        <v>62.21</v>
      </c>
      <c r="O13">
        <v>0.52714592218399048</v>
      </c>
      <c r="P13">
        <v>33.715020497639976</v>
      </c>
    </row>
    <row r="14" spans="1:16">
      <c r="A14" s="1" t="s">
        <v>31</v>
      </c>
      <c r="B14">
        <v>225.31340545614626</v>
      </c>
      <c r="C14" s="2">
        <v>1.0306888500959999</v>
      </c>
      <c r="D14">
        <v>97.8</v>
      </c>
      <c r="E14">
        <v>6.05</v>
      </c>
      <c r="F14">
        <v>17.899999999999999</v>
      </c>
      <c r="G14">
        <v>17.8</v>
      </c>
      <c r="H14">
        <v>11.6</v>
      </c>
      <c r="I14">
        <v>68.8</v>
      </c>
      <c r="K14">
        <v>4.2</v>
      </c>
      <c r="L14">
        <v>814</v>
      </c>
      <c r="M14">
        <v>97.4</v>
      </c>
      <c r="N14">
        <v>75.66</v>
      </c>
      <c r="O14">
        <v>0.52354331811269128</v>
      </c>
      <c r="P14">
        <v>46.101109186808266</v>
      </c>
    </row>
    <row r="15" spans="1:16">
      <c r="A15" s="1" t="s">
        <v>32</v>
      </c>
      <c r="B15">
        <v>307.48943782561798</v>
      </c>
      <c r="C15" s="2">
        <v>1.0096260551999998</v>
      </c>
      <c r="D15">
        <v>96.5</v>
      </c>
      <c r="E15">
        <v>6.16</v>
      </c>
      <c r="F15">
        <v>18.600000000000001</v>
      </c>
      <c r="G15">
        <v>17.399999999999999</v>
      </c>
      <c r="H15">
        <v>11.5</v>
      </c>
      <c r="I15">
        <v>114.8</v>
      </c>
      <c r="K15">
        <v>5.4</v>
      </c>
      <c r="L15">
        <v>780</v>
      </c>
      <c r="M15">
        <v>111.4</v>
      </c>
      <c r="N15">
        <v>37.46</v>
      </c>
      <c r="O15">
        <v>0.59369038542111718</v>
      </c>
      <c r="P15">
        <v>33.976498921712242</v>
      </c>
    </row>
    <row r="16" spans="1:16">
      <c r="A16" s="1" t="s">
        <v>33</v>
      </c>
      <c r="B16">
        <v>373.08927412568141</v>
      </c>
      <c r="C16" s="2">
        <v>1.437543486477</v>
      </c>
      <c r="D16">
        <v>101.4</v>
      </c>
      <c r="E16">
        <v>9.27</v>
      </c>
      <c r="F16">
        <v>19.2</v>
      </c>
      <c r="G16">
        <v>13.4</v>
      </c>
      <c r="H16">
        <v>11.6</v>
      </c>
      <c r="I16">
        <v>266.60000000000002</v>
      </c>
      <c r="K16">
        <v>5.7</v>
      </c>
      <c r="L16">
        <v>764</v>
      </c>
      <c r="M16">
        <v>121.7</v>
      </c>
      <c r="N16">
        <v>32.94</v>
      </c>
      <c r="O16">
        <v>0.50644419590632117</v>
      </c>
      <c r="P16">
        <v>122.8301518758138</v>
      </c>
    </row>
    <row r="17" spans="1:16">
      <c r="A17" s="1" t="s">
        <v>34</v>
      </c>
      <c r="B17">
        <v>408.99209350792</v>
      </c>
      <c r="C17" s="2">
        <v>1.2329268522980001</v>
      </c>
      <c r="D17">
        <v>98</v>
      </c>
      <c r="E17">
        <v>17.55</v>
      </c>
      <c r="F17">
        <v>18.7</v>
      </c>
      <c r="G17">
        <v>9.4</v>
      </c>
      <c r="H17">
        <v>12.8</v>
      </c>
      <c r="I17">
        <v>133.19999999999999</v>
      </c>
      <c r="K17">
        <v>15.4</v>
      </c>
      <c r="L17">
        <v>828</v>
      </c>
      <c r="M17">
        <v>94.4</v>
      </c>
      <c r="N17">
        <v>44.51</v>
      </c>
      <c r="O17">
        <v>0.56691006819407141</v>
      </c>
      <c r="P17">
        <v>49.456317901611328</v>
      </c>
    </row>
    <row r="18" spans="1:16">
      <c r="A18" s="1" t="s">
        <v>35</v>
      </c>
      <c r="B18">
        <v>221.2329006537079</v>
      </c>
      <c r="C18" s="2">
        <v>1.1600477902259998</v>
      </c>
      <c r="D18">
        <v>85.5</v>
      </c>
      <c r="E18">
        <v>22.98</v>
      </c>
      <c r="F18">
        <v>15.3</v>
      </c>
      <c r="G18">
        <v>9.1</v>
      </c>
      <c r="H18">
        <v>13.9</v>
      </c>
      <c r="I18">
        <v>66.900000000000006</v>
      </c>
      <c r="J18">
        <v>100</v>
      </c>
      <c r="K18">
        <v>4.0999999999999996</v>
      </c>
      <c r="L18">
        <v>821</v>
      </c>
      <c r="M18">
        <v>92.4</v>
      </c>
      <c r="N18">
        <v>96.6</v>
      </c>
      <c r="O18">
        <v>0.76415174206097924</v>
      </c>
      <c r="P18">
        <v>50.586943308512367</v>
      </c>
    </row>
    <row r="19" spans="1:16">
      <c r="A19" s="1" t="s">
        <v>36</v>
      </c>
      <c r="B19">
        <v>317.17627010456289</v>
      </c>
      <c r="C19" s="2">
        <v>1.0732882578060001</v>
      </c>
      <c r="D19">
        <v>86.2</v>
      </c>
      <c r="E19">
        <v>24.5</v>
      </c>
      <c r="F19">
        <v>17.100000000000001</v>
      </c>
      <c r="G19">
        <v>10.1</v>
      </c>
      <c r="H19">
        <v>13.1</v>
      </c>
      <c r="I19">
        <v>114.7</v>
      </c>
      <c r="J19">
        <v>130.1</v>
      </c>
      <c r="K19">
        <v>5.5</v>
      </c>
      <c r="L19">
        <v>831</v>
      </c>
      <c r="M19">
        <v>112.8</v>
      </c>
      <c r="N19">
        <v>114.88</v>
      </c>
      <c r="O19">
        <v>0.59059460957845056</v>
      </c>
      <c r="P19">
        <v>74.683116912841797</v>
      </c>
    </row>
    <row r="20" spans="1:16">
      <c r="A20" s="1" t="s">
        <v>37</v>
      </c>
      <c r="B20">
        <v>415.85381194525519</v>
      </c>
      <c r="C20" s="2">
        <v>1.0555210013759999</v>
      </c>
      <c r="D20">
        <v>90.6</v>
      </c>
      <c r="E20">
        <v>24.83</v>
      </c>
      <c r="F20">
        <v>18.899999999999999</v>
      </c>
      <c r="G20">
        <v>9.5</v>
      </c>
      <c r="H20">
        <v>12.1</v>
      </c>
      <c r="I20">
        <v>281.8</v>
      </c>
      <c r="J20">
        <v>156.77000000000001</v>
      </c>
      <c r="K20">
        <v>5.9</v>
      </c>
      <c r="L20">
        <v>833</v>
      </c>
      <c r="M20">
        <v>130.6</v>
      </c>
      <c r="N20">
        <v>106.86</v>
      </c>
      <c r="O20">
        <v>0.6867349545160929</v>
      </c>
      <c r="P20">
        <v>88.812068303426102</v>
      </c>
    </row>
    <row r="21" spans="1:16">
      <c r="A21" s="1" t="s">
        <v>38</v>
      </c>
      <c r="B21">
        <v>458.39852480919944</v>
      </c>
      <c r="C21" s="2">
        <v>1.0390982332260001</v>
      </c>
      <c r="D21">
        <v>100.2</v>
      </c>
      <c r="E21">
        <v>26.28</v>
      </c>
      <c r="F21">
        <v>24.3</v>
      </c>
      <c r="G21">
        <v>10.8</v>
      </c>
      <c r="H21">
        <v>12.4</v>
      </c>
      <c r="I21">
        <v>142.5</v>
      </c>
      <c r="J21">
        <v>145.47999999999999</v>
      </c>
      <c r="K21">
        <v>16.5</v>
      </c>
      <c r="L21">
        <v>887</v>
      </c>
      <c r="M21">
        <v>105.5</v>
      </c>
      <c r="N21">
        <v>188.81</v>
      </c>
      <c r="O21">
        <v>0.78480450312296546</v>
      </c>
      <c r="P21">
        <v>56.479135513305664</v>
      </c>
    </row>
    <row r="22" spans="1:16">
      <c r="A22" s="1" t="s">
        <v>39</v>
      </c>
      <c r="B22">
        <v>246.50188136273948</v>
      </c>
      <c r="C22" s="2">
        <v>1.0405595508480001</v>
      </c>
      <c r="D22">
        <v>92.4</v>
      </c>
      <c r="E22">
        <v>28.51</v>
      </c>
      <c r="F22">
        <v>23.9</v>
      </c>
      <c r="G22">
        <v>10</v>
      </c>
      <c r="H22">
        <v>12.1</v>
      </c>
      <c r="I22">
        <v>69.5</v>
      </c>
      <c r="J22">
        <v>111.15</v>
      </c>
      <c r="K22">
        <v>4.0999999999999996</v>
      </c>
      <c r="L22">
        <v>886</v>
      </c>
      <c r="M22">
        <v>97.2</v>
      </c>
      <c r="N22">
        <v>242.85</v>
      </c>
      <c r="O22">
        <v>0.44174925486246747</v>
      </c>
      <c r="P22">
        <v>57.142172495524086</v>
      </c>
    </row>
    <row r="23" spans="1:16">
      <c r="A23" s="1" t="s">
        <v>40</v>
      </c>
      <c r="B23">
        <v>349.63019399602109</v>
      </c>
      <c r="C23" s="2">
        <v>1.0527329216249999</v>
      </c>
      <c r="D23">
        <v>93.6</v>
      </c>
      <c r="E23">
        <v>28.37</v>
      </c>
      <c r="F23">
        <v>25.5</v>
      </c>
      <c r="G23">
        <v>10.4</v>
      </c>
      <c r="H23">
        <v>10.6</v>
      </c>
      <c r="I23">
        <v>116.6</v>
      </c>
      <c r="J23">
        <v>151.16</v>
      </c>
      <c r="K23">
        <v>5.7</v>
      </c>
      <c r="L23">
        <v>867</v>
      </c>
      <c r="M23">
        <v>121.1</v>
      </c>
      <c r="N23">
        <v>200.22</v>
      </c>
      <c r="O23">
        <v>0.46447562177975971</v>
      </c>
      <c r="P23">
        <v>61.608872095743813</v>
      </c>
    </row>
    <row r="24" spans="1:16">
      <c r="A24" s="1" t="s">
        <v>41</v>
      </c>
      <c r="B24">
        <v>459.71552666312454</v>
      </c>
      <c r="C24" s="2">
        <v>1.041443375544</v>
      </c>
      <c r="D24">
        <v>99</v>
      </c>
      <c r="E24">
        <v>27.79</v>
      </c>
      <c r="F24">
        <v>26.6</v>
      </c>
      <c r="G24">
        <v>11.1</v>
      </c>
      <c r="H24">
        <v>9.9</v>
      </c>
      <c r="I24">
        <v>310</v>
      </c>
      <c r="J24">
        <v>177.77</v>
      </c>
      <c r="K24">
        <v>5.9</v>
      </c>
      <c r="L24">
        <v>868</v>
      </c>
      <c r="M24">
        <v>136.69999999999999</v>
      </c>
      <c r="N24">
        <v>192.22</v>
      </c>
      <c r="O24">
        <v>0.38311338424682617</v>
      </c>
      <c r="P24">
        <v>48.594260533650719</v>
      </c>
    </row>
    <row r="25" spans="1:16">
      <c r="A25" s="1" t="s">
        <v>42</v>
      </c>
      <c r="B25">
        <v>496.27956350755107</v>
      </c>
      <c r="C25" s="2">
        <v>1.0536212998079999</v>
      </c>
      <c r="D25">
        <v>109.1</v>
      </c>
      <c r="E25">
        <v>27.88</v>
      </c>
      <c r="F25">
        <v>29.1</v>
      </c>
      <c r="G25">
        <v>13.4</v>
      </c>
      <c r="H25">
        <v>9.8000000000000007</v>
      </c>
      <c r="I25">
        <v>145.9</v>
      </c>
      <c r="J25">
        <v>164.26</v>
      </c>
      <c r="K25">
        <v>14.6</v>
      </c>
      <c r="L25">
        <v>921</v>
      </c>
      <c r="M25">
        <v>107.9</v>
      </c>
      <c r="N25">
        <v>167.74</v>
      </c>
      <c r="O25">
        <v>0.3328254719575246</v>
      </c>
      <c r="P25">
        <v>64.811150868733719</v>
      </c>
    </row>
    <row r="26" spans="1:16">
      <c r="A26" s="1" t="s">
        <v>43</v>
      </c>
      <c r="B26">
        <v>258.05260270980921</v>
      </c>
      <c r="C26" s="2">
        <v>1.0705784246080001</v>
      </c>
      <c r="D26">
        <v>99</v>
      </c>
      <c r="E26">
        <v>28.56</v>
      </c>
      <c r="F26">
        <v>25.6</v>
      </c>
      <c r="G26">
        <v>11.3</v>
      </c>
      <c r="H26">
        <v>10</v>
      </c>
      <c r="I26">
        <v>70.5</v>
      </c>
      <c r="J26">
        <v>118.27</v>
      </c>
      <c r="K26">
        <v>4</v>
      </c>
      <c r="L26">
        <v>893</v>
      </c>
      <c r="M26">
        <v>98.2</v>
      </c>
      <c r="N26">
        <v>178.29</v>
      </c>
      <c r="O26">
        <v>0.35471223791440326</v>
      </c>
      <c r="P26">
        <v>67.749397277832031</v>
      </c>
    </row>
    <row r="27" spans="1:16">
      <c r="A27" s="1" t="s">
        <v>44</v>
      </c>
      <c r="B27">
        <v>367.28755566131383</v>
      </c>
      <c r="C27" s="2">
        <v>1.052802121644</v>
      </c>
      <c r="D27">
        <v>104</v>
      </c>
      <c r="E27">
        <v>29</v>
      </c>
      <c r="F27">
        <v>26.2</v>
      </c>
      <c r="G27">
        <v>13.6</v>
      </c>
      <c r="H27">
        <v>9</v>
      </c>
      <c r="I27">
        <v>120</v>
      </c>
      <c r="J27">
        <v>159.54</v>
      </c>
      <c r="K27">
        <v>5.7</v>
      </c>
      <c r="L27">
        <v>904</v>
      </c>
      <c r="M27">
        <v>120.6</v>
      </c>
      <c r="N27">
        <v>200.64</v>
      </c>
      <c r="O27">
        <v>0.49126310149828595</v>
      </c>
      <c r="P27">
        <v>40.294663111368813</v>
      </c>
    </row>
    <row r="28" spans="1:16">
      <c r="A28" s="1" t="s">
        <v>45</v>
      </c>
      <c r="B28">
        <v>487.43291653024716</v>
      </c>
      <c r="C28" s="2">
        <v>1.0106280527</v>
      </c>
      <c r="D28">
        <v>109.9</v>
      </c>
      <c r="E28">
        <v>29.33</v>
      </c>
      <c r="F28">
        <v>25.6</v>
      </c>
      <c r="G28">
        <v>13.238</v>
      </c>
      <c r="H28">
        <v>8.6</v>
      </c>
      <c r="I28">
        <v>344.1</v>
      </c>
      <c r="J28">
        <v>195.44</v>
      </c>
      <c r="K28">
        <v>6.6</v>
      </c>
      <c r="L28">
        <v>902</v>
      </c>
      <c r="M28">
        <v>132.80000000000001</v>
      </c>
      <c r="N28">
        <v>187.41</v>
      </c>
      <c r="O28">
        <v>1.2827330927054088</v>
      </c>
      <c r="P28">
        <v>50.789203008015953</v>
      </c>
    </row>
    <row r="29" spans="1:16">
      <c r="A29" s="1" t="s">
        <v>46</v>
      </c>
      <c r="B29">
        <v>518.8141950266604</v>
      </c>
      <c r="C29" s="2">
        <v>1.04104261184</v>
      </c>
      <c r="D29">
        <v>121.8</v>
      </c>
      <c r="E29">
        <v>29.8</v>
      </c>
      <c r="F29">
        <v>24.6</v>
      </c>
      <c r="G29">
        <v>15.619</v>
      </c>
      <c r="H29">
        <v>8.8000000000000007</v>
      </c>
      <c r="I29">
        <v>151</v>
      </c>
      <c r="J29">
        <v>185.86</v>
      </c>
      <c r="K29">
        <v>15.4</v>
      </c>
      <c r="L29">
        <v>952</v>
      </c>
      <c r="M29">
        <v>105.3</v>
      </c>
      <c r="N29">
        <v>260.77</v>
      </c>
      <c r="O29">
        <v>0.91274577379226685</v>
      </c>
      <c r="P29">
        <v>67.022140502929688</v>
      </c>
    </row>
    <row r="30" spans="1:16">
      <c r="A30" s="1" t="s">
        <v>47</v>
      </c>
      <c r="B30">
        <v>267.85412553481558</v>
      </c>
      <c r="C30" s="2">
        <v>1.054121311152</v>
      </c>
      <c r="D30">
        <v>108.5</v>
      </c>
      <c r="E30">
        <v>30.83</v>
      </c>
      <c r="F30">
        <v>21.9</v>
      </c>
      <c r="G30">
        <v>12.347</v>
      </c>
      <c r="H30">
        <v>8.5</v>
      </c>
      <c r="I30">
        <v>73.8</v>
      </c>
      <c r="J30">
        <v>122.67</v>
      </c>
      <c r="K30">
        <v>4.8</v>
      </c>
      <c r="L30">
        <v>935</v>
      </c>
      <c r="M30">
        <v>94.7</v>
      </c>
      <c r="N30">
        <v>343.33</v>
      </c>
      <c r="O30">
        <v>0.55339922507603967</v>
      </c>
      <c r="P30">
        <v>44.463845888773598</v>
      </c>
    </row>
    <row r="31" spans="1:16">
      <c r="A31" s="1" t="s">
        <v>48</v>
      </c>
      <c r="B31">
        <v>383.46976895608879</v>
      </c>
      <c r="C31" s="2">
        <v>1.034148129012</v>
      </c>
      <c r="D31">
        <v>112.2</v>
      </c>
      <c r="E31">
        <v>31.27</v>
      </c>
      <c r="F31">
        <v>26.3</v>
      </c>
      <c r="G31">
        <v>14.768000000000001</v>
      </c>
      <c r="H31">
        <v>7.8</v>
      </c>
      <c r="I31">
        <v>123</v>
      </c>
      <c r="J31">
        <v>166.21</v>
      </c>
      <c r="K31">
        <v>6.4</v>
      </c>
      <c r="L31">
        <v>951</v>
      </c>
      <c r="M31">
        <v>119</v>
      </c>
      <c r="N31">
        <v>281.81</v>
      </c>
      <c r="O31">
        <v>0.64698287844657898</v>
      </c>
      <c r="P31">
        <v>55.065444946289063</v>
      </c>
    </row>
    <row r="32" spans="1:16">
      <c r="A32" s="1" t="s">
        <v>49</v>
      </c>
      <c r="B32">
        <v>509.02317893894065</v>
      </c>
      <c r="C32" s="2">
        <v>1.0121389059200001</v>
      </c>
      <c r="D32">
        <v>120.6</v>
      </c>
      <c r="E32">
        <v>31.56</v>
      </c>
      <c r="F32">
        <v>28.9</v>
      </c>
      <c r="G32">
        <v>15.725</v>
      </c>
      <c r="H32">
        <v>7.4</v>
      </c>
      <c r="I32">
        <v>334.1</v>
      </c>
      <c r="J32">
        <v>202.62</v>
      </c>
      <c r="K32">
        <v>7.3</v>
      </c>
      <c r="L32">
        <v>965</v>
      </c>
      <c r="M32">
        <v>133.5</v>
      </c>
      <c r="N32">
        <v>311.41000000000003</v>
      </c>
      <c r="O32">
        <v>0.93447244167327881</v>
      </c>
      <c r="P32">
        <v>45.774630228678383</v>
      </c>
    </row>
    <row r="33" spans="1:16">
      <c r="A33" s="1" t="s">
        <v>50</v>
      </c>
      <c r="B33">
        <v>550.79809531203671</v>
      </c>
      <c r="C33" s="2">
        <v>1.0427876429579999</v>
      </c>
      <c r="D33">
        <v>133.4</v>
      </c>
      <c r="E33">
        <v>31.78</v>
      </c>
      <c r="F33">
        <v>30.2</v>
      </c>
      <c r="G33">
        <v>18.125</v>
      </c>
      <c r="H33">
        <v>8.3000000000000007</v>
      </c>
      <c r="I33">
        <v>161.9</v>
      </c>
      <c r="J33">
        <v>193.29</v>
      </c>
      <c r="K33">
        <v>15.3</v>
      </c>
      <c r="L33">
        <v>1015</v>
      </c>
      <c r="M33">
        <v>106.7</v>
      </c>
      <c r="N33">
        <v>307.77999999999997</v>
      </c>
      <c r="O33">
        <v>1.0031723380088806</v>
      </c>
      <c r="P33">
        <v>98.733871459960938</v>
      </c>
    </row>
    <row r="34" spans="1:16">
      <c r="A34" s="1" t="s">
        <v>51</v>
      </c>
      <c r="B34">
        <v>288.22346751245635</v>
      </c>
      <c r="C34" s="2">
        <v>1.0516184576000001</v>
      </c>
      <c r="D34">
        <v>118.8</v>
      </c>
      <c r="E34">
        <v>31.64</v>
      </c>
      <c r="F34">
        <v>31.1</v>
      </c>
      <c r="G34">
        <v>15.981999999999999</v>
      </c>
      <c r="H34">
        <v>9.3000000000000007</v>
      </c>
      <c r="I34">
        <v>73.3</v>
      </c>
      <c r="J34">
        <v>137.43</v>
      </c>
      <c r="K34">
        <v>5.6</v>
      </c>
      <c r="L34">
        <v>1009</v>
      </c>
      <c r="M34">
        <v>96.8</v>
      </c>
      <c r="N34">
        <v>369.77</v>
      </c>
      <c r="O34">
        <v>1.3977164030075073</v>
      </c>
      <c r="P34">
        <v>88.092422485351563</v>
      </c>
    </row>
    <row r="35" spans="1:16">
      <c r="A35" s="1" t="s">
        <v>52</v>
      </c>
      <c r="B35">
        <v>413.21661356615107</v>
      </c>
      <c r="C35" s="2">
        <v>1.0264278527999999</v>
      </c>
      <c r="D35">
        <v>122.8</v>
      </c>
      <c r="E35">
        <v>30.87</v>
      </c>
      <c r="F35">
        <v>31.7</v>
      </c>
      <c r="G35">
        <v>18.2</v>
      </c>
      <c r="H35">
        <v>8.6999999999999993</v>
      </c>
      <c r="I35">
        <v>119.5</v>
      </c>
      <c r="J35">
        <v>188.01</v>
      </c>
      <c r="K35">
        <v>7.1</v>
      </c>
      <c r="L35">
        <v>1024</v>
      </c>
      <c r="M35">
        <v>121.3</v>
      </c>
      <c r="N35">
        <v>430.3</v>
      </c>
      <c r="O35">
        <v>0.62584556142489112</v>
      </c>
      <c r="P35">
        <v>68.525276819864914</v>
      </c>
    </row>
    <row r="36" spans="1:16">
      <c r="A36" s="1" t="s">
        <v>53</v>
      </c>
      <c r="B36">
        <v>536.24664470576022</v>
      </c>
      <c r="C36" s="2">
        <v>1.006380991026</v>
      </c>
      <c r="D36">
        <v>129.1</v>
      </c>
      <c r="E36">
        <v>30.43</v>
      </c>
      <c r="F36">
        <v>34.9</v>
      </c>
      <c r="G36">
        <v>19.573</v>
      </c>
      <c r="H36">
        <v>8.3000000000000007</v>
      </c>
      <c r="I36">
        <v>328.4</v>
      </c>
      <c r="J36">
        <v>228.99</v>
      </c>
      <c r="K36">
        <v>7.6</v>
      </c>
      <c r="L36">
        <v>1039</v>
      </c>
      <c r="M36">
        <v>138.5</v>
      </c>
      <c r="N36">
        <v>468.85</v>
      </c>
      <c r="O36">
        <v>0.57224257787068689</v>
      </c>
      <c r="P36">
        <v>64.050643920898438</v>
      </c>
    </row>
    <row r="37" spans="1:16">
      <c r="A37" s="1" t="s">
        <v>54</v>
      </c>
      <c r="B37">
        <v>593.36967303852543</v>
      </c>
      <c r="C37" s="2">
        <v>1.0309126559999997</v>
      </c>
      <c r="D37">
        <v>143.5</v>
      </c>
      <c r="E37">
        <v>29.8</v>
      </c>
      <c r="F37">
        <v>38.200000000000003</v>
      </c>
      <c r="G37">
        <v>22.314</v>
      </c>
      <c r="H37">
        <v>8.3000000000000007</v>
      </c>
      <c r="I37">
        <v>171.6</v>
      </c>
      <c r="J37">
        <v>218</v>
      </c>
      <c r="K37">
        <v>16</v>
      </c>
      <c r="L37">
        <v>1099</v>
      </c>
      <c r="M37">
        <v>111.5</v>
      </c>
      <c r="N37">
        <v>551.72</v>
      </c>
      <c r="O37">
        <v>0.40635097026824951</v>
      </c>
      <c r="P37">
        <v>93.95682017008464</v>
      </c>
    </row>
    <row r="38" spans="1:16">
      <c r="A38" s="1" t="s">
        <v>55</v>
      </c>
      <c r="B38">
        <v>309.09413105213099</v>
      </c>
      <c r="C38" s="2">
        <v>1.0352800493750001</v>
      </c>
      <c r="D38">
        <v>131.6</v>
      </c>
      <c r="E38">
        <v>28.61</v>
      </c>
      <c r="F38">
        <v>37.299999999999997</v>
      </c>
      <c r="G38">
        <v>19.917999999999999</v>
      </c>
      <c r="H38">
        <v>9.1</v>
      </c>
      <c r="I38">
        <v>72.599999999999994</v>
      </c>
      <c r="J38">
        <v>156.31</v>
      </c>
      <c r="K38">
        <v>6</v>
      </c>
      <c r="L38">
        <v>1085</v>
      </c>
      <c r="M38">
        <v>102.9</v>
      </c>
      <c r="N38">
        <v>561.78</v>
      </c>
      <c r="O38">
        <v>0.44557622075080872</v>
      </c>
      <c r="P38">
        <v>103.66981760660808</v>
      </c>
    </row>
    <row r="39" spans="1:16">
      <c r="A39" s="1" t="s">
        <v>56</v>
      </c>
      <c r="B39">
        <v>446.39616902718666</v>
      </c>
      <c r="C39" s="2">
        <v>1.0253087714279998</v>
      </c>
      <c r="D39">
        <v>137.4</v>
      </c>
      <c r="E39">
        <v>28.9</v>
      </c>
      <c r="F39">
        <v>43.2</v>
      </c>
      <c r="G39">
        <v>22.975000000000001</v>
      </c>
      <c r="H39">
        <v>8</v>
      </c>
      <c r="I39">
        <v>119</v>
      </c>
      <c r="J39">
        <v>215.24</v>
      </c>
      <c r="K39">
        <v>7.2</v>
      </c>
      <c r="L39">
        <v>1099</v>
      </c>
      <c r="M39">
        <v>128.30000000000001</v>
      </c>
      <c r="N39">
        <v>502.81</v>
      </c>
      <c r="O39">
        <v>0.42325351635615033</v>
      </c>
      <c r="P39">
        <v>105.35865020751953</v>
      </c>
    </row>
    <row r="40" spans="1:16">
      <c r="A40" s="1" t="s">
        <v>57</v>
      </c>
      <c r="B40">
        <v>575.52233423374628</v>
      </c>
      <c r="C40" s="2">
        <v>1.0177964261520001</v>
      </c>
      <c r="D40">
        <v>145.5</v>
      </c>
      <c r="E40">
        <v>29.17</v>
      </c>
      <c r="F40">
        <v>48.5</v>
      </c>
      <c r="G40">
        <v>24.963000000000001</v>
      </c>
      <c r="H40">
        <v>7.4</v>
      </c>
      <c r="I40">
        <v>342.8</v>
      </c>
      <c r="J40">
        <v>244.51</v>
      </c>
      <c r="K40">
        <v>8.6</v>
      </c>
      <c r="L40">
        <v>1109</v>
      </c>
      <c r="M40">
        <v>143.6</v>
      </c>
      <c r="N40">
        <v>632.97</v>
      </c>
      <c r="O40">
        <v>0.67255929112434387</v>
      </c>
      <c r="P40">
        <v>58.721509297688804</v>
      </c>
    </row>
    <row r="41" spans="1:16">
      <c r="A41" s="1" t="s">
        <v>58</v>
      </c>
      <c r="B41">
        <v>630.27488260650989</v>
      </c>
      <c r="C41" s="2">
        <v>1.034284482556</v>
      </c>
      <c r="D41">
        <v>163.4</v>
      </c>
      <c r="E41">
        <v>28.51</v>
      </c>
      <c r="F41">
        <v>54.3</v>
      </c>
      <c r="G41">
        <v>29.526</v>
      </c>
      <c r="H41">
        <v>8.1</v>
      </c>
      <c r="I41">
        <v>175.4</v>
      </c>
      <c r="J41">
        <v>234.97</v>
      </c>
      <c r="K41">
        <v>19.2</v>
      </c>
      <c r="L41">
        <v>1148</v>
      </c>
      <c r="M41">
        <v>115.3</v>
      </c>
      <c r="N41">
        <v>575.74</v>
      </c>
      <c r="O41">
        <v>0.40475408236185711</v>
      </c>
      <c r="P41">
        <v>59.06105168660482</v>
      </c>
    </row>
    <row r="42" spans="1:16">
      <c r="A42" s="1" t="s">
        <v>59</v>
      </c>
      <c r="B42">
        <v>326.32943202657361</v>
      </c>
      <c r="C42" s="2">
        <v>1.0527424782840002</v>
      </c>
      <c r="D42">
        <v>145.4</v>
      </c>
      <c r="E42">
        <v>27.86</v>
      </c>
      <c r="F42">
        <v>49.1</v>
      </c>
      <c r="G42">
        <v>25.3</v>
      </c>
      <c r="H42">
        <v>8.3000000000000007</v>
      </c>
      <c r="I42">
        <v>72.3</v>
      </c>
      <c r="J42">
        <v>164.01</v>
      </c>
      <c r="K42">
        <v>6.7</v>
      </c>
      <c r="L42">
        <v>1113</v>
      </c>
      <c r="M42">
        <v>95.8</v>
      </c>
      <c r="N42">
        <v>593.88</v>
      </c>
      <c r="O42">
        <v>0.42631151278813678</v>
      </c>
      <c r="P42">
        <v>131.78560384114584</v>
      </c>
    </row>
    <row r="43" spans="1:16">
      <c r="A43" s="1" t="s">
        <v>60</v>
      </c>
      <c r="B43">
        <v>473.24228877006095</v>
      </c>
      <c r="C43" s="2">
        <v>1.0258130534400001</v>
      </c>
      <c r="D43">
        <v>156.30000000000001</v>
      </c>
      <c r="E43">
        <v>28.1</v>
      </c>
      <c r="F43">
        <v>58.7</v>
      </c>
      <c r="G43">
        <v>28.879000000000001</v>
      </c>
      <c r="H43">
        <v>7.5</v>
      </c>
      <c r="I43">
        <v>119.5</v>
      </c>
      <c r="J43">
        <v>228.79</v>
      </c>
      <c r="K43">
        <v>7.7</v>
      </c>
      <c r="L43">
        <v>1130</v>
      </c>
      <c r="M43">
        <v>128.4</v>
      </c>
      <c r="N43">
        <v>700.65</v>
      </c>
      <c r="O43">
        <v>0.43025857210159302</v>
      </c>
      <c r="P43">
        <v>64.570468902587891</v>
      </c>
    </row>
    <row r="44" spans="1:16">
      <c r="A44" s="1" t="s">
        <v>61</v>
      </c>
      <c r="B44">
        <v>609.82793300956848</v>
      </c>
      <c r="C44" s="2">
        <v>1.0057015438999999</v>
      </c>
      <c r="D44">
        <v>164.7</v>
      </c>
      <c r="E44">
        <v>28.52</v>
      </c>
      <c r="F44">
        <v>64</v>
      </c>
      <c r="G44">
        <v>32.085000000000001</v>
      </c>
      <c r="H44">
        <v>7.2</v>
      </c>
      <c r="I44">
        <v>353.1</v>
      </c>
      <c r="J44">
        <v>272.95</v>
      </c>
      <c r="K44">
        <v>8.9</v>
      </c>
      <c r="L44">
        <v>1125</v>
      </c>
      <c r="M44">
        <v>146.19999999999999</v>
      </c>
      <c r="N44">
        <v>842.52</v>
      </c>
      <c r="O44">
        <v>0.42207777500152588</v>
      </c>
      <c r="P44">
        <v>71.493790944417313</v>
      </c>
    </row>
    <row r="45" spans="1:16">
      <c r="A45" s="1" t="s">
        <v>62</v>
      </c>
      <c r="B45">
        <v>679.31276222067663</v>
      </c>
      <c r="C45" s="2">
        <v>1.0212468137399999</v>
      </c>
      <c r="D45">
        <v>185.2</v>
      </c>
      <c r="E45">
        <v>28.71</v>
      </c>
      <c r="F45">
        <v>68.3</v>
      </c>
      <c r="G45">
        <v>37.573999999999998</v>
      </c>
      <c r="H45">
        <v>7.4</v>
      </c>
      <c r="I45">
        <v>176.5</v>
      </c>
      <c r="J45">
        <v>270.77</v>
      </c>
      <c r="K45">
        <v>20.3</v>
      </c>
      <c r="L45">
        <v>1182</v>
      </c>
      <c r="M45">
        <v>116.1</v>
      </c>
      <c r="N45">
        <v>1171.44</v>
      </c>
      <c r="O45">
        <v>0.42421978712081909</v>
      </c>
      <c r="P45">
        <v>97.758609771728516</v>
      </c>
    </row>
    <row r="46" spans="1:16">
      <c r="A46" s="1" t="s">
        <v>63</v>
      </c>
      <c r="B46">
        <v>350.1435943138394</v>
      </c>
      <c r="C46" s="2">
        <v>1.0498420677160001</v>
      </c>
      <c r="D46">
        <v>161.6</v>
      </c>
      <c r="E46">
        <v>28.08</v>
      </c>
      <c r="F46">
        <v>66.400000000000006</v>
      </c>
      <c r="G46">
        <v>30.742999999999999</v>
      </c>
      <c r="H46">
        <v>7.8</v>
      </c>
      <c r="I46">
        <v>73.400000000000006</v>
      </c>
      <c r="J46">
        <v>170.04</v>
      </c>
      <c r="K46">
        <v>6.3</v>
      </c>
      <c r="L46">
        <v>1135</v>
      </c>
      <c r="M46">
        <v>97.5</v>
      </c>
      <c r="N46">
        <v>1486.85</v>
      </c>
      <c r="O46">
        <v>0.54174059629440308</v>
      </c>
      <c r="P46">
        <v>92.898345947265625</v>
      </c>
    </row>
    <row r="47" spans="1:16">
      <c r="A47" s="1" t="s">
        <v>64</v>
      </c>
      <c r="B47">
        <v>511.48848774671302</v>
      </c>
      <c r="C47" s="2">
        <v>1.01114008704</v>
      </c>
      <c r="D47">
        <v>177.2</v>
      </c>
      <c r="E47">
        <v>27.19</v>
      </c>
      <c r="F47">
        <v>75.599999999999994</v>
      </c>
      <c r="G47">
        <v>38.758000000000003</v>
      </c>
      <c r="H47">
        <v>7.5</v>
      </c>
      <c r="I47">
        <v>120.9</v>
      </c>
      <c r="J47">
        <v>263.23</v>
      </c>
      <c r="K47">
        <v>9.4</v>
      </c>
      <c r="L47">
        <v>1163</v>
      </c>
      <c r="M47">
        <v>132.9</v>
      </c>
      <c r="N47">
        <v>1380.24</v>
      </c>
      <c r="O47">
        <v>0.67232447862625122</v>
      </c>
      <c r="P47">
        <v>123.41051737467448</v>
      </c>
    </row>
    <row r="48" spans="1:16">
      <c r="A48" s="1" t="s">
        <v>65</v>
      </c>
      <c r="B48">
        <v>659.77836903295849</v>
      </c>
      <c r="C48" s="2">
        <v>1.009520481457</v>
      </c>
      <c r="D48">
        <v>189.6</v>
      </c>
      <c r="E48">
        <v>26.81</v>
      </c>
      <c r="F48">
        <v>78.7</v>
      </c>
      <c r="G48">
        <v>42.061</v>
      </c>
      <c r="H48">
        <v>6.8</v>
      </c>
      <c r="I48">
        <v>356</v>
      </c>
      <c r="J48">
        <v>320.87</v>
      </c>
      <c r="K48">
        <v>10.199999999999999</v>
      </c>
      <c r="L48">
        <v>1175</v>
      </c>
      <c r="M48">
        <v>149.5</v>
      </c>
      <c r="N48">
        <v>1426.86</v>
      </c>
      <c r="O48">
        <v>0.62087231874465942</v>
      </c>
      <c r="P48">
        <v>91.95840199788411</v>
      </c>
    </row>
    <row r="49" spans="1:16">
      <c r="A49" s="1" t="s">
        <v>66</v>
      </c>
      <c r="B49">
        <v>739.64036137353639</v>
      </c>
      <c r="C49" s="2">
        <v>1.0170896693560001</v>
      </c>
      <c r="D49">
        <v>213.3</v>
      </c>
      <c r="E49">
        <v>26.59</v>
      </c>
      <c r="F49">
        <v>76.8</v>
      </c>
      <c r="G49">
        <v>51.625999999999998</v>
      </c>
      <c r="H49">
        <v>6.7</v>
      </c>
      <c r="I49">
        <v>192.7</v>
      </c>
      <c r="J49">
        <v>342.69</v>
      </c>
      <c r="K49">
        <v>24.7</v>
      </c>
      <c r="L49">
        <v>1202</v>
      </c>
      <c r="M49">
        <v>117.7</v>
      </c>
      <c r="N49">
        <v>1656.94</v>
      </c>
      <c r="O49">
        <v>0.42665867010752362</v>
      </c>
      <c r="P49">
        <v>96.651316324869796</v>
      </c>
    </row>
    <row r="50" spans="1:16">
      <c r="A50" s="1" t="s">
        <v>67</v>
      </c>
      <c r="B50">
        <v>378.39972712564258</v>
      </c>
      <c r="C50" s="2">
        <v>1.0341521902320001</v>
      </c>
      <c r="D50">
        <v>185.5</v>
      </c>
      <c r="E50">
        <v>26.31</v>
      </c>
      <c r="F50">
        <v>70.2</v>
      </c>
      <c r="G50">
        <v>42.612000000000002</v>
      </c>
      <c r="H50">
        <v>7</v>
      </c>
      <c r="I50">
        <v>75.7</v>
      </c>
      <c r="J50">
        <v>199.45</v>
      </c>
      <c r="K50">
        <v>9.5</v>
      </c>
      <c r="L50">
        <v>1173</v>
      </c>
      <c r="M50">
        <v>101.4</v>
      </c>
      <c r="N50">
        <v>1697.28</v>
      </c>
      <c r="O50">
        <v>0.42210952440897626</v>
      </c>
      <c r="P50">
        <v>112.9766337076823</v>
      </c>
    </row>
    <row r="51" spans="1:16">
      <c r="A51" s="1" t="s">
        <v>68</v>
      </c>
      <c r="B51">
        <v>555.56941267946058</v>
      </c>
      <c r="C51" s="2">
        <v>1.0216502511449999</v>
      </c>
      <c r="D51">
        <v>205.2</v>
      </c>
      <c r="E51">
        <v>25.86</v>
      </c>
      <c r="F51">
        <v>81.900000000000006</v>
      </c>
      <c r="G51">
        <v>52.689</v>
      </c>
      <c r="H51">
        <v>6.2</v>
      </c>
      <c r="I51">
        <v>125.7</v>
      </c>
      <c r="J51">
        <v>320.87</v>
      </c>
      <c r="K51">
        <v>11.7</v>
      </c>
      <c r="L51">
        <v>1194</v>
      </c>
      <c r="M51">
        <v>132</v>
      </c>
      <c r="N51">
        <v>1734.42</v>
      </c>
      <c r="O51">
        <v>0.43375972906748456</v>
      </c>
      <c r="P51">
        <v>109.80168914794922</v>
      </c>
    </row>
    <row r="52" spans="1:16">
      <c r="A52" s="1" t="s">
        <v>69</v>
      </c>
      <c r="B52">
        <v>713.69904989201257</v>
      </c>
      <c r="C52" s="2">
        <v>1.017583731857</v>
      </c>
      <c r="D52">
        <v>221.4</v>
      </c>
      <c r="E52">
        <v>25.5</v>
      </c>
      <c r="F52">
        <v>87.1</v>
      </c>
      <c r="G52">
        <v>58.018999999999998</v>
      </c>
      <c r="H52">
        <v>5.7</v>
      </c>
      <c r="I52">
        <v>365.6</v>
      </c>
      <c r="J52">
        <v>371.56</v>
      </c>
      <c r="K52">
        <v>12.8</v>
      </c>
      <c r="L52">
        <v>1181</v>
      </c>
      <c r="M52">
        <v>149.1</v>
      </c>
      <c r="N52">
        <v>1874.73</v>
      </c>
      <c r="O52">
        <v>0.4645073612531026</v>
      </c>
      <c r="P52">
        <v>61.987174987792969</v>
      </c>
    </row>
    <row r="53" spans="1:16">
      <c r="A53" s="1" t="s">
        <v>70</v>
      </c>
      <c r="B53">
        <v>807.58034356573182</v>
      </c>
      <c r="C53" s="2">
        <v>1.0405283094359998</v>
      </c>
      <c r="D53">
        <v>249.1</v>
      </c>
      <c r="E53">
        <v>24.65</v>
      </c>
      <c r="F53">
        <v>107.4</v>
      </c>
      <c r="G53">
        <v>69.763999999999996</v>
      </c>
      <c r="H53">
        <v>5.7</v>
      </c>
      <c r="I53">
        <v>198.1</v>
      </c>
      <c r="J53">
        <v>406.11</v>
      </c>
      <c r="K53">
        <v>26.4</v>
      </c>
      <c r="L53">
        <v>1240</v>
      </c>
      <c r="M53">
        <v>119.2</v>
      </c>
      <c r="N53">
        <v>1574.33</v>
      </c>
      <c r="O53">
        <v>0.45293046037356061</v>
      </c>
      <c r="P53">
        <v>89.672551472981766</v>
      </c>
    </row>
    <row r="54" spans="1:16">
      <c r="A54" s="1" t="s">
        <v>71</v>
      </c>
      <c r="B54">
        <v>413.12088337901088</v>
      </c>
      <c r="C54" s="2">
        <v>1.0478017264000001</v>
      </c>
      <c r="D54">
        <v>217.7</v>
      </c>
      <c r="E54">
        <v>24.23</v>
      </c>
      <c r="F54">
        <v>108.4</v>
      </c>
      <c r="G54">
        <v>59.774000000000001</v>
      </c>
      <c r="H54">
        <v>6.7</v>
      </c>
      <c r="I54">
        <v>78.599999999999994</v>
      </c>
      <c r="J54">
        <v>257.07</v>
      </c>
      <c r="K54">
        <v>10.199999999999999</v>
      </c>
      <c r="L54">
        <v>1234</v>
      </c>
      <c r="M54">
        <v>106.1</v>
      </c>
      <c r="N54">
        <v>1667.35</v>
      </c>
      <c r="O54">
        <v>0.31812000274658203</v>
      </c>
      <c r="P54">
        <v>137.7497584025065</v>
      </c>
    </row>
    <row r="55" spans="1:16">
      <c r="A55" s="1" t="s">
        <v>72</v>
      </c>
      <c r="B55">
        <v>599.46686302603814</v>
      </c>
      <c r="C55" s="2">
        <v>1.0378622494899998</v>
      </c>
      <c r="D55">
        <v>236</v>
      </c>
      <c r="E55">
        <v>23.62</v>
      </c>
      <c r="F55">
        <v>126</v>
      </c>
      <c r="G55">
        <v>74.807000000000002</v>
      </c>
      <c r="H55">
        <v>5.8</v>
      </c>
      <c r="I55">
        <v>132.4</v>
      </c>
      <c r="J55">
        <v>378.41</v>
      </c>
      <c r="K55">
        <v>11.5</v>
      </c>
      <c r="L55">
        <v>1230</v>
      </c>
      <c r="M55">
        <v>140.69999999999999</v>
      </c>
      <c r="N55">
        <v>1495.33</v>
      </c>
      <c r="O55">
        <v>0.40207006533940631</v>
      </c>
      <c r="P55">
        <v>119.95823160807292</v>
      </c>
    </row>
    <row r="56" spans="1:16">
      <c r="A56" s="1" t="s">
        <v>73</v>
      </c>
      <c r="B56">
        <v>759.46179770068522</v>
      </c>
      <c r="C56" s="2">
        <v>1.01678810688</v>
      </c>
      <c r="D56">
        <v>254.9</v>
      </c>
      <c r="E56">
        <v>24.25</v>
      </c>
      <c r="F56">
        <v>134.5</v>
      </c>
      <c r="G56">
        <v>83.046000000000006</v>
      </c>
      <c r="H56">
        <v>5.8</v>
      </c>
      <c r="I56">
        <v>407.2</v>
      </c>
      <c r="J56">
        <v>406.79</v>
      </c>
      <c r="K56">
        <v>13.5</v>
      </c>
      <c r="L56">
        <v>1196</v>
      </c>
      <c r="M56">
        <v>153.69999999999999</v>
      </c>
      <c r="N56">
        <v>731.96</v>
      </c>
      <c r="O56">
        <v>0.79105367263158166</v>
      </c>
      <c r="P56">
        <v>77.365465799967453</v>
      </c>
    </row>
    <row r="57" spans="1:16">
      <c r="A57" s="1" t="s">
        <v>74</v>
      </c>
      <c r="B57">
        <v>796.90396794569801</v>
      </c>
      <c r="C57" s="2">
        <v>1.0244961111569997</v>
      </c>
      <c r="D57">
        <v>270.89999999999998</v>
      </c>
      <c r="E57">
        <v>27.27</v>
      </c>
      <c r="F57">
        <v>97.4</v>
      </c>
      <c r="G57">
        <v>71.045000000000002</v>
      </c>
      <c r="H57">
        <v>6.9</v>
      </c>
      <c r="I57">
        <v>223.3</v>
      </c>
      <c r="J57">
        <v>421.84</v>
      </c>
      <c r="K57">
        <v>28.9</v>
      </c>
      <c r="L57">
        <v>1160</v>
      </c>
      <c r="M57">
        <v>117.9</v>
      </c>
      <c r="N57">
        <v>624.9</v>
      </c>
      <c r="O57">
        <v>0.39157662789026898</v>
      </c>
      <c r="P57">
        <v>151.37595621744791</v>
      </c>
    </row>
    <row r="58" spans="1:16">
      <c r="A58" s="1" t="s">
        <v>75</v>
      </c>
      <c r="B58">
        <v>375.10650238757569</v>
      </c>
      <c r="C58" s="2">
        <v>1.0542227927550003</v>
      </c>
      <c r="D58">
        <v>218.6</v>
      </c>
      <c r="E58">
        <v>34.42</v>
      </c>
      <c r="F58">
        <v>57.8</v>
      </c>
      <c r="G58">
        <v>37.720999999999997</v>
      </c>
      <c r="H58">
        <v>8.9</v>
      </c>
      <c r="I58">
        <v>79.900000000000006</v>
      </c>
      <c r="J58">
        <v>214.29</v>
      </c>
      <c r="K58">
        <v>10.4</v>
      </c>
      <c r="L58">
        <v>1023</v>
      </c>
      <c r="M58">
        <v>96.4</v>
      </c>
      <c r="N58">
        <v>920.35</v>
      </c>
      <c r="O58">
        <v>0.42800993720690411</v>
      </c>
      <c r="P58">
        <v>91.442707061767578</v>
      </c>
    </row>
    <row r="59" spans="1:16">
      <c r="A59" s="1" t="s">
        <v>76</v>
      </c>
      <c r="B59">
        <v>532.61860602869785</v>
      </c>
      <c r="C59" s="2">
        <v>1.0187151659799998</v>
      </c>
      <c r="D59">
        <v>224.1</v>
      </c>
      <c r="E59">
        <v>32.200000000000003</v>
      </c>
      <c r="F59">
        <v>63.6</v>
      </c>
      <c r="G59">
        <v>41.929000000000002</v>
      </c>
      <c r="H59">
        <v>8.6999999999999993</v>
      </c>
      <c r="I59">
        <v>132.80000000000001</v>
      </c>
      <c r="J59">
        <v>315.66000000000003</v>
      </c>
      <c r="K59">
        <v>11.2</v>
      </c>
      <c r="L59">
        <v>1013</v>
      </c>
      <c r="M59">
        <v>116.7</v>
      </c>
      <c r="N59">
        <v>1053.3</v>
      </c>
      <c r="O59">
        <v>0.4787128170331319</v>
      </c>
      <c r="P59">
        <v>86.851016998291016</v>
      </c>
    </row>
    <row r="60" spans="1:16">
      <c r="A60" s="1" t="s">
        <v>77</v>
      </c>
      <c r="B60">
        <v>694.00612622252879</v>
      </c>
      <c r="C60" s="2">
        <v>1.0059981099999999</v>
      </c>
      <c r="D60">
        <v>233.1</v>
      </c>
      <c r="E60">
        <v>31.31</v>
      </c>
      <c r="F60">
        <v>81.599999999999994</v>
      </c>
      <c r="G60">
        <v>46.843000000000004</v>
      </c>
      <c r="H60">
        <v>8</v>
      </c>
      <c r="I60">
        <v>401.5</v>
      </c>
      <c r="J60">
        <v>347.85</v>
      </c>
      <c r="K60">
        <v>13.4</v>
      </c>
      <c r="L60">
        <v>1120</v>
      </c>
      <c r="M60">
        <v>152</v>
      </c>
      <c r="N60">
        <v>1237.18</v>
      </c>
      <c r="O60">
        <v>0.61988746126492822</v>
      </c>
      <c r="P60">
        <v>74.055335998535156</v>
      </c>
    </row>
    <row r="61" spans="1:16">
      <c r="A61" s="1" t="s">
        <v>78</v>
      </c>
      <c r="B61">
        <v>776.28077938238334</v>
      </c>
      <c r="C61" s="2">
        <v>1.00701189</v>
      </c>
      <c r="D61">
        <v>256.10000000000002</v>
      </c>
      <c r="E61">
        <v>29.47</v>
      </c>
      <c r="F61">
        <v>94.2</v>
      </c>
      <c r="G61">
        <v>57.430999999999997</v>
      </c>
      <c r="H61">
        <v>7.9</v>
      </c>
      <c r="I61">
        <v>233.3</v>
      </c>
      <c r="J61">
        <v>288.89999999999998</v>
      </c>
      <c r="K61">
        <v>24.8</v>
      </c>
      <c r="L61">
        <v>1187</v>
      </c>
      <c r="M61">
        <v>108.4</v>
      </c>
      <c r="N61">
        <v>1419.42</v>
      </c>
      <c r="O61">
        <v>0.42164720098177594</v>
      </c>
      <c r="P61">
        <v>102.26628875732422</v>
      </c>
    </row>
    <row r="62" spans="1:16">
      <c r="A62" s="1" t="s">
        <v>79</v>
      </c>
      <c r="B62">
        <v>390.37064432535789</v>
      </c>
      <c r="C62" s="2">
        <v>1.0315994285519998</v>
      </c>
      <c r="D62">
        <v>224.4</v>
      </c>
      <c r="E62">
        <v>29.83</v>
      </c>
      <c r="F62">
        <v>90.1</v>
      </c>
      <c r="G62">
        <v>44.817</v>
      </c>
      <c r="H62">
        <v>8.6</v>
      </c>
      <c r="I62">
        <v>79.7</v>
      </c>
      <c r="J62">
        <v>208.45</v>
      </c>
      <c r="K62">
        <v>9.6</v>
      </c>
      <c r="L62">
        <v>1145</v>
      </c>
      <c r="M62">
        <v>100.6</v>
      </c>
      <c r="N62">
        <v>1436.04</v>
      </c>
      <c r="O62">
        <v>0.58736009399096167</v>
      </c>
      <c r="P62">
        <v>102.44610087076823</v>
      </c>
    </row>
    <row r="63" spans="1:16">
      <c r="A63" s="1" t="s">
        <v>80</v>
      </c>
      <c r="B63">
        <v>559.25068287819738</v>
      </c>
      <c r="C63" s="2">
        <v>1.01184536655</v>
      </c>
      <c r="D63">
        <v>240.1</v>
      </c>
      <c r="E63">
        <v>30.27</v>
      </c>
      <c r="F63">
        <v>95.4</v>
      </c>
      <c r="G63">
        <v>57.283000000000001</v>
      </c>
      <c r="H63">
        <v>7.6</v>
      </c>
      <c r="I63">
        <v>130</v>
      </c>
      <c r="J63">
        <v>336.23</v>
      </c>
      <c r="K63">
        <v>12</v>
      </c>
      <c r="L63">
        <v>1146</v>
      </c>
      <c r="M63">
        <v>123.8</v>
      </c>
      <c r="N63">
        <v>1397.12</v>
      </c>
      <c r="O63">
        <v>0.45689441760381061</v>
      </c>
      <c r="P63">
        <v>119.19979095458984</v>
      </c>
    </row>
    <row r="64" spans="1:16">
      <c r="A64" s="1" t="s">
        <v>81</v>
      </c>
      <c r="B64">
        <v>720.56063789000768</v>
      </c>
      <c r="C64" s="2">
        <v>1.01759640632</v>
      </c>
      <c r="D64">
        <v>252.8</v>
      </c>
      <c r="E64">
        <v>30.61</v>
      </c>
      <c r="F64">
        <v>95.7</v>
      </c>
      <c r="G64">
        <v>67.599999999999994</v>
      </c>
      <c r="H64">
        <v>6.7</v>
      </c>
      <c r="I64">
        <v>312.39999999999998</v>
      </c>
      <c r="J64">
        <v>377.25</v>
      </c>
      <c r="K64">
        <v>11.4</v>
      </c>
      <c r="L64">
        <v>1139</v>
      </c>
      <c r="M64">
        <v>157.69999999999999</v>
      </c>
      <c r="N64">
        <v>1523.39</v>
      </c>
      <c r="O64">
        <v>0.31692300240198773</v>
      </c>
      <c r="P64">
        <v>129.84970347086588</v>
      </c>
    </row>
    <row r="65" spans="1:16">
      <c r="A65" s="1" t="s">
        <v>82</v>
      </c>
      <c r="B65">
        <v>815.71625496324521</v>
      </c>
      <c r="C65" s="2">
        <v>1.0240824174000001</v>
      </c>
      <c r="D65">
        <v>275.3</v>
      </c>
      <c r="E65">
        <v>30.73</v>
      </c>
      <c r="F65">
        <v>111.6</v>
      </c>
      <c r="G65">
        <v>76</v>
      </c>
      <c r="H65">
        <v>6.7</v>
      </c>
      <c r="I65">
        <v>221.9</v>
      </c>
      <c r="J65">
        <v>404.79</v>
      </c>
      <c r="K65">
        <v>25.5</v>
      </c>
      <c r="L65">
        <v>1217</v>
      </c>
      <c r="M65">
        <v>117.5</v>
      </c>
      <c r="N65">
        <v>1723.42</v>
      </c>
      <c r="O65">
        <v>0.59546413024266565</v>
      </c>
      <c r="P65">
        <v>94.982432047526046</v>
      </c>
    </row>
    <row r="66" spans="1:16">
      <c r="A66" s="1" t="s">
        <v>83</v>
      </c>
      <c r="B66">
        <v>421.20435460605108</v>
      </c>
      <c r="C66" s="2">
        <v>1.0380813061320002</v>
      </c>
      <c r="D66">
        <v>235.7</v>
      </c>
      <c r="E66">
        <v>29.13</v>
      </c>
      <c r="F66">
        <v>111.7</v>
      </c>
      <c r="G66">
        <v>64.7</v>
      </c>
      <c r="H66">
        <v>7.4</v>
      </c>
      <c r="I66">
        <v>80.599999999999994</v>
      </c>
      <c r="J66">
        <v>213.73</v>
      </c>
      <c r="K66">
        <v>9.3000000000000007</v>
      </c>
      <c r="L66">
        <v>1189</v>
      </c>
      <c r="M66">
        <v>103.9</v>
      </c>
      <c r="N66">
        <v>1741.84</v>
      </c>
      <c r="O66">
        <v>0.43826914827028912</v>
      </c>
      <c r="P66">
        <v>71.901653289794922</v>
      </c>
    </row>
    <row r="67" spans="1:16">
      <c r="A67" s="1" t="s">
        <v>84</v>
      </c>
      <c r="B67">
        <v>600.52624741202294</v>
      </c>
      <c r="C67" s="2">
        <v>1.0114416174720002</v>
      </c>
      <c r="D67">
        <v>253.8</v>
      </c>
      <c r="E67">
        <v>27.99</v>
      </c>
      <c r="F67">
        <v>133.5</v>
      </c>
      <c r="G67">
        <v>82.3</v>
      </c>
      <c r="H67">
        <v>6.6</v>
      </c>
      <c r="I67">
        <v>131.30000000000001</v>
      </c>
      <c r="J67">
        <v>335.98</v>
      </c>
      <c r="K67">
        <v>11.4</v>
      </c>
      <c r="L67">
        <v>1205</v>
      </c>
      <c r="M67">
        <v>128.80000000000001</v>
      </c>
      <c r="N67">
        <v>1705.18</v>
      </c>
      <c r="O67">
        <v>0.25953712066014606</v>
      </c>
      <c r="P67">
        <v>98.801701863606766</v>
      </c>
    </row>
    <row r="68" spans="1:16">
      <c r="A68" s="1" t="s">
        <v>85</v>
      </c>
      <c r="B68">
        <v>782.93462822187314</v>
      </c>
      <c r="C68" s="2">
        <v>0.99710123990399979</v>
      </c>
      <c r="D68">
        <v>272.8</v>
      </c>
      <c r="E68">
        <v>29.14</v>
      </c>
      <c r="F68">
        <v>128.30000000000001</v>
      </c>
      <c r="G68">
        <v>83.1</v>
      </c>
      <c r="H68">
        <v>6.1</v>
      </c>
      <c r="I68">
        <v>402.7</v>
      </c>
      <c r="J68">
        <v>398.14</v>
      </c>
      <c r="K68">
        <v>13</v>
      </c>
      <c r="L68">
        <v>1164</v>
      </c>
      <c r="M68">
        <v>164.6</v>
      </c>
      <c r="N68">
        <v>1498.6</v>
      </c>
      <c r="O68">
        <v>0.32629786928494769</v>
      </c>
      <c r="P68">
        <v>198.35976155598959</v>
      </c>
    </row>
    <row r="69" spans="1:16">
      <c r="A69" s="1" t="s">
        <v>86</v>
      </c>
      <c r="B69">
        <v>885.02975166355054</v>
      </c>
      <c r="C69" s="2">
        <v>1.0134598487039999</v>
      </c>
      <c r="D69">
        <v>300.10000000000002</v>
      </c>
      <c r="E69">
        <v>31.23</v>
      </c>
      <c r="F69">
        <v>141.9</v>
      </c>
      <c r="G69">
        <v>88.4</v>
      </c>
      <c r="H69">
        <v>6.1</v>
      </c>
      <c r="I69">
        <v>295.5</v>
      </c>
      <c r="J69">
        <v>441.54</v>
      </c>
      <c r="K69">
        <v>28.6</v>
      </c>
      <c r="L69">
        <v>1243</v>
      </c>
      <c r="M69">
        <v>123.5</v>
      </c>
      <c r="N69">
        <v>1514.03</v>
      </c>
      <c r="O69">
        <v>0.50588626662890113</v>
      </c>
      <c r="P69">
        <v>193.86378987630209</v>
      </c>
    </row>
    <row r="70" spans="1:16">
      <c r="A70" s="1" t="s">
        <v>87</v>
      </c>
      <c r="B70">
        <v>464.32141078904448</v>
      </c>
      <c r="C70" s="2">
        <v>1.0145690673000001</v>
      </c>
      <c r="D70">
        <v>254.2</v>
      </c>
      <c r="E70">
        <v>30.02</v>
      </c>
      <c r="F70">
        <v>131</v>
      </c>
      <c r="G70">
        <v>72.2</v>
      </c>
      <c r="H70">
        <v>6.3</v>
      </c>
      <c r="I70">
        <v>83.1</v>
      </c>
      <c r="J70">
        <v>224.74</v>
      </c>
      <c r="K70">
        <v>9.8000000000000007</v>
      </c>
      <c r="L70">
        <v>1245</v>
      </c>
      <c r="M70">
        <v>113.1</v>
      </c>
      <c r="N70">
        <v>1473.5</v>
      </c>
      <c r="O70">
        <v>0.71807972590128577</v>
      </c>
      <c r="P70">
        <v>206.4527587890625</v>
      </c>
    </row>
    <row r="71" spans="1:16">
      <c r="A71" s="1" t="s">
        <v>88</v>
      </c>
      <c r="B71">
        <v>653.66200712864702</v>
      </c>
      <c r="C71" s="2">
        <v>1.017290133468</v>
      </c>
      <c r="D71">
        <v>272.5</v>
      </c>
      <c r="E71">
        <v>31.09</v>
      </c>
      <c r="F71">
        <v>131.19999999999999</v>
      </c>
      <c r="G71">
        <v>81.900000000000006</v>
      </c>
      <c r="H71">
        <v>5.5</v>
      </c>
      <c r="I71">
        <v>135.80000000000001</v>
      </c>
      <c r="J71">
        <v>353.74</v>
      </c>
      <c r="K71">
        <v>11.2</v>
      </c>
      <c r="L71">
        <v>1213</v>
      </c>
      <c r="M71">
        <v>136.5</v>
      </c>
      <c r="N71">
        <v>1407.02</v>
      </c>
      <c r="O71">
        <v>0.70744111140569055</v>
      </c>
      <c r="P71">
        <v>110.36455535888672</v>
      </c>
    </row>
    <row r="72" spans="1:16">
      <c r="A72" s="1" t="s">
        <v>89</v>
      </c>
      <c r="B72">
        <v>837.21871199337909</v>
      </c>
      <c r="C72" s="2">
        <v>1.0188855176499998</v>
      </c>
      <c r="D72">
        <v>287.8</v>
      </c>
      <c r="E72">
        <v>32</v>
      </c>
      <c r="F72">
        <v>125.2</v>
      </c>
      <c r="G72">
        <v>87</v>
      </c>
      <c r="H72">
        <v>5.0999999999999996</v>
      </c>
      <c r="I72">
        <v>374.5</v>
      </c>
      <c r="J72">
        <v>406.45</v>
      </c>
      <c r="K72">
        <v>13.6</v>
      </c>
      <c r="L72">
        <v>1210</v>
      </c>
      <c r="M72">
        <v>176.7</v>
      </c>
      <c r="N72">
        <v>1425.7</v>
      </c>
      <c r="O72">
        <v>0.38845803340276081</v>
      </c>
      <c r="P72">
        <v>144.48601786295572</v>
      </c>
    </row>
    <row r="73" spans="1:16">
      <c r="A73" s="1" t="s">
        <v>90</v>
      </c>
      <c r="B73">
        <v>934.18752204254713</v>
      </c>
      <c r="C73" s="2">
        <v>1.0134589244559999</v>
      </c>
      <c r="D73">
        <v>314.5</v>
      </c>
      <c r="E73">
        <v>31.08</v>
      </c>
      <c r="F73">
        <v>140</v>
      </c>
      <c r="G73">
        <v>94.6</v>
      </c>
      <c r="H73">
        <v>5.0999999999999996</v>
      </c>
      <c r="I73">
        <v>261.5</v>
      </c>
      <c r="J73">
        <v>438.97</v>
      </c>
      <c r="K73">
        <v>31.1</v>
      </c>
      <c r="L73">
        <v>1266</v>
      </c>
      <c r="M73">
        <v>130.9</v>
      </c>
      <c r="N73">
        <v>1546.76</v>
      </c>
      <c r="O73">
        <v>0.36674484610557556</v>
      </c>
      <c r="P73">
        <v>120.77971776326497</v>
      </c>
    </row>
    <row r="74" spans="1:16">
      <c r="A74" s="1" t="s">
        <v>91</v>
      </c>
      <c r="B74">
        <v>469.56727651564051</v>
      </c>
      <c r="C74" s="2">
        <v>1.018806524688</v>
      </c>
      <c r="D74">
        <v>264.2</v>
      </c>
      <c r="E74">
        <v>30.4</v>
      </c>
      <c r="F74">
        <v>124.8</v>
      </c>
      <c r="G74">
        <v>76.599999999999994</v>
      </c>
      <c r="H74">
        <v>5.7</v>
      </c>
      <c r="I74">
        <v>83.7</v>
      </c>
      <c r="J74">
        <v>235.29</v>
      </c>
      <c r="K74">
        <v>10.4</v>
      </c>
      <c r="L74">
        <v>1225</v>
      </c>
      <c r="M74">
        <v>121.6</v>
      </c>
      <c r="N74">
        <v>1385.88</v>
      </c>
      <c r="O74">
        <v>0.45687176783879596</v>
      </c>
      <c r="P74">
        <v>193.0430908203125</v>
      </c>
    </row>
    <row r="75" spans="1:16">
      <c r="A75" s="1" t="s">
        <v>92</v>
      </c>
      <c r="B75">
        <v>664.90786199670981</v>
      </c>
      <c r="C75" s="2">
        <v>1.0159829413720001</v>
      </c>
      <c r="D75">
        <v>283</v>
      </c>
      <c r="E75">
        <v>31.64</v>
      </c>
      <c r="F75">
        <v>126.9</v>
      </c>
      <c r="G75">
        <v>84.5</v>
      </c>
      <c r="H75">
        <v>5.4</v>
      </c>
      <c r="I75">
        <v>136.1</v>
      </c>
      <c r="J75">
        <v>349.64</v>
      </c>
      <c r="K75">
        <v>12.2</v>
      </c>
      <c r="L75">
        <v>1211</v>
      </c>
      <c r="M75">
        <v>145.69999999999999</v>
      </c>
      <c r="N75">
        <v>1375.79</v>
      </c>
      <c r="O75">
        <v>0.48815461993217468</v>
      </c>
      <c r="P75">
        <v>169.89609781901041</v>
      </c>
    </row>
    <row r="76" spans="1:16">
      <c r="A76" s="1" t="s">
        <v>93</v>
      </c>
      <c r="B76">
        <v>849.84809372137772</v>
      </c>
      <c r="C76" s="2">
        <v>1.0117316641079999</v>
      </c>
      <c r="D76">
        <v>299.39999999999998</v>
      </c>
      <c r="E76">
        <v>32.79</v>
      </c>
      <c r="F76">
        <v>130.69999999999999</v>
      </c>
      <c r="G76">
        <v>87.3</v>
      </c>
      <c r="H76">
        <v>5.3</v>
      </c>
      <c r="I76">
        <v>383.1</v>
      </c>
      <c r="J76">
        <v>401.38</v>
      </c>
      <c r="K76">
        <v>16.100000000000001</v>
      </c>
      <c r="L76">
        <v>1217</v>
      </c>
      <c r="M76">
        <v>177.7</v>
      </c>
      <c r="N76">
        <v>1510.21</v>
      </c>
      <c r="O76">
        <v>0.69875933726628625</v>
      </c>
      <c r="P76">
        <v>168.09562174479166</v>
      </c>
    </row>
    <row r="77" spans="1:16">
      <c r="A77" s="1" t="s">
        <v>94</v>
      </c>
      <c r="B77">
        <v>957.95842241559137</v>
      </c>
      <c r="C77" s="2">
        <v>1.0164897127920001</v>
      </c>
      <c r="D77">
        <v>326</v>
      </c>
      <c r="E77">
        <v>32.53</v>
      </c>
      <c r="F77">
        <v>139.4</v>
      </c>
      <c r="G77">
        <v>92.9</v>
      </c>
      <c r="H77">
        <v>5.4</v>
      </c>
      <c r="I77">
        <v>297.60000000000002</v>
      </c>
      <c r="J77">
        <v>439.91</v>
      </c>
      <c r="K77">
        <v>30.7</v>
      </c>
      <c r="L77">
        <v>1305</v>
      </c>
      <c r="M77">
        <v>133.5</v>
      </c>
      <c r="N77">
        <v>1454.45</v>
      </c>
      <c r="O77">
        <v>0.51665725310643518</v>
      </c>
      <c r="P77">
        <v>145.88647969563803</v>
      </c>
    </row>
    <row r="78" spans="1:16">
      <c r="A78" s="1" t="s">
        <v>95</v>
      </c>
      <c r="B78">
        <v>469.34315794001878</v>
      </c>
      <c r="C78" s="2">
        <v>1.0232733012599999</v>
      </c>
      <c r="D78">
        <v>274.5</v>
      </c>
      <c r="E78">
        <v>35.19</v>
      </c>
      <c r="F78">
        <v>122.8</v>
      </c>
      <c r="G78">
        <v>72.400000000000006</v>
      </c>
      <c r="H78">
        <v>5.6</v>
      </c>
      <c r="I78">
        <v>86.1</v>
      </c>
      <c r="J78">
        <v>225.24</v>
      </c>
      <c r="K78">
        <v>14</v>
      </c>
      <c r="L78">
        <v>1244</v>
      </c>
      <c r="M78">
        <v>122.9</v>
      </c>
      <c r="N78">
        <v>1306.01</v>
      </c>
      <c r="O78">
        <v>1.4923482139905293</v>
      </c>
      <c r="P78">
        <v>180.56185913085938</v>
      </c>
    </row>
    <row r="79" spans="1:16">
      <c r="A79" s="1" t="s">
        <v>96</v>
      </c>
      <c r="B79">
        <v>668.5980542084219</v>
      </c>
      <c r="C79" s="2">
        <v>1.0243931022000001</v>
      </c>
      <c r="D79">
        <v>289.10000000000002</v>
      </c>
      <c r="E79">
        <v>34.99</v>
      </c>
      <c r="F79">
        <v>132.1</v>
      </c>
      <c r="G79">
        <v>80.7</v>
      </c>
      <c r="H79">
        <v>5.0999999999999996</v>
      </c>
      <c r="I79">
        <v>141.1</v>
      </c>
      <c r="J79">
        <v>340.78</v>
      </c>
      <c r="K79">
        <v>15.7</v>
      </c>
      <c r="L79">
        <v>1227</v>
      </c>
      <c r="M79">
        <v>145.9</v>
      </c>
      <c r="N79">
        <v>1379.61</v>
      </c>
      <c r="O79">
        <v>1.2356425523757935</v>
      </c>
      <c r="P79">
        <v>256.03937784830731</v>
      </c>
    </row>
    <row r="80" spans="1:16">
      <c r="A80" s="1" t="s">
        <v>97</v>
      </c>
      <c r="B80">
        <v>861.78546867612306</v>
      </c>
      <c r="C80" s="2">
        <v>1.01385928644</v>
      </c>
      <c r="D80">
        <v>305.3</v>
      </c>
      <c r="E80">
        <v>36.24</v>
      </c>
      <c r="F80">
        <v>125.7</v>
      </c>
      <c r="G80">
        <v>80.5</v>
      </c>
      <c r="H80">
        <v>4.9000000000000004</v>
      </c>
      <c r="I80">
        <v>427.6</v>
      </c>
      <c r="J80">
        <v>394.28</v>
      </c>
      <c r="K80">
        <v>18.899999999999999</v>
      </c>
      <c r="L80">
        <v>1206</v>
      </c>
      <c r="M80">
        <v>182.6</v>
      </c>
      <c r="N80">
        <v>1488.47</v>
      </c>
      <c r="O80">
        <v>1.1594653427600861</v>
      </c>
      <c r="P80">
        <v>227.97534688313803</v>
      </c>
    </row>
    <row r="81" spans="1:16">
      <c r="A81" s="1" t="s">
        <v>98</v>
      </c>
      <c r="B81">
        <v>966.84085176303665</v>
      </c>
      <c r="C81" s="2">
        <v>1.047857909952</v>
      </c>
      <c r="D81">
        <v>335.8</v>
      </c>
      <c r="E81">
        <v>47.81</v>
      </c>
      <c r="F81">
        <v>116.3</v>
      </c>
      <c r="G81">
        <v>74.3</v>
      </c>
      <c r="H81">
        <v>5.0999999999999996</v>
      </c>
      <c r="I81">
        <v>282.2</v>
      </c>
      <c r="J81">
        <v>434.5</v>
      </c>
      <c r="K81">
        <v>35.6</v>
      </c>
      <c r="L81">
        <v>1278</v>
      </c>
      <c r="M81">
        <v>132.9</v>
      </c>
      <c r="N81">
        <v>1647.69</v>
      </c>
      <c r="O81">
        <v>0.71345188220342004</v>
      </c>
      <c r="P81">
        <v>266.21793619791669</v>
      </c>
    </row>
    <row r="82" spans="1:16">
      <c r="A82" s="1" t="s">
        <v>99</v>
      </c>
      <c r="B82">
        <v>462.16402986770618</v>
      </c>
      <c r="C82" s="2">
        <v>1.0743995118699998</v>
      </c>
      <c r="D82">
        <v>255.5</v>
      </c>
      <c r="E82">
        <v>63.21</v>
      </c>
      <c r="F82">
        <v>90.2</v>
      </c>
      <c r="G82">
        <v>44.7</v>
      </c>
      <c r="H82">
        <v>5.6</v>
      </c>
      <c r="I82">
        <v>88.2</v>
      </c>
      <c r="J82">
        <v>206.39</v>
      </c>
      <c r="K82">
        <v>18.600000000000001</v>
      </c>
      <c r="L82">
        <v>1226</v>
      </c>
      <c r="M82">
        <v>113.4</v>
      </c>
      <c r="N82">
        <v>1688.34</v>
      </c>
      <c r="O82">
        <v>0.99313298861185706</v>
      </c>
      <c r="P82">
        <v>294.6239064534505</v>
      </c>
    </row>
    <row r="83" spans="1:16">
      <c r="A83" s="1" t="s">
        <v>100</v>
      </c>
      <c r="B83">
        <v>647.92312904733797</v>
      </c>
      <c r="C83" s="2">
        <v>1.0100315205899999</v>
      </c>
      <c r="D83">
        <v>261.10000000000002</v>
      </c>
      <c r="E83">
        <v>52.74</v>
      </c>
      <c r="F83">
        <v>91.5</v>
      </c>
      <c r="G83">
        <v>47.7</v>
      </c>
      <c r="H83">
        <v>5.7</v>
      </c>
      <c r="I83">
        <v>143.1</v>
      </c>
      <c r="J83">
        <v>290.18</v>
      </c>
      <c r="K83">
        <v>16.100000000000001</v>
      </c>
      <c r="L83">
        <v>1197</v>
      </c>
      <c r="M83">
        <v>140</v>
      </c>
      <c r="N83">
        <v>1669</v>
      </c>
      <c r="O83">
        <v>0.66054103771845496</v>
      </c>
      <c r="P83">
        <v>169.41954294840494</v>
      </c>
    </row>
    <row r="84" spans="1:16">
      <c r="A84" s="1" t="s">
        <v>101</v>
      </c>
      <c r="B84">
        <v>847.10666366202099</v>
      </c>
      <c r="C84" s="2">
        <v>1.0172937095999999</v>
      </c>
      <c r="D84">
        <v>275</v>
      </c>
      <c r="E84">
        <v>63.15</v>
      </c>
      <c r="F84">
        <v>78.7</v>
      </c>
      <c r="G84">
        <v>49.8</v>
      </c>
      <c r="H84">
        <v>5.3</v>
      </c>
      <c r="I84">
        <v>431.8</v>
      </c>
      <c r="J84">
        <v>344.45</v>
      </c>
      <c r="K84">
        <v>17.7</v>
      </c>
      <c r="L84">
        <v>1224</v>
      </c>
      <c r="M84">
        <v>178.8</v>
      </c>
      <c r="N84">
        <v>1711.53</v>
      </c>
      <c r="O84">
        <v>0.95492662986119592</v>
      </c>
      <c r="P84">
        <v>186.148073832194</v>
      </c>
    </row>
    <row r="85" spans="1:16">
      <c r="A85" s="1" t="s">
        <v>102</v>
      </c>
      <c r="B85">
        <v>951.36564971578912</v>
      </c>
      <c r="C85" s="2">
        <v>1.0227706573499999</v>
      </c>
      <c r="D85">
        <v>293.10000000000002</v>
      </c>
      <c r="E85">
        <v>66.040000000000006</v>
      </c>
      <c r="F85">
        <v>81.099999999999994</v>
      </c>
      <c r="G85">
        <v>50.9</v>
      </c>
      <c r="H85">
        <v>5.6</v>
      </c>
      <c r="I85">
        <v>293.7</v>
      </c>
      <c r="J85">
        <v>428.84</v>
      </c>
      <c r="K85">
        <v>32.9</v>
      </c>
      <c r="L85">
        <v>1335</v>
      </c>
      <c r="M85">
        <v>121.2</v>
      </c>
      <c r="N85">
        <v>1784.92</v>
      </c>
      <c r="O85">
        <v>1.1148784359296162</v>
      </c>
      <c r="P85">
        <v>175.06577046712241</v>
      </c>
    </row>
    <row r="86" spans="1:16">
      <c r="A86" s="1" t="s">
        <v>103</v>
      </c>
      <c r="B86">
        <v>461.2099229817415</v>
      </c>
      <c r="C86" s="2">
        <v>1.0206338982079999</v>
      </c>
      <c r="D86">
        <v>242.7</v>
      </c>
      <c r="E86">
        <v>74.72</v>
      </c>
      <c r="F86">
        <v>60.5</v>
      </c>
      <c r="G86">
        <v>38.1</v>
      </c>
      <c r="H86">
        <v>5.9</v>
      </c>
      <c r="I86">
        <v>91.4</v>
      </c>
      <c r="J86">
        <v>200.7</v>
      </c>
      <c r="K86">
        <v>15.6</v>
      </c>
      <c r="L86">
        <v>1246</v>
      </c>
      <c r="M86">
        <v>108.2</v>
      </c>
      <c r="N86">
        <v>1953.05</v>
      </c>
      <c r="O86">
        <v>0.91619422038396203</v>
      </c>
      <c r="P86">
        <v>142.90825144449869</v>
      </c>
    </row>
    <row r="87" spans="1:16">
      <c r="A87" s="1" t="s">
        <v>104</v>
      </c>
      <c r="B87">
        <v>650.00282989627397</v>
      </c>
      <c r="C87" s="2">
        <v>1.0121487049439999</v>
      </c>
      <c r="D87">
        <v>248.5</v>
      </c>
      <c r="E87">
        <v>65.81</v>
      </c>
      <c r="F87">
        <v>67.8</v>
      </c>
      <c r="G87">
        <v>45.5</v>
      </c>
      <c r="H87">
        <v>5.8</v>
      </c>
      <c r="I87">
        <v>147.80000000000001</v>
      </c>
      <c r="J87">
        <v>277.76</v>
      </c>
      <c r="K87">
        <v>15.9</v>
      </c>
      <c r="L87">
        <v>1210</v>
      </c>
      <c r="M87">
        <v>133.1</v>
      </c>
      <c r="N87">
        <v>1944.62</v>
      </c>
      <c r="O87">
        <v>0.65152933200200402</v>
      </c>
      <c r="P87">
        <v>152.47380320231119</v>
      </c>
    </row>
    <row r="88" spans="1:16">
      <c r="A88" s="1" t="s">
        <v>105</v>
      </c>
      <c r="B88">
        <v>847.60240241992187</v>
      </c>
      <c r="C88" s="2">
        <v>1.0072098909180003</v>
      </c>
      <c r="D88">
        <v>264.39999999999998</v>
      </c>
      <c r="E88">
        <v>64.59</v>
      </c>
      <c r="F88">
        <v>70.900000000000006</v>
      </c>
      <c r="G88">
        <v>52.6</v>
      </c>
      <c r="H88">
        <v>5.3</v>
      </c>
      <c r="I88">
        <v>456</v>
      </c>
      <c r="J88">
        <v>336.65</v>
      </c>
      <c r="K88">
        <v>18</v>
      </c>
      <c r="L88">
        <v>1261</v>
      </c>
      <c r="M88">
        <v>174.4</v>
      </c>
      <c r="N88">
        <v>1989.64</v>
      </c>
      <c r="O88">
        <v>0.9934878945350647</v>
      </c>
      <c r="P88">
        <v>216.07077534993491</v>
      </c>
    </row>
    <row r="89" spans="1:16">
      <c r="A89" s="1" t="s">
        <v>106</v>
      </c>
      <c r="B89">
        <v>956.48421145472241</v>
      </c>
      <c r="C89" s="2">
        <v>1.0127537956800001</v>
      </c>
      <c r="D89">
        <v>279.8</v>
      </c>
      <c r="E89">
        <v>62.91</v>
      </c>
      <c r="F89">
        <v>82.5</v>
      </c>
      <c r="G89">
        <v>55.4</v>
      </c>
      <c r="H89">
        <v>5.3</v>
      </c>
      <c r="I89">
        <v>308.39999999999998</v>
      </c>
      <c r="J89">
        <v>425.86</v>
      </c>
      <c r="K89">
        <v>30.7</v>
      </c>
      <c r="L89">
        <v>1358</v>
      </c>
      <c r="M89">
        <v>128.19999999999999</v>
      </c>
      <c r="N89">
        <v>2217.39</v>
      </c>
      <c r="O89">
        <v>1.157075544198354</v>
      </c>
      <c r="P89">
        <v>223.51291910807291</v>
      </c>
    </row>
    <row r="90" spans="1:16">
      <c r="A90" s="1" t="s">
        <v>107</v>
      </c>
      <c r="B90">
        <v>467.26400037120192</v>
      </c>
      <c r="C90" s="2">
        <v>1.0097245777320001</v>
      </c>
      <c r="D90">
        <v>238.9</v>
      </c>
      <c r="E90">
        <v>58.55</v>
      </c>
      <c r="F90">
        <v>82.6</v>
      </c>
      <c r="G90">
        <v>48.1</v>
      </c>
      <c r="H90">
        <v>5.5</v>
      </c>
      <c r="I90">
        <v>92.8</v>
      </c>
      <c r="J90">
        <v>203.99</v>
      </c>
      <c r="K90">
        <v>13.1</v>
      </c>
      <c r="L90">
        <v>1325</v>
      </c>
      <c r="M90">
        <v>119.5</v>
      </c>
      <c r="N90">
        <v>2016.71</v>
      </c>
      <c r="O90">
        <v>1.1040199995040894</v>
      </c>
      <c r="P90">
        <v>306.43660990397137</v>
      </c>
    </row>
    <row r="91" spans="1:16">
      <c r="A91" s="1" t="s">
        <v>108</v>
      </c>
      <c r="B91">
        <v>665.23747949420328</v>
      </c>
      <c r="C91" s="2">
        <v>1.0131549844809999</v>
      </c>
      <c r="D91">
        <v>250.6</v>
      </c>
      <c r="E91">
        <v>57.15</v>
      </c>
      <c r="F91">
        <v>83.8</v>
      </c>
      <c r="G91">
        <v>58.7</v>
      </c>
      <c r="H91">
        <v>5.2</v>
      </c>
      <c r="I91">
        <v>148.69999999999999</v>
      </c>
      <c r="J91">
        <v>283.95</v>
      </c>
      <c r="K91">
        <v>14.9</v>
      </c>
      <c r="L91">
        <v>1316</v>
      </c>
      <c r="M91">
        <v>147.9</v>
      </c>
      <c r="N91">
        <v>1919.53</v>
      </c>
      <c r="O91">
        <v>1.0220402677853901</v>
      </c>
      <c r="P91">
        <v>129.89881896972656</v>
      </c>
    </row>
    <row r="92" spans="1:16">
      <c r="A92" s="1" t="s">
        <v>109</v>
      </c>
      <c r="B92">
        <v>869.97326419207582</v>
      </c>
      <c r="C92" s="2">
        <v>0.99380327566999971</v>
      </c>
      <c r="D92">
        <v>269.39999999999998</v>
      </c>
      <c r="E92">
        <v>58.98</v>
      </c>
      <c r="F92">
        <v>84.4</v>
      </c>
      <c r="G92">
        <v>63.8</v>
      </c>
      <c r="H92">
        <v>5</v>
      </c>
      <c r="I92">
        <v>482.9</v>
      </c>
      <c r="J92">
        <v>347.27</v>
      </c>
      <c r="K92">
        <v>18.399999999999999</v>
      </c>
      <c r="L92">
        <v>1336</v>
      </c>
      <c r="M92">
        <v>187.6</v>
      </c>
      <c r="N92">
        <v>2064.31</v>
      </c>
      <c r="O92">
        <v>1.0017379124959309</v>
      </c>
      <c r="P92">
        <v>143.9031982421875</v>
      </c>
    </row>
    <row r="93" spans="1:16">
      <c r="A93" s="1" t="s">
        <v>110</v>
      </c>
      <c r="B93">
        <v>966.44907922711707</v>
      </c>
      <c r="C93" s="2">
        <v>1.0084220584799999</v>
      </c>
      <c r="D93">
        <v>288.60000000000002</v>
      </c>
      <c r="E93">
        <v>58.4</v>
      </c>
      <c r="F93">
        <v>102.1</v>
      </c>
      <c r="G93">
        <v>67.7</v>
      </c>
      <c r="H93">
        <v>5</v>
      </c>
      <c r="I93">
        <v>309.3</v>
      </c>
      <c r="J93">
        <v>393.11</v>
      </c>
      <c r="K93">
        <v>32.799999999999997</v>
      </c>
      <c r="L93">
        <v>1390</v>
      </c>
      <c r="M93">
        <v>138.4</v>
      </c>
      <c r="N93">
        <v>2289.9899999999998</v>
      </c>
      <c r="O93">
        <v>0.81806814670562744</v>
      </c>
      <c r="P93">
        <v>281.97613525390625</v>
      </c>
    </row>
    <row r="94" spans="1:16">
      <c r="A94" s="1" t="s">
        <v>111</v>
      </c>
      <c r="B94">
        <v>479.23678331910298</v>
      </c>
      <c r="C94" s="2">
        <v>1.0081216088789999</v>
      </c>
      <c r="D94">
        <v>246.2</v>
      </c>
      <c r="E94">
        <v>56.84</v>
      </c>
      <c r="F94">
        <v>101.6</v>
      </c>
      <c r="G94">
        <v>57.5</v>
      </c>
      <c r="H94">
        <v>5.0999999999999996</v>
      </c>
      <c r="I94">
        <v>95.3</v>
      </c>
      <c r="J94">
        <v>216.6</v>
      </c>
      <c r="K94">
        <v>15.7</v>
      </c>
      <c r="L94">
        <v>1360</v>
      </c>
      <c r="M94">
        <v>128.6</v>
      </c>
      <c r="N94">
        <v>2307.02</v>
      </c>
      <c r="O94">
        <v>1.3110352953275044</v>
      </c>
      <c r="P94">
        <v>122.39844258626302</v>
      </c>
    </row>
    <row r="95" spans="1:16">
      <c r="A95" s="1" t="s">
        <v>112</v>
      </c>
      <c r="B95">
        <v>683.3862758526908</v>
      </c>
      <c r="C95" s="2">
        <v>1.0125517507559998</v>
      </c>
      <c r="D95">
        <v>259.39999999999998</v>
      </c>
      <c r="E95">
        <v>61.93</v>
      </c>
      <c r="F95">
        <v>108.9</v>
      </c>
      <c r="G95">
        <v>63.4</v>
      </c>
      <c r="H95">
        <v>4.8</v>
      </c>
      <c r="I95">
        <v>151.80000000000001</v>
      </c>
      <c r="J95">
        <v>303.45999999999998</v>
      </c>
      <c r="K95">
        <v>13.3</v>
      </c>
      <c r="L95">
        <v>1361</v>
      </c>
      <c r="M95">
        <v>156.69999999999999</v>
      </c>
      <c r="N95">
        <v>2321.11</v>
      </c>
      <c r="O95">
        <v>1.0975797176361084</v>
      </c>
      <c r="P95">
        <v>206.45338948567709</v>
      </c>
    </row>
    <row r="96" spans="1:16">
      <c r="A96" s="1" t="s">
        <v>113</v>
      </c>
      <c r="B96">
        <v>892.87827897929265</v>
      </c>
      <c r="C96" s="2">
        <v>1.0044047504319999</v>
      </c>
      <c r="D96">
        <v>276.60000000000002</v>
      </c>
      <c r="E96">
        <v>65.55</v>
      </c>
      <c r="F96">
        <v>110.6</v>
      </c>
      <c r="G96">
        <v>62.7</v>
      </c>
      <c r="H96">
        <v>4.5999999999999996</v>
      </c>
      <c r="I96">
        <v>460.2</v>
      </c>
      <c r="J96">
        <v>365.06</v>
      </c>
      <c r="K96">
        <v>16.5</v>
      </c>
      <c r="L96">
        <v>1372</v>
      </c>
      <c r="M96">
        <v>198.6</v>
      </c>
      <c r="N96">
        <v>2352.71</v>
      </c>
      <c r="O96">
        <v>0.99894648790359497</v>
      </c>
      <c r="P96">
        <v>207.715944925944</v>
      </c>
    </row>
    <row r="97" spans="1:16">
      <c r="A97" s="1" t="s">
        <v>114</v>
      </c>
      <c r="B97">
        <v>997.743267123176</v>
      </c>
      <c r="C97" s="2">
        <v>1.0169890469999998</v>
      </c>
      <c r="D97">
        <v>296.5</v>
      </c>
      <c r="E97">
        <v>66.48</v>
      </c>
      <c r="F97">
        <v>122.9</v>
      </c>
      <c r="G97">
        <v>65.2</v>
      </c>
      <c r="H97">
        <v>4.7</v>
      </c>
      <c r="I97">
        <v>322.89999999999998</v>
      </c>
      <c r="J97">
        <v>417.63</v>
      </c>
      <c r="K97">
        <v>29.8</v>
      </c>
      <c r="L97">
        <v>1422</v>
      </c>
      <c r="M97">
        <v>148.19999999999999</v>
      </c>
      <c r="N97">
        <v>2521.1</v>
      </c>
      <c r="O97">
        <v>0.91976481676101685</v>
      </c>
      <c r="P97">
        <v>253.48869323730469</v>
      </c>
    </row>
    <row r="98" spans="1:16">
      <c r="A98" s="1" t="s">
        <v>115</v>
      </c>
      <c r="B98">
        <v>485.87566856998347</v>
      </c>
      <c r="C98" s="2">
        <v>1.0177909822079998</v>
      </c>
      <c r="D98">
        <v>252</v>
      </c>
      <c r="E98">
        <v>65.739999999999995</v>
      </c>
      <c r="F98">
        <v>102.6</v>
      </c>
      <c r="G98">
        <v>55.5</v>
      </c>
      <c r="H98">
        <v>4.8</v>
      </c>
      <c r="I98">
        <v>96.5</v>
      </c>
      <c r="J98">
        <v>209.65</v>
      </c>
      <c r="K98">
        <v>14.8</v>
      </c>
      <c r="L98">
        <v>1390</v>
      </c>
      <c r="M98">
        <v>138.69999999999999</v>
      </c>
      <c r="N98">
        <v>2559.3200000000002</v>
      </c>
      <c r="O98">
        <v>0.80880449215571082</v>
      </c>
      <c r="P98">
        <v>221.08138020833334</v>
      </c>
    </row>
    <row r="99" spans="1:16">
      <c r="A99" s="1" t="s">
        <v>116</v>
      </c>
      <c r="B99">
        <v>692.64112466168717</v>
      </c>
      <c r="C99" s="2">
        <v>1.0067123839440002</v>
      </c>
      <c r="D99">
        <v>264.60000000000002</v>
      </c>
      <c r="E99">
        <v>64.53</v>
      </c>
      <c r="F99">
        <v>101.6</v>
      </c>
      <c r="G99">
        <v>61.9</v>
      </c>
      <c r="H99">
        <v>4.5999999999999996</v>
      </c>
      <c r="I99">
        <v>153.9</v>
      </c>
      <c r="J99">
        <v>307.98</v>
      </c>
      <c r="K99">
        <v>15.3</v>
      </c>
      <c r="L99">
        <v>1383</v>
      </c>
      <c r="M99">
        <v>169.9</v>
      </c>
      <c r="N99">
        <v>2739.5</v>
      </c>
      <c r="O99">
        <v>0.89130191008249915</v>
      </c>
      <c r="P99">
        <v>262.75800577799481</v>
      </c>
    </row>
    <row r="100" spans="1:16">
      <c r="A100" s="1" t="s">
        <v>117</v>
      </c>
      <c r="B100">
        <v>917.55955808223393</v>
      </c>
      <c r="C100" s="2">
        <v>0.99799584768000005</v>
      </c>
      <c r="D100">
        <v>280</v>
      </c>
      <c r="E100">
        <v>64.599999999999994</v>
      </c>
      <c r="F100">
        <v>103.2</v>
      </c>
      <c r="G100">
        <v>65.2</v>
      </c>
      <c r="H100">
        <v>4.4000000000000004</v>
      </c>
      <c r="I100">
        <v>484.6</v>
      </c>
      <c r="J100">
        <v>377.58</v>
      </c>
      <c r="K100">
        <v>18.8</v>
      </c>
      <c r="L100">
        <v>1371</v>
      </c>
      <c r="M100">
        <v>211.8</v>
      </c>
      <c r="N100">
        <v>2893.98</v>
      </c>
      <c r="O100">
        <v>0.82948448260625207</v>
      </c>
      <c r="P100">
        <v>276.57766723632813</v>
      </c>
    </row>
    <row r="101" spans="1:16">
      <c r="A101" s="1" t="s">
        <v>118</v>
      </c>
      <c r="B101">
        <v>1028.3366758110758</v>
      </c>
      <c r="C101" s="2">
        <v>1.0077184131039998</v>
      </c>
      <c r="D101">
        <v>302.89999999999998</v>
      </c>
      <c r="E101">
        <v>64.010000000000005</v>
      </c>
      <c r="F101">
        <v>112.4</v>
      </c>
      <c r="G101">
        <v>71.400000000000006</v>
      </c>
      <c r="H101">
        <v>4.5999999999999996</v>
      </c>
      <c r="I101">
        <v>341</v>
      </c>
      <c r="J101">
        <v>424.78</v>
      </c>
      <c r="K101">
        <v>33.1</v>
      </c>
      <c r="L101">
        <v>1411</v>
      </c>
      <c r="M101">
        <v>157.6</v>
      </c>
      <c r="N101">
        <v>3076.65</v>
      </c>
      <c r="O101">
        <v>0.74381539225578308</v>
      </c>
      <c r="P101">
        <v>376.05016072591144</v>
      </c>
    </row>
    <row r="102" spans="1:16">
      <c r="A102" s="1" t="s">
        <v>119</v>
      </c>
      <c r="B102">
        <v>492.99463963367856</v>
      </c>
      <c r="C102" s="2">
        <v>1.0128534225999999</v>
      </c>
      <c r="D102">
        <v>264.39999999999998</v>
      </c>
      <c r="E102">
        <v>67.22</v>
      </c>
      <c r="F102">
        <v>89.3</v>
      </c>
      <c r="G102">
        <v>56</v>
      </c>
      <c r="H102">
        <v>4.5999999999999996</v>
      </c>
      <c r="I102">
        <v>99.2</v>
      </c>
      <c r="J102">
        <v>216.21</v>
      </c>
      <c r="K102">
        <v>15.4</v>
      </c>
      <c r="L102">
        <v>1334</v>
      </c>
      <c r="M102">
        <v>132.19999999999999</v>
      </c>
      <c r="N102">
        <v>2650.56</v>
      </c>
      <c r="O102">
        <v>0.48007194201151532</v>
      </c>
      <c r="P102">
        <v>474.61429850260419</v>
      </c>
    </row>
    <row r="103" spans="1:16">
      <c r="A103" s="1" t="s">
        <v>120</v>
      </c>
      <c r="B103">
        <v>641.26521442868</v>
      </c>
      <c r="C103" s="2">
        <v>1.013246659302</v>
      </c>
      <c r="D103">
        <v>224.8</v>
      </c>
      <c r="E103">
        <v>72.28</v>
      </c>
      <c r="F103">
        <v>70.5</v>
      </c>
      <c r="G103">
        <v>53.8</v>
      </c>
      <c r="H103">
        <v>5.7</v>
      </c>
      <c r="I103">
        <v>158.4</v>
      </c>
      <c r="J103">
        <v>296.20999999999998</v>
      </c>
      <c r="K103">
        <v>12.7</v>
      </c>
      <c r="L103">
        <v>1267</v>
      </c>
      <c r="M103">
        <v>36.1</v>
      </c>
      <c r="N103">
        <v>2911.57</v>
      </c>
      <c r="O103">
        <v>0.39418893059094745</v>
      </c>
      <c r="P103">
        <v>705.99151611328125</v>
      </c>
    </row>
    <row r="104" spans="1:16">
      <c r="A104" s="1" t="s">
        <v>121</v>
      </c>
      <c r="B104">
        <v>887.59253466166365</v>
      </c>
      <c r="C104" s="2">
        <v>1.00239643098</v>
      </c>
      <c r="D104">
        <v>278.10000000000002</v>
      </c>
      <c r="E104">
        <v>73.77</v>
      </c>
      <c r="F104">
        <v>79</v>
      </c>
      <c r="G104">
        <v>60.2</v>
      </c>
      <c r="H104">
        <v>6.3</v>
      </c>
      <c r="I104">
        <v>500.6</v>
      </c>
      <c r="J104">
        <v>382.11</v>
      </c>
      <c r="K104">
        <v>20.3</v>
      </c>
      <c r="L104">
        <v>1298</v>
      </c>
      <c r="M104">
        <v>118</v>
      </c>
      <c r="N104">
        <v>2690.59</v>
      </c>
      <c r="O104">
        <v>0.76539329687754309</v>
      </c>
      <c r="P104">
        <v>366.60836791992188</v>
      </c>
    </row>
    <row r="105" spans="1:16">
      <c r="A105" s="1" t="s">
        <v>122</v>
      </c>
      <c r="B105">
        <v>1014.7530083662393</v>
      </c>
      <c r="C105" s="2">
        <v>1.019825403399</v>
      </c>
      <c r="D105">
        <v>297.8</v>
      </c>
      <c r="E105">
        <v>76.16</v>
      </c>
      <c r="F105">
        <v>94.7</v>
      </c>
      <c r="G105">
        <v>69.7</v>
      </c>
      <c r="H105">
        <v>6.2</v>
      </c>
      <c r="I105">
        <v>359.9</v>
      </c>
      <c r="J105">
        <v>437.9</v>
      </c>
      <c r="K105">
        <v>33.799999999999997</v>
      </c>
      <c r="L105">
        <v>1380</v>
      </c>
      <c r="M105">
        <v>85.8</v>
      </c>
      <c r="N105">
        <v>3277.08</v>
      </c>
      <c r="O105">
        <v>0.54438893000284827</v>
      </c>
      <c r="P105">
        <v>415.70157877604169</v>
      </c>
    </row>
    <row r="106" spans="1:16">
      <c r="A106" s="1" t="s">
        <v>123</v>
      </c>
      <c r="B106">
        <v>491.30542291932841</v>
      </c>
      <c r="C106" s="2">
        <v>1.0212483049159999</v>
      </c>
      <c r="D106">
        <v>262.39999999999998</v>
      </c>
      <c r="E106">
        <v>74.42</v>
      </c>
      <c r="F106">
        <v>93.2</v>
      </c>
      <c r="G106">
        <v>64.599999999999994</v>
      </c>
      <c r="H106">
        <v>5.7</v>
      </c>
      <c r="I106">
        <v>99.3</v>
      </c>
      <c r="J106">
        <v>222.45</v>
      </c>
      <c r="K106">
        <v>17.8</v>
      </c>
      <c r="L106">
        <v>1341</v>
      </c>
      <c r="M106">
        <v>87.7</v>
      </c>
      <c r="N106">
        <v>3544</v>
      </c>
      <c r="O106">
        <v>0.80633332331975305</v>
      </c>
      <c r="P106">
        <v>432.19891357421875</v>
      </c>
    </row>
    <row r="107" spans="1:16">
      <c r="A107" s="1" t="s">
        <v>124</v>
      </c>
      <c r="B107">
        <v>708.40646857598574</v>
      </c>
      <c r="C107" s="2">
        <v>1.0202342961479998</v>
      </c>
      <c r="D107">
        <v>279.39999999999998</v>
      </c>
      <c r="E107">
        <v>74.23</v>
      </c>
      <c r="F107">
        <v>115</v>
      </c>
      <c r="G107">
        <v>76.2</v>
      </c>
      <c r="H107">
        <v>5.0999999999999996</v>
      </c>
      <c r="I107">
        <v>158.30000000000001</v>
      </c>
      <c r="J107">
        <v>327.45</v>
      </c>
      <c r="K107">
        <v>18.7</v>
      </c>
      <c r="L107">
        <v>1397</v>
      </c>
      <c r="M107">
        <v>127.4</v>
      </c>
      <c r="N107">
        <v>3771.58</v>
      </c>
      <c r="O107">
        <v>0.7401031653086344</v>
      </c>
      <c r="P107">
        <v>350.58125813802081</v>
      </c>
    </row>
    <row r="108" spans="1:16">
      <c r="A108" s="1" t="s">
        <v>125</v>
      </c>
      <c r="B108">
        <v>922.97971731055134</v>
      </c>
      <c r="C108" s="2">
        <v>1.01083410162</v>
      </c>
      <c r="D108">
        <v>294.2</v>
      </c>
      <c r="E108">
        <v>73.459999999999994</v>
      </c>
      <c r="F108">
        <v>132.80000000000001</v>
      </c>
      <c r="G108">
        <v>77.8</v>
      </c>
      <c r="H108">
        <v>4.5</v>
      </c>
      <c r="I108">
        <v>471.7</v>
      </c>
      <c r="J108">
        <v>395.89</v>
      </c>
      <c r="K108">
        <v>26.1</v>
      </c>
      <c r="L108">
        <v>1391</v>
      </c>
      <c r="M108">
        <v>175.5</v>
      </c>
      <c r="N108">
        <v>4150</v>
      </c>
      <c r="O108">
        <v>0.63185620307922363</v>
      </c>
      <c r="P108">
        <v>262.37106323242188</v>
      </c>
    </row>
    <row r="109" spans="1:16">
      <c r="A109" s="1" t="s">
        <v>126</v>
      </c>
      <c r="B109">
        <v>1065.7443292265998</v>
      </c>
      <c r="C109" s="2">
        <v>1.0291771737919999</v>
      </c>
      <c r="D109">
        <v>311.60000000000002</v>
      </c>
      <c r="E109">
        <v>72.63</v>
      </c>
      <c r="F109">
        <v>152.9</v>
      </c>
      <c r="G109">
        <v>85.4</v>
      </c>
      <c r="H109">
        <v>4.3</v>
      </c>
      <c r="I109">
        <v>383.5</v>
      </c>
      <c r="J109">
        <v>465.57</v>
      </c>
      <c r="K109">
        <v>30</v>
      </c>
      <c r="L109">
        <v>1448</v>
      </c>
      <c r="M109">
        <v>128.1</v>
      </c>
      <c r="N109">
        <v>3530.38</v>
      </c>
      <c r="O109">
        <v>288.88606770833331</v>
      </c>
      <c r="P109" s="3">
        <v>66</v>
      </c>
    </row>
    <row r="110" spans="1:16">
      <c r="A110" s="1" t="s">
        <v>127</v>
      </c>
      <c r="B110">
        <v>508.91859152931818</v>
      </c>
      <c r="C110" s="2">
        <v>1.0994684046629997</v>
      </c>
      <c r="D110">
        <v>271.7</v>
      </c>
      <c r="E110">
        <v>87.37</v>
      </c>
      <c r="H110">
        <v>4.2</v>
      </c>
      <c r="I110">
        <v>101.2</v>
      </c>
      <c r="J110">
        <v>232.32</v>
      </c>
      <c r="K110">
        <v>29.3</v>
      </c>
      <c r="L110">
        <v>1398</v>
      </c>
      <c r="M110">
        <v>104</v>
      </c>
      <c r="N110">
        <v>2445.17</v>
      </c>
      <c r="O110">
        <v>444.23799641927081</v>
      </c>
      <c r="P110" s="3">
        <v>65</v>
      </c>
    </row>
    <row r="111" spans="1:16">
      <c r="A111" s="1" t="s">
        <v>128</v>
      </c>
      <c r="B111">
        <v>678.89551607100827</v>
      </c>
      <c r="C111" s="2">
        <v>1.01325985448</v>
      </c>
      <c r="D111">
        <v>252.1</v>
      </c>
      <c r="E111">
        <v>65.98</v>
      </c>
      <c r="H111">
        <v>4</v>
      </c>
      <c r="I111">
        <v>162.19999999999999</v>
      </c>
      <c r="J111">
        <v>338.02</v>
      </c>
      <c r="K111">
        <v>23.3</v>
      </c>
      <c r="L111">
        <v>1355</v>
      </c>
      <c r="M111">
        <v>121.7</v>
      </c>
      <c r="N111">
        <v>2213.81</v>
      </c>
      <c r="O111">
        <v>496.49658203125</v>
      </c>
      <c r="P111" s="3">
        <v>66</v>
      </c>
    </row>
    <row r="112" spans="1:16">
      <c r="A112" s="1" t="s">
        <v>129</v>
      </c>
      <c r="B112">
        <v>889.09082606258312</v>
      </c>
      <c r="C112" s="2">
        <v>0.99141574014</v>
      </c>
      <c r="D112">
        <v>267.5</v>
      </c>
      <c r="E112">
        <v>59.51</v>
      </c>
      <c r="H112">
        <v>3.8</v>
      </c>
      <c r="I112">
        <v>501.1</v>
      </c>
      <c r="J112">
        <v>420.5</v>
      </c>
      <c r="K112">
        <v>26.5</v>
      </c>
      <c r="L112">
        <v>1314</v>
      </c>
      <c r="M112">
        <v>174</v>
      </c>
      <c r="N112">
        <v>2166.61</v>
      </c>
      <c r="O112">
        <v>496.49658203125</v>
      </c>
      <c r="P112" s="3">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99DB-D8CB-4CEF-80FE-4D8DDB71613E}">
  <dimension ref="A1:C2"/>
  <sheetViews>
    <sheetView workbookViewId="0">
      <selection activeCell="G13" sqref="G13"/>
    </sheetView>
  </sheetViews>
  <sheetFormatPr defaultRowHeight="14.4"/>
  <cols>
    <col min="1" max="1" width="10.109375" customWidth="1"/>
    <col min="2" max="2" width="10.77734375" customWidth="1"/>
    <col min="3" max="3" width="10.88671875" customWidth="1"/>
  </cols>
  <sheetData>
    <row r="1" spans="1:3">
      <c r="A1">
        <f>333*0.7</f>
        <v>233.1</v>
      </c>
      <c r="B1">
        <f>333*0.8</f>
        <v>266.40000000000003</v>
      </c>
      <c r="C1">
        <f>333*0.9</f>
        <v>299.7</v>
      </c>
    </row>
    <row r="2" spans="1:3">
      <c r="A2" s="1">
        <v>41821</v>
      </c>
      <c r="B2" s="1">
        <v>42826</v>
      </c>
      <c r="C2" s="1">
        <v>43831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8E15-D0FF-43C8-8EC8-B7FF68BAFC29}">
  <dimension ref="A1:BY339"/>
  <sheetViews>
    <sheetView tabSelected="1" topLeftCell="AP1" zoomScale="84" workbookViewId="0">
      <selection activeCell="BC1" sqref="BC1"/>
    </sheetView>
  </sheetViews>
  <sheetFormatPr defaultRowHeight="14.4"/>
  <cols>
    <col min="1" max="1" width="13.6640625" bestFit="1" customWidth="1"/>
    <col min="2" max="2" width="20.5546875" bestFit="1" customWidth="1"/>
    <col min="4" max="4" width="19.21875" customWidth="1"/>
    <col min="26" max="26" width="12" bestFit="1" customWidth="1"/>
    <col min="27" max="28" width="12" customWidth="1"/>
    <col min="29" max="29" width="10.33203125" customWidth="1"/>
    <col min="34" max="34" width="19.21875" bestFit="1" customWidth="1"/>
    <col min="35" max="39" width="12" customWidth="1"/>
    <col min="41" max="41" width="15.44140625" customWidth="1"/>
    <col min="49" max="76" width="8.88671875" style="93"/>
  </cols>
  <sheetData>
    <row r="1" spans="1:77">
      <c r="A1" t="s">
        <v>392</v>
      </c>
      <c r="B1" t="s">
        <v>700</v>
      </c>
      <c r="C1" t="s">
        <v>701</v>
      </c>
      <c r="D1" t="s">
        <v>702</v>
      </c>
      <c r="E1" t="s">
        <v>696</v>
      </c>
      <c r="F1" t="s">
        <v>1025</v>
      </c>
      <c r="G1" t="s">
        <v>1790</v>
      </c>
      <c r="H1" t="s">
        <v>1791</v>
      </c>
      <c r="I1" t="s">
        <v>1295</v>
      </c>
      <c r="J1" t="s">
        <v>1296</v>
      </c>
      <c r="K1" t="s">
        <v>1304</v>
      </c>
      <c r="L1" t="s">
        <v>1305</v>
      </c>
      <c r="M1" t="s">
        <v>1306</v>
      </c>
      <c r="N1" t="s">
        <v>1307</v>
      </c>
      <c r="O1" t="s">
        <v>1308</v>
      </c>
      <c r="P1" t="s">
        <v>1309</v>
      </c>
      <c r="Q1" t="s">
        <v>1310</v>
      </c>
      <c r="R1" t="s">
        <v>1311</v>
      </c>
      <c r="S1" t="s">
        <v>1312</v>
      </c>
      <c r="T1" t="s">
        <v>1313</v>
      </c>
      <c r="U1" t="s">
        <v>1314</v>
      </c>
      <c r="V1" t="s">
        <v>1315</v>
      </c>
      <c r="W1" t="s">
        <v>1787</v>
      </c>
      <c r="X1" t="s">
        <v>1788</v>
      </c>
      <c r="Y1" t="s">
        <v>1789</v>
      </c>
      <c r="Z1" t="s">
        <v>703</v>
      </c>
      <c r="AA1" t="s">
        <v>704</v>
      </c>
      <c r="AB1" t="s">
        <v>706</v>
      </c>
      <c r="AC1" t="s">
        <v>730</v>
      </c>
      <c r="AD1" t="s">
        <v>1242</v>
      </c>
      <c r="AE1" t="s">
        <v>1244</v>
      </c>
      <c r="AF1" t="s">
        <v>1246</v>
      </c>
      <c r="AG1" t="s">
        <v>1248</v>
      </c>
      <c r="AH1" t="s">
        <v>1266</v>
      </c>
      <c r="AI1" t="s">
        <v>705</v>
      </c>
      <c r="AJ1" t="s">
        <v>707</v>
      </c>
      <c r="AK1" t="s">
        <v>694</v>
      </c>
      <c r="AL1" t="s">
        <v>708</v>
      </c>
      <c r="AM1" t="s">
        <v>698</v>
      </c>
      <c r="AN1" t="s">
        <v>709</v>
      </c>
      <c r="AO1" t="s">
        <v>358</v>
      </c>
      <c r="AP1" t="s">
        <v>714</v>
      </c>
      <c r="AQ1" t="s">
        <v>1156</v>
      </c>
      <c r="AR1" t="s">
        <v>1181</v>
      </c>
      <c r="AS1" t="s">
        <v>1182</v>
      </c>
      <c r="AT1" t="s">
        <v>1183</v>
      </c>
      <c r="AU1" t="s">
        <v>1193</v>
      </c>
      <c r="AV1" t="s">
        <v>1198</v>
      </c>
      <c r="AW1" t="s">
        <v>1202</v>
      </c>
      <c r="AX1" s="93" t="s">
        <v>1203</v>
      </c>
      <c r="AY1" s="93" t="s">
        <v>1204</v>
      </c>
      <c r="AZ1" s="93" t="s">
        <v>1205</v>
      </c>
      <c r="BA1" s="93" t="s">
        <v>1213</v>
      </c>
      <c r="BB1" s="93" t="s">
        <v>1214</v>
      </c>
      <c r="BC1" s="93" t="s">
        <v>1792</v>
      </c>
      <c r="BD1" s="93" t="s">
        <v>1216</v>
      </c>
      <c r="BE1" s="93" t="s">
        <v>1217</v>
      </c>
      <c r="BF1" s="93" t="s">
        <v>1212</v>
      </c>
      <c r="BG1" s="93" t="s">
        <v>1207</v>
      </c>
      <c r="BH1" s="93" t="s">
        <v>1208</v>
      </c>
      <c r="BI1" s="93" t="s">
        <v>1209</v>
      </c>
      <c r="BJ1" s="93" t="s">
        <v>1211</v>
      </c>
      <c r="BK1" s="93" t="s">
        <v>1206</v>
      </c>
      <c r="BL1" s="93" t="s">
        <v>1210</v>
      </c>
      <c r="BM1" s="93" t="s">
        <v>1219</v>
      </c>
      <c r="BN1" s="93" t="s">
        <v>1218</v>
      </c>
      <c r="BO1" s="93" t="s">
        <v>1220</v>
      </c>
      <c r="BP1" s="93" t="s">
        <v>1221</v>
      </c>
      <c r="BQ1" s="93" t="s">
        <v>1222</v>
      </c>
      <c r="BR1" s="93" t="s">
        <v>1223</v>
      </c>
      <c r="BS1" s="93" t="s">
        <v>1224</v>
      </c>
      <c r="BT1" s="93" t="s">
        <v>1225</v>
      </c>
      <c r="BU1" s="93" t="s">
        <v>1226</v>
      </c>
      <c r="BV1" s="93" t="s">
        <v>1227</v>
      </c>
      <c r="BW1" s="93" t="s">
        <v>1228</v>
      </c>
      <c r="BX1" s="93" t="s">
        <v>1229</v>
      </c>
      <c r="BY1" s="93" t="s">
        <v>1230</v>
      </c>
    </row>
    <row r="2" spans="1:77">
      <c r="A2" s="1">
        <v>34731</v>
      </c>
      <c r="C2">
        <v>111.02</v>
      </c>
      <c r="D2">
        <v>4.4640000000000004</v>
      </c>
      <c r="F2">
        <v>16.87</v>
      </c>
      <c r="G2">
        <v>31.7</v>
      </c>
      <c r="H2">
        <v>90.9</v>
      </c>
      <c r="I2">
        <v>18.5</v>
      </c>
      <c r="J2">
        <v>16.8</v>
      </c>
      <c r="K2">
        <v>186.8</v>
      </c>
      <c r="L2">
        <v>99</v>
      </c>
      <c r="M2">
        <v>158.80000000000001</v>
      </c>
      <c r="N2">
        <v>84.2</v>
      </c>
      <c r="W2" t="s">
        <v>357</v>
      </c>
      <c r="X2" t="s">
        <v>357</v>
      </c>
      <c r="Y2" t="s">
        <v>357</v>
      </c>
      <c r="Z2">
        <v>5.7</v>
      </c>
      <c r="AA2">
        <v>3.9</v>
      </c>
      <c r="AB2">
        <v>7.9</v>
      </c>
      <c r="AH2" t="s">
        <v>357</v>
      </c>
      <c r="AI2">
        <v>98.6</v>
      </c>
      <c r="AJ2">
        <v>80.099999999999994</v>
      </c>
      <c r="AL2">
        <v>400</v>
      </c>
      <c r="AM2">
        <v>295.2</v>
      </c>
      <c r="AO2" s="5">
        <v>0.62</v>
      </c>
      <c r="AP2" s="7">
        <v>85.993110000000001</v>
      </c>
      <c r="AQ2" t="s">
        <v>357</v>
      </c>
      <c r="AR2" t="s">
        <v>357</v>
      </c>
      <c r="AS2" t="s">
        <v>357</v>
      </c>
      <c r="AT2" t="s">
        <v>357</v>
      </c>
      <c r="AU2" t="s">
        <v>357</v>
      </c>
      <c r="AV2" t="s">
        <v>357</v>
      </c>
      <c r="AW2" t="s">
        <v>357</v>
      </c>
      <c r="AX2" s="93">
        <v>83</v>
      </c>
      <c r="AY2" s="93">
        <v>97</v>
      </c>
      <c r="AZ2" s="93">
        <v>64</v>
      </c>
      <c r="BA2" s="93">
        <v>33</v>
      </c>
      <c r="BB2" s="93">
        <v>46</v>
      </c>
      <c r="BC2" s="93">
        <v>44</v>
      </c>
      <c r="BD2" s="93">
        <v>46</v>
      </c>
      <c r="BE2" s="93">
        <v>27</v>
      </c>
      <c r="BF2" s="93">
        <v>17</v>
      </c>
      <c r="BG2" s="93">
        <v>94</v>
      </c>
      <c r="BH2" s="93">
        <v>99</v>
      </c>
      <c r="BI2" s="93">
        <v>86</v>
      </c>
      <c r="BJ2" s="93">
        <v>28</v>
      </c>
      <c r="BK2" s="93">
        <v>41</v>
      </c>
      <c r="BL2" s="93">
        <v>23</v>
      </c>
      <c r="BM2" s="93">
        <v>31</v>
      </c>
      <c r="BN2" s="93">
        <v>49</v>
      </c>
      <c r="BO2" s="93">
        <v>44</v>
      </c>
      <c r="BP2" s="93">
        <v>60</v>
      </c>
      <c r="BQ2" s="93">
        <v>76</v>
      </c>
      <c r="BR2" s="93">
        <v>74</v>
      </c>
      <c r="BS2" s="93">
        <v>70</v>
      </c>
      <c r="BT2" s="93">
        <v>25</v>
      </c>
      <c r="BU2" s="93">
        <v>65</v>
      </c>
      <c r="BV2" s="93">
        <v>166</v>
      </c>
      <c r="BW2" s="93">
        <v>27</v>
      </c>
      <c r="BY2" s="93">
        <v>45</v>
      </c>
    </row>
    <row r="3" spans="1:77">
      <c r="A3" s="1">
        <v>34759</v>
      </c>
      <c r="C3">
        <v>108.94</v>
      </c>
      <c r="D3">
        <v>4.9169999999999998</v>
      </c>
      <c r="F3">
        <v>17.5</v>
      </c>
      <c r="G3">
        <v>34</v>
      </c>
      <c r="H3">
        <v>98.7</v>
      </c>
      <c r="I3">
        <v>21.1</v>
      </c>
      <c r="J3">
        <v>21</v>
      </c>
      <c r="K3">
        <v>206</v>
      </c>
      <c r="L3">
        <v>109.1</v>
      </c>
      <c r="M3">
        <v>173.8</v>
      </c>
      <c r="N3">
        <v>89.9</v>
      </c>
      <c r="W3" t="s">
        <v>357</v>
      </c>
      <c r="X3" t="s">
        <v>357</v>
      </c>
      <c r="Y3" t="s">
        <v>357</v>
      </c>
      <c r="Z3">
        <v>6.3</v>
      </c>
      <c r="AA3">
        <v>4.5</v>
      </c>
      <c r="AB3">
        <v>8.1</v>
      </c>
      <c r="AH3" t="s">
        <v>357</v>
      </c>
      <c r="AI3">
        <v>92.3</v>
      </c>
      <c r="AJ3">
        <v>82.7</v>
      </c>
      <c r="AL3">
        <v>600</v>
      </c>
      <c r="AM3">
        <v>270.39999999999998</v>
      </c>
      <c r="AO3" s="5">
        <v>0.66</v>
      </c>
      <c r="AP3" s="7">
        <v>170.02160000000001</v>
      </c>
      <c r="AQ3" t="s">
        <v>357</v>
      </c>
      <c r="AR3" t="s">
        <v>357</v>
      </c>
      <c r="AS3" t="s">
        <v>357</v>
      </c>
      <c r="AT3" t="s">
        <v>357</v>
      </c>
      <c r="AU3" t="s">
        <v>357</v>
      </c>
      <c r="AV3" t="s">
        <v>357</v>
      </c>
      <c r="AW3" t="s">
        <v>357</v>
      </c>
      <c r="AX3" s="93">
        <v>81</v>
      </c>
      <c r="AY3" s="93">
        <v>96</v>
      </c>
      <c r="AZ3" s="93">
        <v>67</v>
      </c>
      <c r="BA3" s="93">
        <v>34</v>
      </c>
      <c r="BB3" s="93">
        <v>47</v>
      </c>
      <c r="BC3" s="93">
        <v>42</v>
      </c>
      <c r="BD3" s="93">
        <v>55</v>
      </c>
      <c r="BE3" s="93">
        <v>29</v>
      </c>
      <c r="BF3" s="93">
        <v>21</v>
      </c>
      <c r="BG3" s="93">
        <v>95</v>
      </c>
      <c r="BH3" s="93">
        <v>95</v>
      </c>
      <c r="BI3" s="93">
        <v>90</v>
      </c>
      <c r="BJ3" s="93">
        <v>27</v>
      </c>
      <c r="BK3" s="93">
        <v>40</v>
      </c>
      <c r="BL3" s="93">
        <v>24</v>
      </c>
      <c r="BM3" s="93">
        <v>39</v>
      </c>
      <c r="BN3" s="93">
        <v>52</v>
      </c>
      <c r="BO3" s="93">
        <v>40</v>
      </c>
      <c r="BP3" s="93">
        <v>63</v>
      </c>
      <c r="BQ3" s="93">
        <v>81</v>
      </c>
      <c r="BR3" s="93">
        <v>82</v>
      </c>
      <c r="BS3" s="93">
        <v>74</v>
      </c>
      <c r="BT3" s="93">
        <v>36</v>
      </c>
      <c r="BU3" s="93">
        <v>57</v>
      </c>
      <c r="BV3" s="93">
        <v>163</v>
      </c>
      <c r="BW3" s="93">
        <v>23</v>
      </c>
      <c r="BY3" s="93">
        <v>44</v>
      </c>
    </row>
    <row r="4" spans="1:77">
      <c r="A4" s="1">
        <v>34790</v>
      </c>
      <c r="B4">
        <v>234.97749999999999</v>
      </c>
      <c r="C4" s="2">
        <v>108.47</v>
      </c>
      <c r="D4">
        <v>5.12</v>
      </c>
      <c r="F4">
        <v>19.059999999999999</v>
      </c>
      <c r="G4">
        <v>35.299999999999997</v>
      </c>
      <c r="H4">
        <v>104</v>
      </c>
      <c r="I4">
        <v>27.5</v>
      </c>
      <c r="J4">
        <v>30.5</v>
      </c>
      <c r="K4">
        <v>237.6</v>
      </c>
      <c r="L4">
        <v>115.9</v>
      </c>
      <c r="M4">
        <v>197.7</v>
      </c>
      <c r="N4">
        <v>95.9</v>
      </c>
      <c r="W4" t="s">
        <v>357</v>
      </c>
      <c r="X4" t="s">
        <v>357</v>
      </c>
      <c r="Y4" t="s">
        <v>357</v>
      </c>
      <c r="Z4">
        <v>7</v>
      </c>
      <c r="AA4">
        <v>5</v>
      </c>
      <c r="AB4">
        <v>8</v>
      </c>
      <c r="AH4" t="s">
        <v>357</v>
      </c>
      <c r="AI4">
        <v>99.2</v>
      </c>
      <c r="AJ4">
        <v>104.2</v>
      </c>
      <c r="AL4">
        <v>3300</v>
      </c>
      <c r="AM4">
        <v>317</v>
      </c>
      <c r="AO4">
        <v>0.68</v>
      </c>
      <c r="AP4">
        <v>109.7328</v>
      </c>
      <c r="AQ4" t="s">
        <v>357</v>
      </c>
      <c r="AR4" t="s">
        <v>357</v>
      </c>
      <c r="AS4" t="s">
        <v>357</v>
      </c>
      <c r="AT4" t="s">
        <v>357</v>
      </c>
      <c r="AU4" t="s">
        <v>357</v>
      </c>
      <c r="AV4" t="s">
        <v>357</v>
      </c>
      <c r="AW4" t="s">
        <v>357</v>
      </c>
      <c r="AX4" s="93">
        <v>83</v>
      </c>
      <c r="AY4" s="93">
        <v>97</v>
      </c>
      <c r="AZ4" s="93">
        <v>68</v>
      </c>
      <c r="BA4" s="93">
        <v>33</v>
      </c>
      <c r="BB4" s="93">
        <v>33</v>
      </c>
      <c r="BC4" s="93">
        <v>42</v>
      </c>
      <c r="BD4" s="93">
        <v>49</v>
      </c>
      <c r="BE4" s="93">
        <v>30</v>
      </c>
      <c r="BF4" s="93">
        <v>20</v>
      </c>
      <c r="BG4" s="93">
        <v>96</v>
      </c>
      <c r="BH4" s="93">
        <v>98</v>
      </c>
      <c r="BI4" s="93">
        <v>86</v>
      </c>
      <c r="BJ4" s="93">
        <v>32</v>
      </c>
      <c r="BK4" s="93">
        <v>48</v>
      </c>
      <c r="BL4" s="93">
        <v>25</v>
      </c>
      <c r="BM4" s="93">
        <v>39</v>
      </c>
      <c r="BN4" s="93">
        <v>50</v>
      </c>
      <c r="BO4" s="93">
        <v>42</v>
      </c>
      <c r="BP4" s="93">
        <v>62</v>
      </c>
      <c r="BQ4" s="93">
        <v>78</v>
      </c>
      <c r="BR4" s="93">
        <v>90</v>
      </c>
      <c r="BS4" s="93">
        <v>73</v>
      </c>
      <c r="BT4" s="93">
        <v>29</v>
      </c>
      <c r="BU4" s="93">
        <v>59</v>
      </c>
      <c r="BV4" s="93">
        <v>170</v>
      </c>
      <c r="BW4" s="93">
        <v>31</v>
      </c>
      <c r="BY4" s="93">
        <v>44</v>
      </c>
    </row>
    <row r="5" spans="1:77">
      <c r="A5" s="1">
        <v>34820</v>
      </c>
      <c r="C5" s="2">
        <v>107.93</v>
      </c>
      <c r="D5">
        <v>4.992</v>
      </c>
      <c r="F5">
        <v>17.7</v>
      </c>
      <c r="G5">
        <v>41.9</v>
      </c>
      <c r="H5">
        <v>119.4</v>
      </c>
      <c r="I5">
        <v>33.299999999999997</v>
      </c>
      <c r="J5">
        <v>33.299999999999997</v>
      </c>
      <c r="K5">
        <v>268.3</v>
      </c>
      <c r="L5">
        <v>132.1</v>
      </c>
      <c r="M5">
        <v>223.3</v>
      </c>
      <c r="N5">
        <v>106.2</v>
      </c>
      <c r="W5" t="s">
        <v>357</v>
      </c>
      <c r="X5" t="s">
        <v>357</v>
      </c>
      <c r="Y5" t="s">
        <v>357</v>
      </c>
      <c r="Z5">
        <v>6.7</v>
      </c>
      <c r="AA5">
        <v>4.4000000000000004</v>
      </c>
      <c r="AB5">
        <v>8.1999999999999993</v>
      </c>
      <c r="AH5" t="s">
        <v>357</v>
      </c>
      <c r="AI5">
        <v>93.2</v>
      </c>
      <c r="AJ5">
        <v>117.4</v>
      </c>
      <c r="AL5">
        <v>1200</v>
      </c>
      <c r="AM5">
        <v>281.8</v>
      </c>
      <c r="AO5">
        <v>0.9</v>
      </c>
      <c r="AP5">
        <v>228.19479999999999</v>
      </c>
      <c r="AQ5" t="s">
        <v>357</v>
      </c>
      <c r="AR5" t="s">
        <v>357</v>
      </c>
      <c r="AS5" t="s">
        <v>357</v>
      </c>
      <c r="AT5" t="s">
        <v>357</v>
      </c>
      <c r="AU5" t="s">
        <v>357</v>
      </c>
      <c r="AV5" t="s">
        <v>357</v>
      </c>
      <c r="AW5" t="s">
        <v>357</v>
      </c>
      <c r="AX5" s="93">
        <v>77</v>
      </c>
      <c r="AY5" s="93">
        <v>95</v>
      </c>
      <c r="AZ5" s="93">
        <v>64</v>
      </c>
      <c r="BA5" s="93">
        <v>32</v>
      </c>
      <c r="BB5" s="93">
        <v>38</v>
      </c>
      <c r="BC5" s="93">
        <v>43</v>
      </c>
      <c r="BD5" s="93">
        <v>50</v>
      </c>
      <c r="BE5" s="93">
        <v>28</v>
      </c>
      <c r="BF5" s="93">
        <v>19</v>
      </c>
      <c r="BG5" s="93">
        <v>92</v>
      </c>
      <c r="BH5" s="93">
        <v>99</v>
      </c>
      <c r="BI5" s="93">
        <v>84</v>
      </c>
      <c r="BJ5" s="93">
        <v>32</v>
      </c>
      <c r="BK5" s="93">
        <v>46</v>
      </c>
      <c r="BL5" s="93">
        <v>22</v>
      </c>
      <c r="BM5" s="93">
        <v>36</v>
      </c>
      <c r="BN5" s="93">
        <v>56</v>
      </c>
      <c r="BO5" s="93">
        <v>35</v>
      </c>
      <c r="BP5" s="93">
        <v>60</v>
      </c>
      <c r="BQ5" s="93">
        <v>75</v>
      </c>
      <c r="BR5" s="93">
        <v>78</v>
      </c>
      <c r="BS5" s="93">
        <v>70</v>
      </c>
      <c r="BT5" s="93">
        <v>28</v>
      </c>
      <c r="BU5" s="93">
        <v>61</v>
      </c>
      <c r="BV5" s="93">
        <v>156</v>
      </c>
      <c r="BW5" s="93">
        <v>32</v>
      </c>
      <c r="BY5" s="93">
        <v>51</v>
      </c>
    </row>
    <row r="6" spans="1:77">
      <c r="A6" s="1">
        <v>34851</v>
      </c>
      <c r="C6" s="2">
        <v>106.66</v>
      </c>
      <c r="D6">
        <v>4.5369999999999999</v>
      </c>
      <c r="F6">
        <v>16.38</v>
      </c>
      <c r="G6">
        <v>46.9</v>
      </c>
      <c r="H6">
        <v>133.9</v>
      </c>
      <c r="I6">
        <v>34.200000000000003</v>
      </c>
      <c r="J6">
        <v>33.299999999999997</v>
      </c>
      <c r="K6">
        <v>290.2</v>
      </c>
      <c r="L6">
        <v>142.6</v>
      </c>
      <c r="M6">
        <v>245</v>
      </c>
      <c r="N6">
        <v>113.7</v>
      </c>
      <c r="W6" t="s">
        <v>357</v>
      </c>
      <c r="X6" t="s">
        <v>357</v>
      </c>
      <c r="Y6" t="s">
        <v>357</v>
      </c>
      <c r="Z6">
        <v>6.9</v>
      </c>
      <c r="AA6">
        <v>4.9000000000000004</v>
      </c>
      <c r="AB6">
        <v>8.3000000000000007</v>
      </c>
      <c r="AH6" t="s">
        <v>357</v>
      </c>
      <c r="AI6">
        <v>102.5</v>
      </c>
      <c r="AJ6">
        <v>135.6</v>
      </c>
      <c r="AL6">
        <v>1500</v>
      </c>
      <c r="AM6">
        <v>312.60000000000002</v>
      </c>
      <c r="AO6">
        <v>0.91</v>
      </c>
      <c r="AP6">
        <v>271.79309999999998</v>
      </c>
      <c r="AQ6" t="s">
        <v>357</v>
      </c>
      <c r="AR6" t="s">
        <v>357</v>
      </c>
      <c r="AS6" t="s">
        <v>357</v>
      </c>
      <c r="AT6" t="s">
        <v>357</v>
      </c>
      <c r="AU6" t="s">
        <v>357</v>
      </c>
      <c r="AV6" t="s">
        <v>357</v>
      </c>
      <c r="AW6" t="s">
        <v>357</v>
      </c>
      <c r="AX6" s="93">
        <v>72</v>
      </c>
      <c r="AY6" s="93">
        <v>93</v>
      </c>
      <c r="AZ6" s="93">
        <v>70</v>
      </c>
      <c r="BA6" s="93">
        <v>35</v>
      </c>
      <c r="BB6" s="93">
        <v>46</v>
      </c>
      <c r="BC6" s="93">
        <v>48</v>
      </c>
      <c r="BD6" s="93">
        <v>44</v>
      </c>
      <c r="BE6" s="93">
        <v>29</v>
      </c>
      <c r="BF6" s="93">
        <v>24</v>
      </c>
      <c r="BG6" s="93">
        <v>91</v>
      </c>
      <c r="BH6" s="93">
        <v>97</v>
      </c>
      <c r="BI6" s="93">
        <v>84</v>
      </c>
      <c r="BJ6" s="93">
        <v>34</v>
      </c>
      <c r="BK6" s="93">
        <v>47</v>
      </c>
      <c r="BL6" s="93">
        <v>31</v>
      </c>
      <c r="BM6" s="93">
        <v>41</v>
      </c>
      <c r="BN6" s="93">
        <v>53</v>
      </c>
      <c r="BO6" s="93">
        <v>37</v>
      </c>
      <c r="BP6" s="93">
        <v>59</v>
      </c>
      <c r="BQ6" s="93">
        <v>78</v>
      </c>
      <c r="BR6" s="93">
        <v>77</v>
      </c>
      <c r="BS6" s="93">
        <v>73</v>
      </c>
      <c r="BT6" s="93">
        <v>29</v>
      </c>
      <c r="BU6" s="93">
        <v>50</v>
      </c>
      <c r="BV6" s="93">
        <v>152</v>
      </c>
      <c r="BW6" s="93">
        <v>28</v>
      </c>
      <c r="BY6" s="93">
        <v>44</v>
      </c>
    </row>
    <row r="7" spans="1:77">
      <c r="A7" s="1">
        <v>34881</v>
      </c>
      <c r="B7">
        <v>324.25218400000006</v>
      </c>
      <c r="C7" s="2">
        <v>105.38</v>
      </c>
      <c r="D7">
        <v>4.4050000000000002</v>
      </c>
      <c r="F7">
        <v>16.010000000000002</v>
      </c>
      <c r="G7">
        <v>55.2</v>
      </c>
      <c r="H7">
        <v>151.69999999999999</v>
      </c>
      <c r="I7">
        <v>32</v>
      </c>
      <c r="J7">
        <v>38.700000000000003</v>
      </c>
      <c r="K7">
        <v>324.2</v>
      </c>
      <c r="L7">
        <v>155.5</v>
      </c>
      <c r="M7">
        <v>263.60000000000002</v>
      </c>
      <c r="N7">
        <v>121.4</v>
      </c>
      <c r="W7" t="s">
        <v>357</v>
      </c>
      <c r="X7" t="s">
        <v>357</v>
      </c>
      <c r="Y7" t="s">
        <v>357</v>
      </c>
      <c r="Z7">
        <v>7.1</v>
      </c>
      <c r="AA7">
        <v>5.3</v>
      </c>
      <c r="AB7">
        <v>8.4</v>
      </c>
      <c r="AH7" t="s">
        <v>357</v>
      </c>
      <c r="AI7">
        <v>102.4</v>
      </c>
      <c r="AJ7">
        <v>174</v>
      </c>
      <c r="AL7">
        <v>5000</v>
      </c>
      <c r="AM7">
        <v>293.39999999999998</v>
      </c>
      <c r="AO7">
        <v>0.65</v>
      </c>
      <c r="AP7">
        <v>178.8964</v>
      </c>
      <c r="AQ7" t="s">
        <v>357</v>
      </c>
      <c r="AR7" t="s">
        <v>357</v>
      </c>
      <c r="AS7" t="s">
        <v>357</v>
      </c>
      <c r="AT7" t="s">
        <v>357</v>
      </c>
      <c r="AU7" t="s">
        <v>357</v>
      </c>
      <c r="AV7" t="s">
        <v>357</v>
      </c>
      <c r="AW7" t="s">
        <v>357</v>
      </c>
      <c r="AX7" s="93">
        <v>72</v>
      </c>
      <c r="AY7" s="93">
        <v>92</v>
      </c>
      <c r="AZ7" s="93">
        <v>69</v>
      </c>
      <c r="BA7" s="93">
        <v>39</v>
      </c>
      <c r="BB7" s="93">
        <v>42</v>
      </c>
      <c r="BC7" s="93">
        <v>42</v>
      </c>
      <c r="BD7" s="93">
        <v>43</v>
      </c>
      <c r="BE7" s="93">
        <v>29</v>
      </c>
      <c r="BF7" s="93">
        <v>25</v>
      </c>
      <c r="BG7" s="93">
        <v>89</v>
      </c>
      <c r="BH7" s="93">
        <v>98</v>
      </c>
      <c r="BI7" s="93">
        <v>87</v>
      </c>
      <c r="BJ7" s="93">
        <v>34</v>
      </c>
      <c r="BK7" s="93">
        <v>48</v>
      </c>
      <c r="BL7" s="93">
        <v>28</v>
      </c>
      <c r="BM7" s="93">
        <v>42</v>
      </c>
      <c r="BN7" s="93">
        <v>51</v>
      </c>
      <c r="BO7" s="93">
        <v>36</v>
      </c>
      <c r="BP7" s="93">
        <v>62</v>
      </c>
      <c r="BQ7" s="93">
        <v>78</v>
      </c>
      <c r="BR7" s="93">
        <v>74</v>
      </c>
      <c r="BS7" s="93">
        <v>74</v>
      </c>
      <c r="BT7" s="93">
        <v>32</v>
      </c>
      <c r="BU7" s="93">
        <v>55</v>
      </c>
      <c r="BV7" s="93">
        <v>130</v>
      </c>
      <c r="BW7" s="93">
        <v>35</v>
      </c>
      <c r="BY7" s="93">
        <v>52</v>
      </c>
    </row>
    <row r="8" spans="1:77">
      <c r="A8" s="1">
        <v>34912</v>
      </c>
      <c r="C8" s="2">
        <v>104.56</v>
      </c>
      <c r="D8">
        <v>4.4569999999999999</v>
      </c>
      <c r="F8">
        <v>16.25</v>
      </c>
      <c r="G8">
        <v>61.6</v>
      </c>
      <c r="H8">
        <v>159.9</v>
      </c>
      <c r="I8">
        <v>37.1</v>
      </c>
      <c r="J8">
        <v>36.700000000000003</v>
      </c>
      <c r="K8">
        <v>349.7</v>
      </c>
      <c r="L8">
        <v>173.1</v>
      </c>
      <c r="M8">
        <v>285.10000000000002</v>
      </c>
      <c r="N8">
        <v>130.19999999999999</v>
      </c>
      <c r="W8" t="s">
        <v>357</v>
      </c>
      <c r="X8" t="s">
        <v>357</v>
      </c>
      <c r="Y8" t="s">
        <v>357</v>
      </c>
      <c r="Z8">
        <v>6.6</v>
      </c>
      <c r="AA8">
        <v>5.5</v>
      </c>
      <c r="AB8">
        <v>8.5</v>
      </c>
      <c r="AH8" t="s">
        <v>357</v>
      </c>
      <c r="AI8">
        <v>102.4</v>
      </c>
      <c r="AJ8">
        <v>253</v>
      </c>
      <c r="AL8">
        <v>1800</v>
      </c>
      <c r="AM8">
        <v>289.10000000000002</v>
      </c>
      <c r="AO8">
        <v>0.76</v>
      </c>
      <c r="AP8">
        <v>167.5428</v>
      </c>
      <c r="AQ8" t="s">
        <v>357</v>
      </c>
      <c r="AR8" t="s">
        <v>357</v>
      </c>
      <c r="AS8" t="s">
        <v>357</v>
      </c>
      <c r="AT8" t="s">
        <v>357</v>
      </c>
      <c r="AU8" t="s">
        <v>357</v>
      </c>
      <c r="AV8" t="s">
        <v>357</v>
      </c>
      <c r="AW8" t="s">
        <v>357</v>
      </c>
      <c r="AX8" s="93">
        <v>74</v>
      </c>
      <c r="AY8" s="93">
        <v>93</v>
      </c>
      <c r="AZ8" s="93">
        <v>66</v>
      </c>
      <c r="BA8" s="93">
        <v>33</v>
      </c>
      <c r="BB8" s="93">
        <v>45</v>
      </c>
      <c r="BC8" s="93">
        <v>45</v>
      </c>
      <c r="BD8" s="93">
        <v>46</v>
      </c>
      <c r="BE8" s="93">
        <v>33</v>
      </c>
      <c r="BF8" s="93">
        <v>18</v>
      </c>
      <c r="BG8" s="93">
        <v>90</v>
      </c>
      <c r="BH8" s="93">
        <v>97</v>
      </c>
      <c r="BI8" s="93">
        <v>83</v>
      </c>
      <c r="BJ8" s="93">
        <v>32</v>
      </c>
      <c r="BK8" s="93">
        <v>42</v>
      </c>
      <c r="BL8" s="93">
        <v>26</v>
      </c>
      <c r="BM8" s="93">
        <v>40</v>
      </c>
      <c r="BN8" s="93">
        <v>47</v>
      </c>
      <c r="BO8" s="93">
        <v>34</v>
      </c>
      <c r="BP8" s="93">
        <v>58</v>
      </c>
      <c r="BQ8" s="93">
        <v>79</v>
      </c>
      <c r="BR8" s="93">
        <v>78</v>
      </c>
      <c r="BS8" s="93">
        <v>68</v>
      </c>
      <c r="BT8" s="93">
        <v>26</v>
      </c>
      <c r="BU8" s="93">
        <v>60</v>
      </c>
      <c r="BV8" s="93">
        <v>128</v>
      </c>
      <c r="BW8" s="93">
        <v>23</v>
      </c>
      <c r="BY8" s="93">
        <v>42</v>
      </c>
    </row>
    <row r="9" spans="1:77">
      <c r="A9" s="1">
        <v>34943</v>
      </c>
      <c r="C9" s="2">
        <v>104.46</v>
      </c>
      <c r="D9">
        <v>4.4969999999999999</v>
      </c>
      <c r="F9">
        <v>16.12</v>
      </c>
      <c r="G9">
        <v>65.5</v>
      </c>
      <c r="H9">
        <v>168.4</v>
      </c>
      <c r="I9">
        <v>47.6</v>
      </c>
      <c r="J9">
        <v>42.7</v>
      </c>
      <c r="K9">
        <v>368</v>
      </c>
      <c r="L9">
        <v>187.4</v>
      </c>
      <c r="M9">
        <v>303.10000000000002</v>
      </c>
      <c r="N9">
        <v>140.5</v>
      </c>
      <c r="W9" t="s">
        <v>357</v>
      </c>
      <c r="X9" t="s">
        <v>357</v>
      </c>
      <c r="Y9" t="s">
        <v>357</v>
      </c>
      <c r="Z9">
        <v>6.7</v>
      </c>
      <c r="AA9">
        <v>5.2</v>
      </c>
      <c r="AB9">
        <v>8.8000000000000007</v>
      </c>
      <c r="AH9" t="s">
        <v>357</v>
      </c>
      <c r="AI9">
        <v>106.3</v>
      </c>
      <c r="AJ9">
        <v>392.7</v>
      </c>
      <c r="AL9">
        <v>1800</v>
      </c>
      <c r="AM9">
        <v>292.60000000000002</v>
      </c>
      <c r="AO9">
        <v>0.53</v>
      </c>
      <c r="AP9">
        <v>207.6035</v>
      </c>
      <c r="AQ9" t="s">
        <v>357</v>
      </c>
      <c r="AR9" t="s">
        <v>357</v>
      </c>
      <c r="AS9" t="s">
        <v>357</v>
      </c>
      <c r="AT9" t="s">
        <v>357</v>
      </c>
      <c r="AU9" t="s">
        <v>357</v>
      </c>
      <c r="AV9" t="s">
        <v>357</v>
      </c>
      <c r="AW9" t="s">
        <v>357</v>
      </c>
      <c r="AX9" s="93">
        <v>76</v>
      </c>
      <c r="AY9" s="93">
        <v>94</v>
      </c>
      <c r="AZ9" s="93">
        <v>65</v>
      </c>
      <c r="BA9" s="93">
        <v>37</v>
      </c>
      <c r="BB9" s="93">
        <v>35</v>
      </c>
      <c r="BC9" s="93">
        <v>38</v>
      </c>
      <c r="BD9" s="93">
        <v>50</v>
      </c>
      <c r="BE9" s="93">
        <v>33</v>
      </c>
      <c r="BF9" s="93">
        <v>20</v>
      </c>
      <c r="BG9" s="93">
        <v>91</v>
      </c>
      <c r="BH9" s="93">
        <v>97</v>
      </c>
      <c r="BI9" s="93">
        <v>85</v>
      </c>
      <c r="BJ9" s="93">
        <v>34</v>
      </c>
      <c r="BK9" s="93">
        <v>47</v>
      </c>
      <c r="BL9" s="93">
        <v>27</v>
      </c>
      <c r="BM9" s="93">
        <v>42</v>
      </c>
      <c r="BN9" s="93">
        <v>51</v>
      </c>
      <c r="BO9" s="93">
        <v>36</v>
      </c>
      <c r="BP9" s="93">
        <v>61</v>
      </c>
      <c r="BQ9" s="93">
        <v>78</v>
      </c>
      <c r="BR9" s="93">
        <v>78</v>
      </c>
      <c r="BS9" s="93">
        <v>71</v>
      </c>
      <c r="BT9" s="93">
        <v>28</v>
      </c>
      <c r="BU9" s="93">
        <v>58</v>
      </c>
      <c r="BV9" s="93">
        <v>140</v>
      </c>
      <c r="BW9" s="93">
        <v>27</v>
      </c>
      <c r="BY9" s="93">
        <v>52</v>
      </c>
    </row>
    <row r="10" spans="1:77">
      <c r="A10" s="1">
        <v>34973</v>
      </c>
      <c r="B10">
        <v>421.05967535999997</v>
      </c>
      <c r="C10" s="2">
        <v>104.72</v>
      </c>
      <c r="D10">
        <v>4.508</v>
      </c>
      <c r="F10">
        <v>16.329999999999998</v>
      </c>
      <c r="G10">
        <v>68.400000000000006</v>
      </c>
      <c r="H10">
        <v>174.1</v>
      </c>
      <c r="I10">
        <v>40</v>
      </c>
      <c r="J10">
        <v>39.200000000000003</v>
      </c>
      <c r="K10">
        <v>406.8</v>
      </c>
      <c r="L10">
        <v>201.4</v>
      </c>
      <c r="M10">
        <v>326.5</v>
      </c>
      <c r="N10">
        <v>148.69999999999999</v>
      </c>
      <c r="W10" t="s">
        <v>357</v>
      </c>
      <c r="X10" t="s">
        <v>357</v>
      </c>
      <c r="Y10" t="s">
        <v>357</v>
      </c>
      <c r="Z10">
        <v>7.2</v>
      </c>
      <c r="AA10">
        <v>5.0999999999999996</v>
      </c>
      <c r="AB10">
        <v>8.9</v>
      </c>
      <c r="AH10" t="s">
        <v>357</v>
      </c>
      <c r="AI10">
        <v>105.9</v>
      </c>
      <c r="AJ10">
        <v>522.4</v>
      </c>
      <c r="AL10">
        <v>3800</v>
      </c>
      <c r="AM10">
        <v>282.89999999999998</v>
      </c>
      <c r="AO10">
        <v>0.43</v>
      </c>
      <c r="AP10">
        <v>226.57560000000001</v>
      </c>
      <c r="AQ10" t="s">
        <v>357</v>
      </c>
      <c r="AR10" t="s">
        <v>357</v>
      </c>
      <c r="AS10" t="s">
        <v>357</v>
      </c>
      <c r="AT10" t="s">
        <v>357</v>
      </c>
      <c r="AU10" t="s">
        <v>357</v>
      </c>
      <c r="AV10" t="s">
        <v>357</v>
      </c>
      <c r="AW10" t="s">
        <v>357</v>
      </c>
      <c r="AX10" s="93">
        <v>70</v>
      </c>
      <c r="AY10" s="93">
        <v>90</v>
      </c>
      <c r="AZ10" s="93">
        <v>62</v>
      </c>
      <c r="BA10" s="93">
        <v>32</v>
      </c>
      <c r="BB10" s="93">
        <v>39</v>
      </c>
      <c r="BC10" s="93">
        <v>34</v>
      </c>
      <c r="BD10" s="93">
        <v>56</v>
      </c>
      <c r="BE10" s="93">
        <v>32</v>
      </c>
      <c r="BF10" s="93">
        <v>22</v>
      </c>
      <c r="BG10" s="93">
        <v>95</v>
      </c>
      <c r="BH10" s="93">
        <v>99</v>
      </c>
      <c r="BI10" s="93">
        <v>87</v>
      </c>
      <c r="BJ10" s="93">
        <v>35</v>
      </c>
      <c r="BK10" s="93">
        <v>43</v>
      </c>
      <c r="BL10" s="93">
        <v>23</v>
      </c>
      <c r="BM10" s="93">
        <v>40</v>
      </c>
      <c r="BN10" s="93">
        <v>47</v>
      </c>
      <c r="BO10" s="93">
        <v>31</v>
      </c>
      <c r="BP10" s="93">
        <v>61</v>
      </c>
      <c r="BQ10" s="93">
        <v>78</v>
      </c>
      <c r="BR10" s="93">
        <v>89</v>
      </c>
      <c r="BS10" s="93">
        <v>68</v>
      </c>
      <c r="BT10" s="93">
        <v>23</v>
      </c>
      <c r="BU10" s="93">
        <v>54</v>
      </c>
      <c r="BV10" s="93">
        <v>136</v>
      </c>
      <c r="BW10" s="93">
        <v>30</v>
      </c>
      <c r="BY10" s="93">
        <v>48</v>
      </c>
    </row>
    <row r="11" spans="1:77">
      <c r="A11" s="1">
        <v>35004</v>
      </c>
      <c r="C11" s="2">
        <v>104.56</v>
      </c>
      <c r="D11">
        <v>4.5759999999999996</v>
      </c>
      <c r="F11">
        <v>17.04</v>
      </c>
      <c r="G11">
        <v>66.7</v>
      </c>
      <c r="H11">
        <v>178.5</v>
      </c>
      <c r="I11">
        <v>39.1</v>
      </c>
      <c r="J11">
        <v>44.5</v>
      </c>
      <c r="K11">
        <v>434.4</v>
      </c>
      <c r="L11">
        <v>216.2</v>
      </c>
      <c r="M11">
        <v>333.8</v>
      </c>
      <c r="N11">
        <v>153.1</v>
      </c>
      <c r="W11" t="s">
        <v>357</v>
      </c>
      <c r="X11" t="s">
        <v>357</v>
      </c>
      <c r="Y11" t="s">
        <v>357</v>
      </c>
      <c r="Z11">
        <v>7.1</v>
      </c>
      <c r="AA11">
        <v>5.7</v>
      </c>
      <c r="AB11">
        <v>9.1999999999999993</v>
      </c>
      <c r="AH11" t="s">
        <v>357</v>
      </c>
      <c r="AI11">
        <v>108.4</v>
      </c>
      <c r="AJ11">
        <v>258.7</v>
      </c>
      <c r="AL11">
        <v>1800</v>
      </c>
      <c r="AM11">
        <v>304.10000000000002</v>
      </c>
      <c r="AO11">
        <v>0.35</v>
      </c>
      <c r="AP11">
        <v>200.45939999999999</v>
      </c>
      <c r="AQ11" t="s">
        <v>357</v>
      </c>
      <c r="AR11" t="s">
        <v>357</v>
      </c>
      <c r="AS11" t="s">
        <v>357</v>
      </c>
      <c r="AT11" t="s">
        <v>357</v>
      </c>
      <c r="AU11" t="s">
        <v>357</v>
      </c>
      <c r="AV11" t="s">
        <v>357</v>
      </c>
      <c r="AW11" t="s">
        <v>357</v>
      </c>
      <c r="AX11" s="93">
        <v>62</v>
      </c>
      <c r="AY11" s="93">
        <v>87</v>
      </c>
      <c r="AZ11" s="93">
        <v>55</v>
      </c>
      <c r="BA11" s="93">
        <v>33</v>
      </c>
      <c r="BB11" s="93">
        <v>28</v>
      </c>
      <c r="BC11" s="93">
        <v>31</v>
      </c>
      <c r="BD11" s="93">
        <v>52</v>
      </c>
      <c r="BE11" s="93">
        <v>27</v>
      </c>
      <c r="BF11" s="93">
        <v>21</v>
      </c>
      <c r="BG11" s="93">
        <v>91</v>
      </c>
      <c r="BH11" s="93">
        <v>96</v>
      </c>
      <c r="BI11" s="93">
        <v>84</v>
      </c>
      <c r="BJ11" s="93">
        <v>33</v>
      </c>
      <c r="BK11" s="93">
        <v>44</v>
      </c>
      <c r="BL11" s="93">
        <v>19</v>
      </c>
      <c r="BM11" s="93">
        <v>38</v>
      </c>
      <c r="BN11" s="93">
        <v>45</v>
      </c>
      <c r="BO11" s="93">
        <v>36</v>
      </c>
      <c r="BP11" s="93">
        <v>61</v>
      </c>
      <c r="BQ11" s="93">
        <v>77</v>
      </c>
      <c r="BR11" s="93">
        <v>88</v>
      </c>
      <c r="BS11" s="93">
        <v>67</v>
      </c>
      <c r="BT11" s="93">
        <v>17</v>
      </c>
      <c r="BU11" s="93">
        <v>61</v>
      </c>
      <c r="BV11" s="93">
        <v>144</v>
      </c>
      <c r="BW11" s="93">
        <v>30</v>
      </c>
      <c r="BY11" s="93">
        <v>51</v>
      </c>
    </row>
    <row r="12" spans="1:77">
      <c r="A12" s="1">
        <v>35034</v>
      </c>
      <c r="C12" s="2">
        <v>103.2</v>
      </c>
      <c r="D12">
        <v>4.665</v>
      </c>
      <c r="F12">
        <v>18.329999999999998</v>
      </c>
      <c r="G12">
        <v>74.5</v>
      </c>
      <c r="H12">
        <v>189.1</v>
      </c>
      <c r="I12">
        <v>53.6</v>
      </c>
      <c r="J12">
        <v>63.3</v>
      </c>
      <c r="K12">
        <v>454.8</v>
      </c>
      <c r="L12">
        <v>232.8</v>
      </c>
      <c r="M12">
        <v>353.9</v>
      </c>
      <c r="N12">
        <v>162.30000000000001</v>
      </c>
      <c r="W12" t="s">
        <v>357</v>
      </c>
      <c r="X12" t="s">
        <v>357</v>
      </c>
      <c r="Y12" t="s">
        <v>357</v>
      </c>
      <c r="Z12">
        <v>7.8</v>
      </c>
      <c r="AA12">
        <v>6.4</v>
      </c>
      <c r="AB12">
        <v>9.1</v>
      </c>
      <c r="AH12" t="s">
        <v>357</v>
      </c>
      <c r="AI12">
        <v>108.6</v>
      </c>
      <c r="AJ12">
        <v>197.5</v>
      </c>
      <c r="AL12">
        <v>1800</v>
      </c>
      <c r="AM12">
        <v>288.7</v>
      </c>
      <c r="AO12">
        <v>0.41</v>
      </c>
      <c r="AP12">
        <v>186.38509999999999</v>
      </c>
      <c r="AQ12" t="s">
        <v>357</v>
      </c>
      <c r="AR12" t="s">
        <v>357</v>
      </c>
      <c r="AS12" t="s">
        <v>357</v>
      </c>
      <c r="AT12" t="s">
        <v>357</v>
      </c>
      <c r="AU12" t="s">
        <v>357</v>
      </c>
      <c r="AV12" t="s">
        <v>357</v>
      </c>
      <c r="AW12" t="s">
        <v>357</v>
      </c>
      <c r="AX12" s="93">
        <v>59</v>
      </c>
      <c r="AY12" s="93">
        <v>87</v>
      </c>
      <c r="AZ12" s="93">
        <v>54</v>
      </c>
      <c r="BA12" s="93">
        <v>29</v>
      </c>
      <c r="BB12" s="93">
        <v>31</v>
      </c>
      <c r="BC12" s="93">
        <v>31</v>
      </c>
      <c r="BD12" s="93">
        <v>60</v>
      </c>
      <c r="BE12" s="93">
        <v>33</v>
      </c>
      <c r="BF12" s="93">
        <v>19</v>
      </c>
      <c r="BG12" s="93">
        <v>89</v>
      </c>
      <c r="BH12" s="93">
        <v>95</v>
      </c>
      <c r="BI12" s="93">
        <v>79</v>
      </c>
      <c r="BJ12" s="93">
        <v>30</v>
      </c>
      <c r="BK12" s="93">
        <v>44</v>
      </c>
      <c r="BL12" s="93">
        <v>22</v>
      </c>
      <c r="BM12" s="93">
        <v>32</v>
      </c>
      <c r="BN12" s="93">
        <v>45</v>
      </c>
      <c r="BO12" s="93">
        <v>35</v>
      </c>
      <c r="BP12" s="93">
        <v>57</v>
      </c>
      <c r="BQ12" s="93">
        <v>73</v>
      </c>
      <c r="BR12" s="93">
        <v>96</v>
      </c>
      <c r="BS12" s="93">
        <v>66</v>
      </c>
      <c r="BT12" s="93">
        <v>19</v>
      </c>
      <c r="BU12" s="93">
        <v>58</v>
      </c>
      <c r="BV12" s="93">
        <v>130</v>
      </c>
      <c r="BW12" s="93">
        <v>26</v>
      </c>
      <c r="BY12" s="93">
        <v>42</v>
      </c>
    </row>
    <row r="13" spans="1:77">
      <c r="A13" s="1">
        <v>35065</v>
      </c>
      <c r="B13">
        <v>448.23270719999988</v>
      </c>
      <c r="C13" s="2">
        <v>104.11</v>
      </c>
      <c r="D13">
        <v>4.74</v>
      </c>
      <c r="F13">
        <v>16.52</v>
      </c>
      <c r="G13">
        <v>80.8</v>
      </c>
      <c r="H13">
        <v>213.9</v>
      </c>
      <c r="I13">
        <v>48.7</v>
      </c>
      <c r="J13">
        <v>87.4</v>
      </c>
      <c r="K13">
        <v>482.8</v>
      </c>
      <c r="L13">
        <v>238.9</v>
      </c>
      <c r="M13">
        <v>362</v>
      </c>
      <c r="N13">
        <v>165.5</v>
      </c>
      <c r="W13" t="s">
        <v>357</v>
      </c>
      <c r="X13" t="s">
        <v>357</v>
      </c>
      <c r="Y13" t="s">
        <v>357</v>
      </c>
      <c r="Z13">
        <v>7.8</v>
      </c>
      <c r="AA13">
        <v>6.7</v>
      </c>
      <c r="AB13">
        <v>9</v>
      </c>
      <c r="AH13" t="s">
        <v>357</v>
      </c>
      <c r="AI13">
        <v>116</v>
      </c>
      <c r="AJ13">
        <v>112.8</v>
      </c>
      <c r="AL13">
        <v>18000</v>
      </c>
      <c r="AM13">
        <v>291.3</v>
      </c>
      <c r="AO13">
        <v>0.77</v>
      </c>
      <c r="AP13">
        <v>231.3261</v>
      </c>
      <c r="AQ13" t="s">
        <v>357</v>
      </c>
      <c r="AR13" t="s">
        <v>357</v>
      </c>
      <c r="AS13" t="s">
        <v>357</v>
      </c>
      <c r="AT13" t="s">
        <v>357</v>
      </c>
      <c r="AU13" t="s">
        <v>357</v>
      </c>
      <c r="AV13" t="s">
        <v>357</v>
      </c>
      <c r="AW13" t="s">
        <v>357</v>
      </c>
      <c r="AX13" s="93">
        <v>66</v>
      </c>
      <c r="AY13" s="93">
        <v>89</v>
      </c>
      <c r="AZ13" s="93">
        <v>47</v>
      </c>
      <c r="BA13" s="93">
        <v>27</v>
      </c>
      <c r="BB13" s="93">
        <v>29</v>
      </c>
      <c r="BC13" s="93">
        <v>32</v>
      </c>
      <c r="BD13" s="93">
        <v>58</v>
      </c>
      <c r="BE13" s="93">
        <v>29</v>
      </c>
      <c r="BF13" s="93">
        <v>17</v>
      </c>
      <c r="BG13" s="93">
        <v>90</v>
      </c>
      <c r="BH13" s="93">
        <v>95</v>
      </c>
      <c r="BI13" s="93">
        <v>81</v>
      </c>
      <c r="BJ13" s="93">
        <v>29</v>
      </c>
      <c r="BK13" s="93">
        <v>34</v>
      </c>
      <c r="BL13" s="93">
        <v>23</v>
      </c>
      <c r="BM13" s="93">
        <v>38</v>
      </c>
      <c r="BN13" s="93">
        <v>43</v>
      </c>
      <c r="BO13" s="93">
        <v>33</v>
      </c>
      <c r="BP13" s="93">
        <v>56</v>
      </c>
      <c r="BQ13" s="93">
        <v>73</v>
      </c>
      <c r="BR13" s="93">
        <v>95</v>
      </c>
      <c r="BS13" s="93">
        <v>62</v>
      </c>
      <c r="BT13" s="93">
        <v>12</v>
      </c>
      <c r="BU13" s="93">
        <v>64</v>
      </c>
      <c r="BV13" s="93">
        <v>124</v>
      </c>
      <c r="BW13" s="93">
        <v>31</v>
      </c>
      <c r="BX13" s="93">
        <v>107</v>
      </c>
      <c r="BY13" s="93">
        <v>50</v>
      </c>
    </row>
    <row r="14" spans="1:77">
      <c r="A14" s="1">
        <v>35096</v>
      </c>
      <c r="B14" t="s">
        <v>357</v>
      </c>
      <c r="C14" s="2">
        <v>102.79</v>
      </c>
      <c r="D14">
        <v>4.835</v>
      </c>
      <c r="F14">
        <v>17.760000000000002</v>
      </c>
      <c r="G14">
        <v>75.400000000000006</v>
      </c>
      <c r="H14">
        <v>210</v>
      </c>
      <c r="I14">
        <v>27.5</v>
      </c>
      <c r="J14">
        <v>31.2</v>
      </c>
      <c r="K14">
        <v>521.29999999999995</v>
      </c>
      <c r="L14">
        <v>262.39999999999998</v>
      </c>
      <c r="M14">
        <v>379.8</v>
      </c>
      <c r="N14">
        <v>178.2</v>
      </c>
      <c r="W14" t="s">
        <v>357</v>
      </c>
      <c r="X14" t="s">
        <v>357</v>
      </c>
      <c r="Y14" t="s">
        <v>357</v>
      </c>
      <c r="Z14">
        <v>5.9</v>
      </c>
      <c r="AA14">
        <v>4.8</v>
      </c>
      <c r="AB14">
        <v>9.1</v>
      </c>
      <c r="AH14" t="s">
        <v>357</v>
      </c>
      <c r="AI14">
        <v>106.2</v>
      </c>
      <c r="AJ14">
        <v>75.8</v>
      </c>
      <c r="AL14">
        <v>400</v>
      </c>
      <c r="AM14">
        <v>287.7</v>
      </c>
      <c r="AO14">
        <v>0.47</v>
      </c>
      <c r="AP14">
        <v>421.65449999999998</v>
      </c>
      <c r="AQ14" t="s">
        <v>357</v>
      </c>
      <c r="AR14" t="s">
        <v>357</v>
      </c>
      <c r="AS14" t="s">
        <v>357</v>
      </c>
      <c r="AT14" t="s">
        <v>357</v>
      </c>
      <c r="AU14" t="s">
        <v>357</v>
      </c>
      <c r="AV14" t="s">
        <v>357</v>
      </c>
      <c r="AW14" t="s">
        <v>357</v>
      </c>
      <c r="AX14" s="93">
        <v>64</v>
      </c>
      <c r="AY14" s="93">
        <v>86</v>
      </c>
      <c r="AZ14" s="93">
        <v>57</v>
      </c>
      <c r="BA14" s="93">
        <v>29</v>
      </c>
      <c r="BB14" s="93">
        <v>41</v>
      </c>
      <c r="BC14" s="93">
        <v>36</v>
      </c>
      <c r="BD14" s="93">
        <v>57</v>
      </c>
      <c r="BE14" s="93">
        <v>35</v>
      </c>
      <c r="BF14" s="93">
        <v>18</v>
      </c>
      <c r="BG14" s="93">
        <v>89</v>
      </c>
      <c r="BH14" s="93">
        <v>95</v>
      </c>
      <c r="BI14" s="93">
        <v>77</v>
      </c>
      <c r="BJ14" s="93">
        <v>27</v>
      </c>
      <c r="BK14" s="93">
        <v>37</v>
      </c>
      <c r="BL14" s="93">
        <v>24</v>
      </c>
      <c r="BM14" s="93">
        <v>33</v>
      </c>
      <c r="BN14" s="93">
        <v>46</v>
      </c>
      <c r="BO14" s="93">
        <v>37</v>
      </c>
      <c r="BP14" s="93">
        <v>54</v>
      </c>
      <c r="BQ14" s="93">
        <v>73</v>
      </c>
      <c r="BR14" s="93">
        <v>101</v>
      </c>
      <c r="BS14" s="93">
        <v>61</v>
      </c>
      <c r="BT14" s="93">
        <v>16</v>
      </c>
      <c r="BU14" s="93">
        <v>62</v>
      </c>
      <c r="BV14" s="93">
        <v>121</v>
      </c>
      <c r="BW14" s="93">
        <v>32</v>
      </c>
      <c r="BX14" s="93">
        <v>109</v>
      </c>
      <c r="BY14" s="93">
        <v>43</v>
      </c>
    </row>
    <row r="15" spans="1:77">
      <c r="A15" s="1">
        <v>35125</v>
      </c>
      <c r="B15" t="s">
        <v>357</v>
      </c>
      <c r="C15" s="2">
        <v>102.8</v>
      </c>
      <c r="D15">
        <v>4.8639999999999999</v>
      </c>
      <c r="F15">
        <v>19.41</v>
      </c>
      <c r="G15">
        <v>80.400000000000006</v>
      </c>
      <c r="H15">
        <v>222.1</v>
      </c>
      <c r="I15">
        <v>30.8</v>
      </c>
      <c r="J15">
        <v>39</v>
      </c>
      <c r="K15">
        <v>547.20000000000005</v>
      </c>
      <c r="L15">
        <v>276.39999999999998</v>
      </c>
      <c r="M15">
        <v>408.9</v>
      </c>
      <c r="N15">
        <v>196</v>
      </c>
      <c r="W15" t="s">
        <v>357</v>
      </c>
      <c r="X15" t="s">
        <v>357</v>
      </c>
      <c r="Y15" t="s">
        <v>357</v>
      </c>
      <c r="Z15">
        <v>7</v>
      </c>
      <c r="AA15">
        <v>5.7</v>
      </c>
      <c r="AB15">
        <v>9.3000000000000007</v>
      </c>
      <c r="AH15" t="s">
        <v>357</v>
      </c>
      <c r="AI15">
        <v>96.4</v>
      </c>
      <c r="AJ15">
        <v>77.5</v>
      </c>
      <c r="AL15">
        <v>600</v>
      </c>
      <c r="AM15">
        <v>271.8</v>
      </c>
      <c r="AO15">
        <v>0.53</v>
      </c>
      <c r="AP15">
        <v>151.10400000000001</v>
      </c>
      <c r="AQ15" t="s">
        <v>357</v>
      </c>
      <c r="AR15" t="s">
        <v>357</v>
      </c>
      <c r="AS15" t="s">
        <v>357</v>
      </c>
      <c r="AT15" t="s">
        <v>357</v>
      </c>
      <c r="AU15" t="s">
        <v>357</v>
      </c>
      <c r="AV15" t="s">
        <v>357</v>
      </c>
      <c r="AW15" t="s">
        <v>357</v>
      </c>
      <c r="AX15" s="93">
        <v>57</v>
      </c>
      <c r="AY15" s="93">
        <v>87</v>
      </c>
      <c r="AZ15" s="93">
        <v>50</v>
      </c>
      <c r="BA15" s="93">
        <v>26</v>
      </c>
      <c r="BB15" s="93">
        <v>32</v>
      </c>
      <c r="BC15" s="93">
        <v>31</v>
      </c>
      <c r="BD15" s="93">
        <v>56</v>
      </c>
      <c r="BE15" s="93">
        <v>32</v>
      </c>
      <c r="BF15" s="93">
        <v>17</v>
      </c>
      <c r="BG15" s="93">
        <v>90</v>
      </c>
      <c r="BH15" s="93">
        <v>98</v>
      </c>
      <c r="BI15" s="93">
        <v>75</v>
      </c>
      <c r="BJ15" s="93">
        <v>28</v>
      </c>
      <c r="BK15" s="93">
        <v>39</v>
      </c>
      <c r="BL15" s="93">
        <v>22</v>
      </c>
      <c r="BM15" s="93">
        <v>38</v>
      </c>
      <c r="BN15" s="93">
        <v>53</v>
      </c>
      <c r="BO15" s="93">
        <v>39</v>
      </c>
      <c r="BP15" s="93">
        <v>55</v>
      </c>
      <c r="BQ15" s="93">
        <v>73</v>
      </c>
      <c r="BR15" s="93">
        <v>93</v>
      </c>
      <c r="BS15" s="93">
        <v>61</v>
      </c>
      <c r="BT15" s="93">
        <v>15</v>
      </c>
      <c r="BU15" s="93">
        <v>65</v>
      </c>
      <c r="BV15" s="93">
        <v>111</v>
      </c>
      <c r="BW15" s="93">
        <v>27</v>
      </c>
      <c r="BX15" s="93">
        <v>104</v>
      </c>
      <c r="BY15" s="93">
        <v>42</v>
      </c>
    </row>
    <row r="16" spans="1:77">
      <c r="A16" s="1">
        <v>35156</v>
      </c>
      <c r="B16">
        <v>229.71865611959655</v>
      </c>
      <c r="C16" s="2">
        <v>102.16</v>
      </c>
      <c r="D16">
        <v>4.9660000000000002</v>
      </c>
      <c r="F16">
        <v>19.02</v>
      </c>
      <c r="G16">
        <v>86.7</v>
      </c>
      <c r="H16">
        <v>234.3</v>
      </c>
      <c r="I16">
        <v>42.5</v>
      </c>
      <c r="J16">
        <v>53.1</v>
      </c>
      <c r="K16">
        <v>616.20000000000005</v>
      </c>
      <c r="L16">
        <v>297.60000000000002</v>
      </c>
      <c r="M16">
        <v>464.5</v>
      </c>
      <c r="N16">
        <v>222</v>
      </c>
      <c r="W16" t="s">
        <v>357</v>
      </c>
      <c r="X16" t="s">
        <v>357</v>
      </c>
      <c r="Y16" t="s">
        <v>357</v>
      </c>
      <c r="Z16">
        <v>7.9</v>
      </c>
      <c r="AA16">
        <v>5.9</v>
      </c>
      <c r="AB16">
        <v>9.1999999999999993</v>
      </c>
      <c r="AH16" t="s">
        <v>357</v>
      </c>
      <c r="AI16">
        <v>101</v>
      </c>
      <c r="AJ16">
        <v>99.8</v>
      </c>
      <c r="AL16">
        <v>3400</v>
      </c>
      <c r="AM16">
        <v>289.39999999999998</v>
      </c>
      <c r="AO16">
        <v>0.65</v>
      </c>
      <c r="AP16">
        <v>208.09309999999999</v>
      </c>
      <c r="AQ16" t="s">
        <v>357</v>
      </c>
      <c r="AR16" t="s">
        <v>357</v>
      </c>
      <c r="AS16" t="s">
        <v>357</v>
      </c>
      <c r="AT16" t="s">
        <v>357</v>
      </c>
      <c r="AU16" t="s">
        <v>357</v>
      </c>
      <c r="AV16" t="s">
        <v>357</v>
      </c>
      <c r="AW16" t="s">
        <v>357</v>
      </c>
      <c r="AX16" s="93">
        <v>57</v>
      </c>
      <c r="AY16" s="93">
        <v>84</v>
      </c>
      <c r="AZ16" s="93">
        <v>50</v>
      </c>
      <c r="BA16" s="93">
        <v>31</v>
      </c>
      <c r="BB16" s="93">
        <v>36</v>
      </c>
      <c r="BC16" s="93">
        <v>33</v>
      </c>
      <c r="BD16" s="93">
        <v>56</v>
      </c>
      <c r="BE16" s="93">
        <v>33</v>
      </c>
      <c r="BF16" s="93">
        <v>16</v>
      </c>
      <c r="BG16" s="93">
        <v>88</v>
      </c>
      <c r="BH16" s="93">
        <v>96</v>
      </c>
      <c r="BI16" s="93">
        <v>71</v>
      </c>
      <c r="BJ16" s="93">
        <v>28</v>
      </c>
      <c r="BK16" s="93">
        <v>42</v>
      </c>
      <c r="BL16" s="93">
        <v>26</v>
      </c>
      <c r="BM16" s="93">
        <v>38</v>
      </c>
      <c r="BN16" s="93">
        <v>55</v>
      </c>
      <c r="BO16" s="93">
        <v>43</v>
      </c>
      <c r="BP16" s="93">
        <v>56</v>
      </c>
      <c r="BQ16" s="93">
        <v>75</v>
      </c>
      <c r="BR16" s="93">
        <v>103</v>
      </c>
      <c r="BS16" s="93">
        <v>66</v>
      </c>
      <c r="BT16" s="93">
        <v>14</v>
      </c>
      <c r="BU16" s="93">
        <v>67</v>
      </c>
      <c r="BV16" s="93">
        <v>109</v>
      </c>
      <c r="BW16" s="93">
        <v>34</v>
      </c>
      <c r="BX16" s="93">
        <v>117</v>
      </c>
      <c r="BY16" s="93">
        <v>48</v>
      </c>
    </row>
    <row r="17" spans="1:77">
      <c r="A17" s="1">
        <v>35186</v>
      </c>
      <c r="B17" t="s">
        <v>357</v>
      </c>
      <c r="C17" s="2">
        <v>101.6</v>
      </c>
      <c r="D17">
        <v>5.0369999999999999</v>
      </c>
      <c r="F17">
        <v>17.8</v>
      </c>
      <c r="G17">
        <v>93.1</v>
      </c>
      <c r="H17">
        <v>243.2</v>
      </c>
      <c r="I17">
        <v>39.700000000000003</v>
      </c>
      <c r="J17">
        <v>56.5</v>
      </c>
      <c r="K17">
        <v>658.9</v>
      </c>
      <c r="L17">
        <v>323.2</v>
      </c>
      <c r="M17">
        <v>502.6</v>
      </c>
      <c r="N17">
        <v>242</v>
      </c>
      <c r="W17" t="s">
        <v>357</v>
      </c>
      <c r="X17" t="s">
        <v>357</v>
      </c>
      <c r="Y17" t="s">
        <v>357</v>
      </c>
      <c r="Z17">
        <v>7.2</v>
      </c>
      <c r="AA17">
        <v>6.1</v>
      </c>
      <c r="AB17">
        <v>9.5</v>
      </c>
      <c r="AH17" t="s">
        <v>357</v>
      </c>
      <c r="AI17">
        <v>101.9</v>
      </c>
      <c r="AJ17">
        <v>113.5</v>
      </c>
      <c r="AL17">
        <v>1300</v>
      </c>
      <c r="AM17">
        <v>279.2</v>
      </c>
      <c r="AO17">
        <v>0.44</v>
      </c>
      <c r="AP17">
        <v>261.94369999999998</v>
      </c>
      <c r="AQ17" t="s">
        <v>357</v>
      </c>
      <c r="AR17" t="s">
        <v>357</v>
      </c>
      <c r="AS17" t="s">
        <v>357</v>
      </c>
      <c r="AT17" t="s">
        <v>357</v>
      </c>
      <c r="AU17" t="s">
        <v>357</v>
      </c>
      <c r="AV17" t="s">
        <v>357</v>
      </c>
      <c r="AW17" t="s">
        <v>357</v>
      </c>
      <c r="AX17" s="93">
        <v>52</v>
      </c>
      <c r="AY17" s="93">
        <v>84</v>
      </c>
      <c r="AZ17" s="93">
        <v>42</v>
      </c>
      <c r="BA17" s="93">
        <v>29</v>
      </c>
      <c r="BB17" s="93">
        <v>30</v>
      </c>
      <c r="BC17" s="93">
        <v>36</v>
      </c>
      <c r="BD17" s="93">
        <v>50</v>
      </c>
      <c r="BE17" s="93">
        <v>34</v>
      </c>
      <c r="BF17" s="93">
        <v>16</v>
      </c>
      <c r="BG17" s="93">
        <v>88</v>
      </c>
      <c r="BH17" s="93">
        <v>96</v>
      </c>
      <c r="BI17" s="93">
        <v>76</v>
      </c>
      <c r="BJ17" s="93">
        <v>30</v>
      </c>
      <c r="BK17" s="93">
        <v>45</v>
      </c>
      <c r="BL17" s="93">
        <v>25</v>
      </c>
      <c r="BM17" s="93">
        <v>41</v>
      </c>
      <c r="BN17" s="93">
        <v>56</v>
      </c>
      <c r="BO17" s="93">
        <v>40</v>
      </c>
      <c r="BP17" s="93">
        <v>54</v>
      </c>
      <c r="BQ17" s="93">
        <v>72</v>
      </c>
      <c r="BR17" s="93">
        <v>97</v>
      </c>
      <c r="BS17" s="93">
        <v>64</v>
      </c>
      <c r="BT17" s="93">
        <v>14</v>
      </c>
      <c r="BU17" s="93">
        <v>63</v>
      </c>
      <c r="BV17" s="93">
        <v>112</v>
      </c>
      <c r="BW17" s="93">
        <v>33</v>
      </c>
      <c r="BX17" s="93">
        <v>127</v>
      </c>
      <c r="BY17" s="93">
        <v>48</v>
      </c>
    </row>
    <row r="18" spans="1:77">
      <c r="A18" s="1">
        <v>35217</v>
      </c>
      <c r="B18" t="s">
        <v>357</v>
      </c>
      <c r="C18" s="2">
        <v>101.17</v>
      </c>
      <c r="D18">
        <v>5.117</v>
      </c>
      <c r="F18">
        <v>18.91</v>
      </c>
      <c r="G18">
        <v>93.7</v>
      </c>
      <c r="H18">
        <v>246.3</v>
      </c>
      <c r="I18">
        <v>45.2</v>
      </c>
      <c r="J18">
        <v>54.5</v>
      </c>
      <c r="K18">
        <v>691.8</v>
      </c>
      <c r="L18">
        <v>351.8</v>
      </c>
      <c r="M18">
        <v>518.79999999999995</v>
      </c>
      <c r="N18">
        <v>253.5</v>
      </c>
      <c r="W18" t="s">
        <v>357</v>
      </c>
      <c r="X18" t="s">
        <v>357</v>
      </c>
      <c r="Y18" t="s">
        <v>357</v>
      </c>
      <c r="Z18">
        <v>7.7</v>
      </c>
      <c r="AA18">
        <v>5.6</v>
      </c>
      <c r="AB18">
        <v>9.6</v>
      </c>
      <c r="AH18" t="s">
        <v>357</v>
      </c>
      <c r="AI18">
        <v>99.9</v>
      </c>
      <c r="AJ18">
        <v>131.1</v>
      </c>
      <c r="AL18">
        <v>1500</v>
      </c>
      <c r="AM18">
        <v>284.3</v>
      </c>
      <c r="AO18">
        <v>0.55000000000000004</v>
      </c>
      <c r="AP18">
        <v>173.50309999999999</v>
      </c>
      <c r="AQ18" t="s">
        <v>357</v>
      </c>
      <c r="AR18" t="s">
        <v>357</v>
      </c>
      <c r="AS18" t="s">
        <v>357</v>
      </c>
      <c r="AT18" t="s">
        <v>357</v>
      </c>
      <c r="AU18" t="s">
        <v>357</v>
      </c>
      <c r="AV18" t="s">
        <v>357</v>
      </c>
      <c r="AW18" t="s">
        <v>357</v>
      </c>
      <c r="AX18" s="93">
        <v>52</v>
      </c>
      <c r="AY18" s="93">
        <v>81</v>
      </c>
      <c r="AZ18" s="93">
        <v>49</v>
      </c>
      <c r="BA18" s="93">
        <v>30</v>
      </c>
      <c r="BB18" s="93">
        <v>32</v>
      </c>
      <c r="BC18" s="93">
        <v>37</v>
      </c>
      <c r="BD18" s="93">
        <v>52</v>
      </c>
      <c r="BE18" s="93">
        <v>36</v>
      </c>
      <c r="BF18" s="93">
        <v>15</v>
      </c>
      <c r="BG18" s="93">
        <v>81</v>
      </c>
      <c r="BH18" s="93">
        <v>95</v>
      </c>
      <c r="BI18" s="93">
        <v>70</v>
      </c>
      <c r="BJ18" s="93">
        <v>24</v>
      </c>
      <c r="BK18" s="93">
        <v>37</v>
      </c>
      <c r="BL18" s="93">
        <v>25</v>
      </c>
      <c r="BM18" s="93">
        <v>38</v>
      </c>
      <c r="BN18" s="93">
        <v>53</v>
      </c>
      <c r="BO18" s="93">
        <v>41</v>
      </c>
      <c r="BP18" s="93">
        <v>56</v>
      </c>
      <c r="BQ18" s="93">
        <v>75</v>
      </c>
      <c r="BR18" s="93">
        <v>102</v>
      </c>
      <c r="BS18" s="93">
        <v>70</v>
      </c>
      <c r="BT18" s="93">
        <v>13</v>
      </c>
      <c r="BU18" s="93">
        <v>69</v>
      </c>
      <c r="BV18" s="93">
        <v>101</v>
      </c>
      <c r="BW18" s="93">
        <v>32</v>
      </c>
      <c r="BX18" s="93">
        <v>115</v>
      </c>
      <c r="BY18" s="93">
        <v>43</v>
      </c>
    </row>
    <row r="19" spans="1:77">
      <c r="A19" s="1">
        <v>35247</v>
      </c>
      <c r="B19">
        <v>313.14164384804729</v>
      </c>
      <c r="C19" s="2">
        <v>100.72</v>
      </c>
      <c r="D19">
        <v>5.2110000000000003</v>
      </c>
      <c r="F19">
        <v>18.899999999999999</v>
      </c>
      <c r="G19">
        <v>104.4</v>
      </c>
      <c r="H19">
        <v>258.60000000000002</v>
      </c>
      <c r="I19">
        <v>47.8</v>
      </c>
      <c r="J19">
        <v>58.2</v>
      </c>
      <c r="K19">
        <v>749.3</v>
      </c>
      <c r="L19">
        <v>382.3</v>
      </c>
      <c r="M19">
        <v>542.20000000000005</v>
      </c>
      <c r="N19">
        <v>265.5</v>
      </c>
      <c r="W19" t="s">
        <v>357</v>
      </c>
      <c r="X19" t="s">
        <v>357</v>
      </c>
      <c r="Y19" t="s">
        <v>357</v>
      </c>
      <c r="Z19">
        <v>7.1</v>
      </c>
      <c r="AA19">
        <v>5.5</v>
      </c>
      <c r="AB19">
        <v>9.6</v>
      </c>
      <c r="AH19" t="s">
        <v>357</v>
      </c>
      <c r="AI19">
        <v>99.9</v>
      </c>
      <c r="AJ19">
        <v>161.4</v>
      </c>
      <c r="AL19">
        <v>4900</v>
      </c>
      <c r="AM19">
        <v>271.60000000000002</v>
      </c>
      <c r="AO19">
        <v>0.46</v>
      </c>
      <c r="AP19">
        <v>221.4238</v>
      </c>
      <c r="AQ19" t="s">
        <v>357</v>
      </c>
      <c r="AR19" t="s">
        <v>357</v>
      </c>
      <c r="AS19" t="s">
        <v>357</v>
      </c>
      <c r="AT19" t="s">
        <v>357</v>
      </c>
      <c r="AU19" t="s">
        <v>357</v>
      </c>
      <c r="AV19" t="s">
        <v>357</v>
      </c>
      <c r="AW19" t="s">
        <v>357</v>
      </c>
      <c r="AX19" s="93">
        <v>51</v>
      </c>
      <c r="AY19" s="93">
        <v>80</v>
      </c>
      <c r="AZ19" s="93">
        <v>48</v>
      </c>
      <c r="BA19" s="93">
        <v>29</v>
      </c>
      <c r="BB19" s="93">
        <v>31</v>
      </c>
      <c r="BC19" s="93">
        <v>32</v>
      </c>
      <c r="BD19" s="93">
        <v>46</v>
      </c>
      <c r="BE19" s="93">
        <v>35</v>
      </c>
      <c r="BF19" s="93">
        <v>17</v>
      </c>
      <c r="BG19" s="93">
        <v>73</v>
      </c>
      <c r="BH19" s="93">
        <v>92</v>
      </c>
      <c r="BI19" s="93">
        <v>66</v>
      </c>
      <c r="BJ19" s="93">
        <v>27</v>
      </c>
      <c r="BK19" s="93">
        <v>42</v>
      </c>
      <c r="BL19" s="93">
        <v>18</v>
      </c>
      <c r="BM19" s="93">
        <v>39</v>
      </c>
      <c r="BN19" s="93">
        <v>52</v>
      </c>
      <c r="BO19" s="93">
        <v>33</v>
      </c>
      <c r="BP19" s="93">
        <v>57</v>
      </c>
      <c r="BQ19" s="93">
        <v>76</v>
      </c>
      <c r="BR19" s="93">
        <v>94</v>
      </c>
      <c r="BS19" s="93">
        <v>63</v>
      </c>
      <c r="BT19" s="93">
        <v>19</v>
      </c>
      <c r="BU19" s="93">
        <v>65</v>
      </c>
      <c r="BV19" s="93">
        <v>106</v>
      </c>
      <c r="BW19" s="93">
        <v>33</v>
      </c>
      <c r="BX19" s="93">
        <v>108</v>
      </c>
      <c r="BY19" s="93">
        <v>48</v>
      </c>
    </row>
    <row r="20" spans="1:77">
      <c r="A20" s="1">
        <v>35278</v>
      </c>
      <c r="B20" t="s">
        <v>357</v>
      </c>
      <c r="C20" s="2">
        <v>99.79</v>
      </c>
      <c r="D20">
        <v>5.3639999999999999</v>
      </c>
      <c r="F20">
        <v>20.78</v>
      </c>
      <c r="G20">
        <v>102.8</v>
      </c>
      <c r="H20">
        <v>263.5</v>
      </c>
      <c r="I20">
        <v>45.2</v>
      </c>
      <c r="J20">
        <v>53</v>
      </c>
      <c r="K20">
        <v>782.9</v>
      </c>
      <c r="L20">
        <v>411.6</v>
      </c>
      <c r="M20">
        <v>567</v>
      </c>
      <c r="N20">
        <v>281</v>
      </c>
      <c r="W20" t="s">
        <v>357</v>
      </c>
      <c r="X20" t="s">
        <v>357</v>
      </c>
      <c r="Y20" t="s">
        <v>357</v>
      </c>
      <c r="Z20">
        <v>7.5</v>
      </c>
      <c r="AA20">
        <v>6</v>
      </c>
      <c r="AB20">
        <v>9.6999999999999993</v>
      </c>
      <c r="AH20" t="s">
        <v>357</v>
      </c>
      <c r="AI20">
        <v>101.2</v>
      </c>
      <c r="AJ20">
        <v>224.2</v>
      </c>
      <c r="AL20">
        <v>1700</v>
      </c>
      <c r="AM20">
        <v>275</v>
      </c>
      <c r="AO20">
        <v>0.59</v>
      </c>
      <c r="AP20">
        <v>229.80029999999999</v>
      </c>
      <c r="AQ20" t="s">
        <v>357</v>
      </c>
      <c r="AR20" t="s">
        <v>357</v>
      </c>
      <c r="AS20" t="s">
        <v>357</v>
      </c>
      <c r="AT20" t="s">
        <v>357</v>
      </c>
      <c r="AU20" t="s">
        <v>357</v>
      </c>
      <c r="AV20" t="s">
        <v>357</v>
      </c>
      <c r="AW20" t="s">
        <v>357</v>
      </c>
      <c r="AX20" s="93">
        <v>54</v>
      </c>
      <c r="AY20" s="93">
        <v>80</v>
      </c>
      <c r="AZ20" s="93">
        <v>45</v>
      </c>
      <c r="BA20" s="93">
        <v>24</v>
      </c>
      <c r="BB20" s="93">
        <v>30</v>
      </c>
      <c r="BC20" s="93">
        <v>34</v>
      </c>
      <c r="BD20" s="93">
        <v>44</v>
      </c>
      <c r="BE20" s="93">
        <v>34</v>
      </c>
      <c r="BF20" s="93">
        <v>15</v>
      </c>
      <c r="BG20" s="93">
        <v>77</v>
      </c>
      <c r="BH20" s="93">
        <v>93</v>
      </c>
      <c r="BI20" s="93">
        <v>66</v>
      </c>
      <c r="BJ20" s="93">
        <v>25</v>
      </c>
      <c r="BK20" s="93">
        <v>41</v>
      </c>
      <c r="BL20" s="93">
        <v>19</v>
      </c>
      <c r="BM20" s="93">
        <v>41</v>
      </c>
      <c r="BN20" s="93">
        <v>50</v>
      </c>
      <c r="BO20" s="93">
        <v>36</v>
      </c>
      <c r="BP20" s="93">
        <v>51</v>
      </c>
      <c r="BQ20" s="93">
        <v>69</v>
      </c>
      <c r="BR20" s="93">
        <v>91</v>
      </c>
      <c r="BS20" s="93">
        <v>59</v>
      </c>
      <c r="BT20" s="93">
        <v>15</v>
      </c>
      <c r="BU20" s="93">
        <v>68</v>
      </c>
      <c r="BV20" s="93">
        <v>89</v>
      </c>
      <c r="BW20" s="93">
        <v>28</v>
      </c>
      <c r="BX20" s="93">
        <v>124</v>
      </c>
      <c r="BY20" s="93">
        <v>48</v>
      </c>
    </row>
    <row r="21" spans="1:77">
      <c r="A21" s="1">
        <v>35309</v>
      </c>
      <c r="B21" t="s">
        <v>357</v>
      </c>
      <c r="C21" s="2">
        <v>100.33</v>
      </c>
      <c r="D21">
        <v>5.4050000000000002</v>
      </c>
      <c r="F21">
        <v>23.21</v>
      </c>
      <c r="G21">
        <v>101.1</v>
      </c>
      <c r="H21">
        <v>266.7</v>
      </c>
      <c r="I21">
        <v>43.9</v>
      </c>
      <c r="J21">
        <v>53.2</v>
      </c>
      <c r="K21">
        <v>802</v>
      </c>
      <c r="L21">
        <v>426.6</v>
      </c>
      <c r="M21">
        <v>578.9</v>
      </c>
      <c r="N21">
        <v>292.2</v>
      </c>
      <c r="W21" t="s">
        <v>357</v>
      </c>
      <c r="X21" t="s">
        <v>357</v>
      </c>
      <c r="Y21" t="s">
        <v>357</v>
      </c>
      <c r="Z21">
        <v>7.2</v>
      </c>
      <c r="AA21">
        <v>5.8</v>
      </c>
      <c r="AB21">
        <v>9.6999999999999993</v>
      </c>
      <c r="AH21" t="s">
        <v>357</v>
      </c>
      <c r="AI21">
        <v>103.3</v>
      </c>
      <c r="AJ21">
        <v>370.3</v>
      </c>
      <c r="AL21">
        <v>1400</v>
      </c>
      <c r="AM21">
        <v>272</v>
      </c>
      <c r="AO21">
        <v>0.57999999999999996</v>
      </c>
      <c r="AP21">
        <v>206.95590000000001</v>
      </c>
      <c r="AQ21" t="s">
        <v>357</v>
      </c>
      <c r="AR21" t="s">
        <v>357</v>
      </c>
      <c r="AS21" t="s">
        <v>357</v>
      </c>
      <c r="AT21" t="s">
        <v>357</v>
      </c>
      <c r="AU21" t="s">
        <v>357</v>
      </c>
      <c r="AV21" t="s">
        <v>357</v>
      </c>
      <c r="AW21" t="s">
        <v>357</v>
      </c>
      <c r="AX21" s="93">
        <v>52</v>
      </c>
      <c r="AY21" s="93">
        <v>84</v>
      </c>
      <c r="AZ21" s="93">
        <v>46</v>
      </c>
      <c r="BA21" s="93">
        <v>25</v>
      </c>
      <c r="BB21" s="93">
        <v>30</v>
      </c>
      <c r="BC21" s="93">
        <v>35</v>
      </c>
      <c r="BD21" s="93">
        <v>43</v>
      </c>
      <c r="BE21" s="93">
        <v>36</v>
      </c>
      <c r="BF21" s="93">
        <v>15</v>
      </c>
      <c r="BG21" s="93">
        <v>75</v>
      </c>
      <c r="BH21" s="93">
        <v>92</v>
      </c>
      <c r="BI21" s="93">
        <v>64</v>
      </c>
      <c r="BJ21" s="93">
        <v>25</v>
      </c>
      <c r="BK21" s="93">
        <v>40</v>
      </c>
      <c r="BL21" s="93">
        <v>19</v>
      </c>
      <c r="BM21" s="93">
        <v>37</v>
      </c>
      <c r="BN21" s="93">
        <v>49</v>
      </c>
      <c r="BO21" s="93">
        <v>36</v>
      </c>
      <c r="BP21" s="93">
        <v>55</v>
      </c>
      <c r="BQ21" s="93">
        <v>72</v>
      </c>
      <c r="BR21" s="93">
        <v>86</v>
      </c>
      <c r="BS21" s="93">
        <v>63</v>
      </c>
      <c r="BT21" s="93">
        <v>19</v>
      </c>
      <c r="BU21" s="93">
        <v>66</v>
      </c>
      <c r="BV21" s="93">
        <v>82</v>
      </c>
      <c r="BW21" s="93">
        <v>34</v>
      </c>
      <c r="BX21" s="93">
        <v>111</v>
      </c>
      <c r="BY21" s="93">
        <v>53</v>
      </c>
    </row>
    <row r="22" spans="1:77">
      <c r="A22" s="1">
        <v>35339</v>
      </c>
      <c r="B22">
        <v>397.8857369219424</v>
      </c>
      <c r="C22" s="2">
        <v>101.2</v>
      </c>
      <c r="D22">
        <v>5.4569999999999999</v>
      </c>
      <c r="F22">
        <v>22.67</v>
      </c>
      <c r="G22">
        <v>96.2</v>
      </c>
      <c r="H22">
        <v>267.39999999999998</v>
      </c>
      <c r="I22">
        <v>42.5</v>
      </c>
      <c r="J22">
        <v>42.7</v>
      </c>
      <c r="K22">
        <v>857.6</v>
      </c>
      <c r="L22">
        <v>449.7</v>
      </c>
      <c r="M22">
        <v>608.4</v>
      </c>
      <c r="N22">
        <v>307.60000000000002</v>
      </c>
      <c r="W22" t="s">
        <v>357</v>
      </c>
      <c r="X22" t="s">
        <v>357</v>
      </c>
      <c r="Y22" t="s">
        <v>357</v>
      </c>
      <c r="Z22">
        <v>7.3</v>
      </c>
      <c r="AA22">
        <v>5.2</v>
      </c>
      <c r="AB22">
        <v>9.8000000000000007</v>
      </c>
      <c r="AH22" t="s">
        <v>357</v>
      </c>
      <c r="AI22">
        <v>105</v>
      </c>
      <c r="AJ22">
        <v>489.5</v>
      </c>
      <c r="AL22">
        <v>2500</v>
      </c>
      <c r="AM22">
        <v>272.2</v>
      </c>
      <c r="AO22">
        <v>0.32</v>
      </c>
      <c r="AP22">
        <v>271.25080000000003</v>
      </c>
      <c r="AQ22" t="s">
        <v>357</v>
      </c>
      <c r="AR22" t="s">
        <v>357</v>
      </c>
      <c r="AS22" t="s">
        <v>357</v>
      </c>
      <c r="AT22" t="s">
        <v>357</v>
      </c>
      <c r="AU22" t="s">
        <v>357</v>
      </c>
      <c r="AV22" t="s">
        <v>357</v>
      </c>
      <c r="AW22" t="s">
        <v>357</v>
      </c>
      <c r="AX22" s="93">
        <v>52</v>
      </c>
      <c r="AY22" s="93">
        <v>79</v>
      </c>
      <c r="AZ22" s="93">
        <v>48</v>
      </c>
      <c r="BA22" s="93">
        <v>27</v>
      </c>
      <c r="BB22" s="93">
        <v>37</v>
      </c>
      <c r="BC22" s="93">
        <v>35</v>
      </c>
      <c r="BD22" s="93">
        <v>49</v>
      </c>
      <c r="BE22" s="93">
        <v>35</v>
      </c>
      <c r="BF22" s="93">
        <v>15</v>
      </c>
      <c r="BG22" s="93">
        <v>79</v>
      </c>
      <c r="BH22" s="93">
        <v>92</v>
      </c>
      <c r="BI22" s="93">
        <v>58</v>
      </c>
      <c r="BJ22" s="93">
        <v>23</v>
      </c>
      <c r="BK22" s="93">
        <v>33</v>
      </c>
      <c r="BL22" s="93">
        <v>21</v>
      </c>
      <c r="BM22" s="93">
        <v>29</v>
      </c>
      <c r="BN22" s="93">
        <v>39</v>
      </c>
      <c r="BO22" s="93">
        <v>40</v>
      </c>
      <c r="BP22" s="93">
        <v>52</v>
      </c>
      <c r="BQ22" s="93">
        <v>70</v>
      </c>
      <c r="BR22" s="93">
        <v>90</v>
      </c>
      <c r="BS22" s="93">
        <v>59</v>
      </c>
      <c r="BT22" s="93">
        <v>15</v>
      </c>
      <c r="BU22" s="93">
        <v>67</v>
      </c>
      <c r="BV22" s="93">
        <v>76</v>
      </c>
      <c r="BW22" s="93">
        <v>30</v>
      </c>
      <c r="BX22" s="93">
        <v>130</v>
      </c>
      <c r="BY22" s="93">
        <v>49</v>
      </c>
    </row>
    <row r="23" spans="1:77">
      <c r="A23" s="1">
        <v>35370</v>
      </c>
      <c r="B23" t="s">
        <v>357</v>
      </c>
      <c r="C23" s="2">
        <v>101.88</v>
      </c>
      <c r="D23">
        <v>5.516</v>
      </c>
      <c r="F23">
        <v>22.77</v>
      </c>
      <c r="G23">
        <v>94.4</v>
      </c>
      <c r="H23">
        <v>270.10000000000002</v>
      </c>
      <c r="I23">
        <v>46.5</v>
      </c>
      <c r="J23">
        <v>49.6</v>
      </c>
      <c r="K23">
        <v>888.5</v>
      </c>
      <c r="L23">
        <v>485.8</v>
      </c>
      <c r="M23">
        <v>637.79999999999995</v>
      </c>
      <c r="N23">
        <v>317.89999999999998</v>
      </c>
      <c r="W23" t="s">
        <v>357</v>
      </c>
      <c r="X23" t="s">
        <v>357</v>
      </c>
      <c r="Y23" t="s">
        <v>357</v>
      </c>
      <c r="Z23">
        <v>8.8000000000000007</v>
      </c>
      <c r="AA23">
        <v>5.6</v>
      </c>
      <c r="AB23">
        <v>9.8000000000000007</v>
      </c>
      <c r="AH23" t="s">
        <v>357</v>
      </c>
      <c r="AI23">
        <v>105.1</v>
      </c>
      <c r="AJ23">
        <v>268.8</v>
      </c>
      <c r="AL23">
        <v>1300</v>
      </c>
      <c r="AM23">
        <v>291.7</v>
      </c>
      <c r="AO23">
        <v>0.25</v>
      </c>
      <c r="AP23">
        <v>182.88800000000001</v>
      </c>
      <c r="AQ23" t="s">
        <v>357</v>
      </c>
      <c r="AR23" t="s">
        <v>357</v>
      </c>
      <c r="AS23" t="s">
        <v>357</v>
      </c>
      <c r="AT23" t="s">
        <v>357</v>
      </c>
      <c r="AU23" t="s">
        <v>357</v>
      </c>
      <c r="AV23" t="s">
        <v>357</v>
      </c>
      <c r="AW23" t="s">
        <v>357</v>
      </c>
      <c r="AX23" s="93">
        <v>54</v>
      </c>
      <c r="AY23" s="93">
        <v>79</v>
      </c>
      <c r="AZ23" s="93">
        <v>37</v>
      </c>
      <c r="BA23" s="93">
        <v>30</v>
      </c>
      <c r="BB23" s="93">
        <v>26</v>
      </c>
      <c r="BC23" s="93">
        <v>31</v>
      </c>
      <c r="BD23" s="93">
        <v>43</v>
      </c>
      <c r="BE23" s="93">
        <v>36</v>
      </c>
      <c r="BF23" s="93">
        <v>18</v>
      </c>
      <c r="BG23" s="93">
        <v>75</v>
      </c>
      <c r="BH23" s="93">
        <v>92</v>
      </c>
      <c r="BI23" s="93">
        <v>56</v>
      </c>
      <c r="BJ23" s="93">
        <v>21</v>
      </c>
      <c r="BK23" s="93">
        <v>30</v>
      </c>
      <c r="BL23" s="93">
        <v>14</v>
      </c>
      <c r="BM23" s="93">
        <v>28</v>
      </c>
      <c r="BN23" s="93">
        <v>40</v>
      </c>
      <c r="BO23" s="93">
        <v>40</v>
      </c>
      <c r="BP23" s="93">
        <v>54</v>
      </c>
      <c r="BQ23" s="93">
        <v>71</v>
      </c>
      <c r="BR23" s="93">
        <v>84</v>
      </c>
      <c r="BS23" s="93">
        <v>59</v>
      </c>
      <c r="BT23" s="93">
        <v>17</v>
      </c>
      <c r="BU23" s="93">
        <v>66</v>
      </c>
      <c r="BV23" s="93">
        <v>64</v>
      </c>
      <c r="BW23" s="93">
        <v>32</v>
      </c>
      <c r="BX23" s="93">
        <v>133</v>
      </c>
      <c r="BY23" s="93">
        <v>53</v>
      </c>
    </row>
    <row r="24" spans="1:77">
      <c r="A24" s="1">
        <v>35400</v>
      </c>
      <c r="B24" t="s">
        <v>357</v>
      </c>
      <c r="C24" s="2">
        <v>101.42</v>
      </c>
      <c r="D24">
        <v>5.5890000000000004</v>
      </c>
      <c r="F24">
        <v>23.81</v>
      </c>
      <c r="G24">
        <v>95.8</v>
      </c>
      <c r="H24">
        <v>273.5</v>
      </c>
      <c r="I24">
        <v>51.7</v>
      </c>
      <c r="J24">
        <v>55.2</v>
      </c>
      <c r="K24">
        <v>918.2</v>
      </c>
      <c r="L24">
        <v>499</v>
      </c>
      <c r="M24">
        <v>664.8</v>
      </c>
      <c r="N24">
        <v>334</v>
      </c>
      <c r="W24" t="s">
        <v>357</v>
      </c>
      <c r="X24" t="s">
        <v>357</v>
      </c>
      <c r="Y24" t="s">
        <v>357</v>
      </c>
      <c r="Z24">
        <v>8.1999999999999993</v>
      </c>
      <c r="AA24">
        <v>5.5</v>
      </c>
      <c r="AB24">
        <v>9.9</v>
      </c>
      <c r="AH24" t="s">
        <v>357</v>
      </c>
      <c r="AI24">
        <v>104.9</v>
      </c>
      <c r="AJ24">
        <v>187</v>
      </c>
      <c r="AL24">
        <v>1600</v>
      </c>
      <c r="AM24">
        <v>282.3</v>
      </c>
      <c r="AO24">
        <v>0.46</v>
      </c>
      <c r="AP24">
        <v>153.8631</v>
      </c>
      <c r="AQ24" t="s">
        <v>357</v>
      </c>
      <c r="AR24" t="s">
        <v>357</v>
      </c>
      <c r="AS24" t="s">
        <v>357</v>
      </c>
      <c r="AT24" t="s">
        <v>357</v>
      </c>
      <c r="AU24" t="s">
        <v>357</v>
      </c>
      <c r="AV24" t="s">
        <v>357</v>
      </c>
      <c r="AW24" t="s">
        <v>357</v>
      </c>
      <c r="AX24" s="93">
        <v>54</v>
      </c>
      <c r="AY24" s="93">
        <v>74</v>
      </c>
      <c r="AZ24" s="93">
        <v>43</v>
      </c>
      <c r="BA24" s="93">
        <v>28</v>
      </c>
      <c r="BB24" s="93">
        <v>36</v>
      </c>
      <c r="BC24" s="93">
        <v>37</v>
      </c>
      <c r="BD24" s="93">
        <v>47</v>
      </c>
      <c r="BE24" s="93">
        <v>39</v>
      </c>
      <c r="BF24" s="93">
        <v>19</v>
      </c>
      <c r="BG24" s="93">
        <v>77</v>
      </c>
      <c r="BH24" s="93">
        <v>93</v>
      </c>
      <c r="BI24" s="93">
        <v>54</v>
      </c>
      <c r="BJ24" s="93">
        <v>23</v>
      </c>
      <c r="BK24" s="93">
        <v>27</v>
      </c>
      <c r="BL24" s="93">
        <v>14</v>
      </c>
      <c r="BM24" s="93">
        <v>26</v>
      </c>
      <c r="BN24" s="93">
        <v>38</v>
      </c>
      <c r="BO24" s="93">
        <v>38</v>
      </c>
      <c r="BP24" s="93">
        <v>54</v>
      </c>
      <c r="BQ24" s="93">
        <v>72</v>
      </c>
      <c r="BR24" s="93">
        <v>88</v>
      </c>
      <c r="BS24" s="93">
        <v>61</v>
      </c>
      <c r="BT24" s="93">
        <v>17</v>
      </c>
      <c r="BU24" s="93">
        <v>66</v>
      </c>
      <c r="BV24" s="93">
        <v>58</v>
      </c>
      <c r="BW24" s="93">
        <v>42</v>
      </c>
      <c r="BX24" s="93">
        <v>130</v>
      </c>
      <c r="BY24" s="93">
        <v>60</v>
      </c>
    </row>
    <row r="25" spans="1:77">
      <c r="A25" s="1">
        <v>35431</v>
      </c>
      <c r="B25">
        <v>434.37476900286038</v>
      </c>
      <c r="C25" s="2">
        <v>102.34</v>
      </c>
      <c r="D25">
        <v>5.6349999999999998</v>
      </c>
      <c r="F25">
        <v>22.52</v>
      </c>
      <c r="G25">
        <v>103.8</v>
      </c>
      <c r="H25">
        <v>288.3</v>
      </c>
      <c r="I25">
        <v>95.2</v>
      </c>
      <c r="J25">
        <v>106.5</v>
      </c>
      <c r="K25">
        <v>941.2</v>
      </c>
      <c r="L25">
        <v>514.4</v>
      </c>
      <c r="M25">
        <v>662.6</v>
      </c>
      <c r="N25">
        <v>335.5</v>
      </c>
      <c r="W25" t="s">
        <v>357</v>
      </c>
      <c r="X25" t="s">
        <v>357</v>
      </c>
      <c r="Y25" t="s">
        <v>357</v>
      </c>
      <c r="Z25">
        <v>8.8000000000000007</v>
      </c>
      <c r="AA25">
        <v>6.3</v>
      </c>
      <c r="AB25">
        <v>10</v>
      </c>
      <c r="AH25" t="s">
        <v>357</v>
      </c>
      <c r="AI25">
        <v>117.6</v>
      </c>
      <c r="AJ25">
        <v>108</v>
      </c>
      <c r="AL25">
        <v>13700</v>
      </c>
      <c r="AM25">
        <v>292.8</v>
      </c>
      <c r="AO25">
        <v>0.28000000000000003</v>
      </c>
      <c r="AP25">
        <v>290.28910000000002</v>
      </c>
      <c r="AQ25" t="s">
        <v>357</v>
      </c>
      <c r="AR25" t="s">
        <v>357</v>
      </c>
      <c r="AS25" t="s">
        <v>357</v>
      </c>
      <c r="AT25" t="s">
        <v>357</v>
      </c>
      <c r="AU25" t="s">
        <v>357</v>
      </c>
      <c r="AV25" t="s">
        <v>357</v>
      </c>
      <c r="AW25" t="s">
        <v>357</v>
      </c>
      <c r="AX25" s="93">
        <v>53</v>
      </c>
      <c r="AY25" s="93">
        <v>74</v>
      </c>
      <c r="AZ25" s="93">
        <v>41</v>
      </c>
      <c r="BA25" s="93">
        <v>30</v>
      </c>
      <c r="BB25" s="93">
        <v>20</v>
      </c>
      <c r="BC25" s="93">
        <v>34</v>
      </c>
      <c r="BD25" s="93">
        <v>44</v>
      </c>
      <c r="BE25" s="93">
        <v>39</v>
      </c>
      <c r="BF25" s="93">
        <v>15</v>
      </c>
      <c r="BG25" s="93">
        <v>73</v>
      </c>
      <c r="BH25" s="93">
        <v>93</v>
      </c>
      <c r="BI25" s="93">
        <v>54</v>
      </c>
      <c r="BJ25" s="93">
        <v>21</v>
      </c>
      <c r="BK25" s="93">
        <v>30</v>
      </c>
      <c r="BL25" s="93">
        <v>17</v>
      </c>
      <c r="BM25" s="93">
        <v>27</v>
      </c>
      <c r="BN25" s="93">
        <v>39</v>
      </c>
      <c r="BO25" s="93">
        <v>39</v>
      </c>
      <c r="BP25" s="93">
        <v>52</v>
      </c>
      <c r="BQ25" s="93">
        <v>69</v>
      </c>
      <c r="BR25" s="93">
        <v>90</v>
      </c>
      <c r="BS25" s="93">
        <v>58</v>
      </c>
      <c r="BT25" s="93">
        <v>18</v>
      </c>
      <c r="BU25" s="93">
        <v>70</v>
      </c>
      <c r="BV25" s="93">
        <v>48</v>
      </c>
      <c r="BW25" s="93">
        <v>34</v>
      </c>
      <c r="BX25" s="93">
        <v>128</v>
      </c>
      <c r="BY25" s="93">
        <v>49</v>
      </c>
    </row>
    <row r="26" spans="1:77">
      <c r="A26" s="1">
        <v>35462</v>
      </c>
      <c r="B26" t="s">
        <v>357</v>
      </c>
      <c r="C26" s="2">
        <v>101.54</v>
      </c>
      <c r="D26">
        <v>5.6840000000000002</v>
      </c>
      <c r="F26">
        <v>18.850000000000001</v>
      </c>
      <c r="G26">
        <v>96.4</v>
      </c>
      <c r="H26">
        <v>289.89999999999998</v>
      </c>
      <c r="I26">
        <v>30.7</v>
      </c>
      <c r="J26">
        <v>36.5</v>
      </c>
      <c r="K26">
        <v>958.9</v>
      </c>
      <c r="L26">
        <v>529.1</v>
      </c>
      <c r="M26">
        <v>671.3</v>
      </c>
      <c r="N26">
        <v>344.5</v>
      </c>
      <c r="W26" t="s">
        <v>357</v>
      </c>
      <c r="X26" t="s">
        <v>357</v>
      </c>
      <c r="Y26" t="s">
        <v>357</v>
      </c>
      <c r="Z26">
        <v>6.7</v>
      </c>
      <c r="AA26">
        <v>4.7</v>
      </c>
      <c r="AB26">
        <v>10.1</v>
      </c>
      <c r="AH26" t="s">
        <v>357</v>
      </c>
      <c r="AI26">
        <v>107.9</v>
      </c>
      <c r="AJ26">
        <v>72</v>
      </c>
      <c r="AL26">
        <v>400</v>
      </c>
      <c r="AM26">
        <v>283</v>
      </c>
      <c r="AN26">
        <v>100</v>
      </c>
      <c r="AO26">
        <v>0.36</v>
      </c>
      <c r="AP26">
        <v>196.84460000000001</v>
      </c>
      <c r="AQ26" t="s">
        <v>357</v>
      </c>
      <c r="AR26" t="s">
        <v>357</v>
      </c>
      <c r="AS26" t="s">
        <v>357</v>
      </c>
      <c r="AT26" t="s">
        <v>357</v>
      </c>
      <c r="AU26" t="s">
        <v>357</v>
      </c>
      <c r="AV26" t="s">
        <v>357</v>
      </c>
      <c r="AW26" t="s">
        <v>357</v>
      </c>
      <c r="AX26" s="93">
        <v>52</v>
      </c>
      <c r="AY26" s="93">
        <v>77</v>
      </c>
      <c r="AZ26" s="93">
        <v>43</v>
      </c>
      <c r="BA26" s="93">
        <v>31</v>
      </c>
      <c r="BB26" s="93">
        <v>34</v>
      </c>
      <c r="BC26" s="93">
        <v>40</v>
      </c>
      <c r="BD26" s="93">
        <v>40</v>
      </c>
      <c r="BE26" s="93">
        <v>36</v>
      </c>
      <c r="BF26" s="93">
        <v>17</v>
      </c>
      <c r="BG26" s="93">
        <v>74</v>
      </c>
      <c r="BH26" s="93">
        <v>92</v>
      </c>
      <c r="BI26" s="93">
        <v>55</v>
      </c>
      <c r="BJ26" s="93">
        <v>25</v>
      </c>
      <c r="BK26" s="93">
        <v>34</v>
      </c>
      <c r="BL26" s="93">
        <v>17</v>
      </c>
      <c r="BM26" s="93">
        <v>31</v>
      </c>
      <c r="BN26" s="93">
        <v>40</v>
      </c>
      <c r="BO26" s="93">
        <v>43</v>
      </c>
      <c r="BP26" s="93">
        <v>50</v>
      </c>
      <c r="BQ26" s="93">
        <v>72</v>
      </c>
      <c r="BR26" s="93">
        <v>88</v>
      </c>
      <c r="BS26" s="93">
        <v>56</v>
      </c>
      <c r="BT26" s="93">
        <v>18</v>
      </c>
      <c r="BU26" s="93">
        <v>68</v>
      </c>
      <c r="BV26" s="93">
        <v>47</v>
      </c>
      <c r="BW26" s="93">
        <v>36</v>
      </c>
      <c r="BX26" s="93">
        <v>120</v>
      </c>
      <c r="BY26" s="93">
        <v>56</v>
      </c>
    </row>
    <row r="27" spans="1:77">
      <c r="A27" s="1">
        <v>35490</v>
      </c>
      <c r="B27" t="s">
        <v>357</v>
      </c>
      <c r="C27" s="2">
        <v>101.43</v>
      </c>
      <c r="D27">
        <v>5.7290000000000001</v>
      </c>
      <c r="F27">
        <v>19.38</v>
      </c>
      <c r="G27">
        <v>102.1</v>
      </c>
      <c r="H27">
        <v>299.5</v>
      </c>
      <c r="I27">
        <v>36.6</v>
      </c>
      <c r="J27">
        <v>44.1</v>
      </c>
      <c r="K27">
        <v>1010.6</v>
      </c>
      <c r="L27">
        <v>559.70000000000005</v>
      </c>
      <c r="M27">
        <v>709.2</v>
      </c>
      <c r="N27">
        <v>368.6</v>
      </c>
      <c r="W27" t="s">
        <v>357</v>
      </c>
      <c r="X27" t="s">
        <v>357</v>
      </c>
      <c r="Y27" t="s">
        <v>357</v>
      </c>
      <c r="Z27">
        <v>6.5</v>
      </c>
      <c r="AA27">
        <v>5</v>
      </c>
      <c r="AB27">
        <v>10.3</v>
      </c>
      <c r="AH27" t="s">
        <v>357</v>
      </c>
      <c r="AI27">
        <v>99.9</v>
      </c>
      <c r="AJ27">
        <v>72.8</v>
      </c>
      <c r="AL27">
        <v>600</v>
      </c>
      <c r="AM27">
        <v>266.8</v>
      </c>
      <c r="AN27">
        <v>94.8</v>
      </c>
      <c r="AO27">
        <v>0.36</v>
      </c>
      <c r="AP27">
        <v>116.4907</v>
      </c>
      <c r="AQ27" t="s">
        <v>357</v>
      </c>
      <c r="AR27" t="s">
        <v>357</v>
      </c>
      <c r="AS27" t="s">
        <v>357</v>
      </c>
      <c r="AT27" t="s">
        <v>357</v>
      </c>
      <c r="AU27" t="s">
        <v>357</v>
      </c>
      <c r="AV27" t="s">
        <v>357</v>
      </c>
      <c r="AW27" t="s">
        <v>357</v>
      </c>
      <c r="AX27" s="93">
        <v>53</v>
      </c>
      <c r="AY27" s="93">
        <v>80</v>
      </c>
      <c r="AZ27" s="93">
        <v>51</v>
      </c>
      <c r="BA27" s="93">
        <v>30</v>
      </c>
      <c r="BB27" s="93">
        <v>44</v>
      </c>
      <c r="BC27" s="93">
        <v>47</v>
      </c>
      <c r="BD27" s="93">
        <v>51</v>
      </c>
      <c r="BE27" s="93">
        <v>37</v>
      </c>
      <c r="BF27" s="93">
        <v>13</v>
      </c>
      <c r="BG27" s="93">
        <v>78</v>
      </c>
      <c r="BH27" s="93">
        <v>90</v>
      </c>
      <c r="BI27" s="93">
        <v>61</v>
      </c>
      <c r="BJ27" s="93">
        <v>22</v>
      </c>
      <c r="BK27" s="93">
        <v>33</v>
      </c>
      <c r="BL27" s="93">
        <v>17</v>
      </c>
      <c r="BM27" s="93">
        <v>36</v>
      </c>
      <c r="BN27" s="93">
        <v>48</v>
      </c>
      <c r="BO27" s="93">
        <v>32</v>
      </c>
      <c r="BP27" s="93">
        <v>51</v>
      </c>
      <c r="BQ27" s="93">
        <v>73</v>
      </c>
      <c r="BR27" s="93">
        <v>99</v>
      </c>
      <c r="BS27" s="93">
        <v>59</v>
      </c>
      <c r="BT27" s="93">
        <v>17</v>
      </c>
      <c r="BU27" s="93">
        <v>72</v>
      </c>
      <c r="BV27" s="93">
        <v>43</v>
      </c>
      <c r="BW27" s="93">
        <v>36</v>
      </c>
      <c r="BX27" s="93">
        <v>112</v>
      </c>
      <c r="BY27" s="93">
        <v>51</v>
      </c>
    </row>
    <row r="28" spans="1:77">
      <c r="A28" s="1">
        <v>35521</v>
      </c>
      <c r="B28">
        <v>228.7058670413137</v>
      </c>
      <c r="C28" s="2">
        <v>100.96</v>
      </c>
      <c r="D28">
        <v>5.7610000000000001</v>
      </c>
      <c r="F28">
        <v>18.52</v>
      </c>
      <c r="G28">
        <v>105.2</v>
      </c>
      <c r="H28">
        <v>305.8</v>
      </c>
      <c r="I28">
        <v>45.1</v>
      </c>
      <c r="J28">
        <v>61.7</v>
      </c>
      <c r="K28">
        <v>1074.5</v>
      </c>
      <c r="L28">
        <v>601</v>
      </c>
      <c r="M28">
        <v>745.6</v>
      </c>
      <c r="N28">
        <v>400.1</v>
      </c>
      <c r="W28" t="s">
        <v>357</v>
      </c>
      <c r="X28" t="s">
        <v>357</v>
      </c>
      <c r="Y28" t="s">
        <v>357</v>
      </c>
      <c r="Z28">
        <v>7.1</v>
      </c>
      <c r="AA28">
        <v>5.5</v>
      </c>
      <c r="AB28">
        <v>10.5</v>
      </c>
      <c r="AH28" t="s">
        <v>357</v>
      </c>
      <c r="AI28">
        <v>104.3</v>
      </c>
      <c r="AJ28">
        <v>93.6</v>
      </c>
      <c r="AL28">
        <v>3000</v>
      </c>
      <c r="AM28">
        <v>288.5</v>
      </c>
      <c r="AN28">
        <v>101.6</v>
      </c>
      <c r="AO28">
        <v>0.3</v>
      </c>
      <c r="AP28">
        <v>62.810020000000002</v>
      </c>
      <c r="AQ28" t="s">
        <v>357</v>
      </c>
      <c r="AR28" t="s">
        <v>357</v>
      </c>
      <c r="AS28" t="s">
        <v>357</v>
      </c>
      <c r="AT28" t="s">
        <v>357</v>
      </c>
      <c r="AU28" t="s">
        <v>357</v>
      </c>
      <c r="AV28" t="s">
        <v>357</v>
      </c>
      <c r="AW28" t="s">
        <v>357</v>
      </c>
      <c r="AX28" s="93">
        <v>49</v>
      </c>
      <c r="AY28" s="93">
        <v>77</v>
      </c>
      <c r="AZ28" s="93">
        <v>50</v>
      </c>
      <c r="BA28" s="93">
        <v>33</v>
      </c>
      <c r="BB28" s="93">
        <v>39</v>
      </c>
      <c r="BC28" s="93">
        <v>46</v>
      </c>
      <c r="BD28" s="93">
        <v>46</v>
      </c>
      <c r="BE28" s="93">
        <v>38</v>
      </c>
      <c r="BF28" s="93">
        <v>12</v>
      </c>
      <c r="BG28" s="93">
        <v>69</v>
      </c>
      <c r="BH28" s="93">
        <v>90</v>
      </c>
      <c r="BI28" s="93">
        <v>58</v>
      </c>
      <c r="BJ28" s="93">
        <v>25</v>
      </c>
      <c r="BK28" s="93">
        <v>43</v>
      </c>
      <c r="BL28" s="93">
        <v>18</v>
      </c>
      <c r="BM28" s="93">
        <v>39</v>
      </c>
      <c r="BN28" s="93">
        <v>54</v>
      </c>
      <c r="BO28" s="93">
        <v>35</v>
      </c>
      <c r="BP28" s="93">
        <v>51</v>
      </c>
      <c r="BQ28" s="93">
        <v>74</v>
      </c>
      <c r="BR28" s="93">
        <v>95</v>
      </c>
      <c r="BS28" s="93">
        <v>59</v>
      </c>
      <c r="BT28" s="93">
        <v>17</v>
      </c>
      <c r="BU28" s="93">
        <v>74</v>
      </c>
      <c r="BV28" s="93">
        <v>40</v>
      </c>
      <c r="BW28" s="93">
        <v>33</v>
      </c>
      <c r="BX28" s="93">
        <v>112</v>
      </c>
      <c r="BY28" s="93">
        <v>56</v>
      </c>
    </row>
    <row r="29" spans="1:77">
      <c r="A29" s="1">
        <v>35551</v>
      </c>
      <c r="B29" t="s">
        <v>357</v>
      </c>
      <c r="C29" s="2">
        <v>100.94</v>
      </c>
      <c r="D29">
        <v>5.7679999999999998</v>
      </c>
      <c r="F29">
        <v>19.399999999999999</v>
      </c>
      <c r="G29">
        <v>115.2</v>
      </c>
      <c r="H29">
        <v>317.8</v>
      </c>
      <c r="I29">
        <v>56.8</v>
      </c>
      <c r="J29">
        <v>62.9</v>
      </c>
      <c r="K29">
        <v>1112.0999999999999</v>
      </c>
      <c r="L29">
        <v>634.29999999999995</v>
      </c>
      <c r="M29">
        <v>762.8</v>
      </c>
      <c r="N29">
        <v>410.7</v>
      </c>
      <c r="W29" t="s">
        <v>357</v>
      </c>
      <c r="X29" t="s">
        <v>357</v>
      </c>
      <c r="Y29" t="s">
        <v>357</v>
      </c>
      <c r="Z29">
        <v>6.8</v>
      </c>
      <c r="AA29">
        <v>6.1</v>
      </c>
      <c r="AB29">
        <v>10.7</v>
      </c>
      <c r="AH29" t="s">
        <v>357</v>
      </c>
      <c r="AI29">
        <v>105.7</v>
      </c>
      <c r="AJ29">
        <v>109.1</v>
      </c>
      <c r="AL29">
        <v>1100</v>
      </c>
      <c r="AM29">
        <v>273</v>
      </c>
      <c r="AN29">
        <v>102.2</v>
      </c>
      <c r="AO29">
        <v>0.36</v>
      </c>
      <c r="AP29">
        <v>110.09010000000001</v>
      </c>
      <c r="AQ29" t="s">
        <v>357</v>
      </c>
      <c r="AR29" t="s">
        <v>357</v>
      </c>
      <c r="AS29" t="s">
        <v>357</v>
      </c>
      <c r="AT29" t="s">
        <v>357</v>
      </c>
      <c r="AU29" t="s">
        <v>357</v>
      </c>
      <c r="AV29" t="s">
        <v>357</v>
      </c>
      <c r="AW29" t="s">
        <v>357</v>
      </c>
      <c r="AX29" s="93">
        <v>48</v>
      </c>
      <c r="AY29" s="93">
        <v>74</v>
      </c>
      <c r="AZ29" s="93">
        <v>46</v>
      </c>
      <c r="BA29" s="93">
        <v>31</v>
      </c>
      <c r="BB29" s="93">
        <v>35</v>
      </c>
      <c r="BC29" s="93">
        <v>44</v>
      </c>
      <c r="BD29" s="93">
        <v>42</v>
      </c>
      <c r="BE29" s="93">
        <v>39</v>
      </c>
      <c r="BF29" s="93">
        <v>21</v>
      </c>
      <c r="BG29" s="93">
        <v>70</v>
      </c>
      <c r="BH29" s="93">
        <v>88</v>
      </c>
      <c r="BI29" s="93">
        <v>58</v>
      </c>
      <c r="BJ29" s="93">
        <v>26</v>
      </c>
      <c r="BK29" s="93">
        <v>44</v>
      </c>
      <c r="BL29" s="93">
        <v>21</v>
      </c>
      <c r="BM29" s="93">
        <v>41</v>
      </c>
      <c r="BN29" s="93">
        <v>56</v>
      </c>
      <c r="BO29" s="93">
        <v>34</v>
      </c>
      <c r="BP29" s="93">
        <v>55</v>
      </c>
      <c r="BQ29" s="93">
        <v>75</v>
      </c>
      <c r="BR29" s="93">
        <v>92</v>
      </c>
      <c r="BS29" s="93">
        <v>63</v>
      </c>
      <c r="BT29" s="93">
        <v>18</v>
      </c>
      <c r="BU29" s="93">
        <v>63</v>
      </c>
      <c r="BV29" s="93">
        <v>34</v>
      </c>
      <c r="BW29" s="93">
        <v>42</v>
      </c>
      <c r="BX29" s="93">
        <v>107</v>
      </c>
      <c r="BY29" s="93">
        <v>57</v>
      </c>
    </row>
    <row r="30" spans="1:77">
      <c r="A30" s="1">
        <v>35582</v>
      </c>
      <c r="B30" t="s">
        <v>357</v>
      </c>
      <c r="C30" s="2">
        <v>101.1</v>
      </c>
      <c r="D30">
        <v>5.774</v>
      </c>
      <c r="F30">
        <v>18.510000000000002</v>
      </c>
      <c r="G30">
        <v>120.4</v>
      </c>
      <c r="H30">
        <v>328.4</v>
      </c>
      <c r="I30">
        <v>56.8</v>
      </c>
      <c r="J30">
        <v>62</v>
      </c>
      <c r="K30">
        <v>1119.5999999999999</v>
      </c>
      <c r="L30">
        <v>653.79999999999995</v>
      </c>
      <c r="M30">
        <v>772</v>
      </c>
      <c r="N30">
        <v>415.6</v>
      </c>
      <c r="W30" t="s">
        <v>357</v>
      </c>
      <c r="X30" t="s">
        <v>357</v>
      </c>
      <c r="Y30" t="s">
        <v>357</v>
      </c>
      <c r="Z30">
        <v>6.6</v>
      </c>
      <c r="AA30">
        <v>5.4</v>
      </c>
      <c r="AB30">
        <v>10.9</v>
      </c>
      <c r="AH30" t="s">
        <v>357</v>
      </c>
      <c r="AI30">
        <v>103.4</v>
      </c>
      <c r="AJ30">
        <v>126</v>
      </c>
      <c r="AL30">
        <v>1200</v>
      </c>
      <c r="AM30">
        <v>267.39999999999998</v>
      </c>
      <c r="AN30">
        <v>112.2</v>
      </c>
      <c r="AO30">
        <v>0.2</v>
      </c>
      <c r="AP30">
        <v>197.9881</v>
      </c>
      <c r="AQ30" t="s">
        <v>357</v>
      </c>
      <c r="AR30" t="s">
        <v>357</v>
      </c>
      <c r="AS30" t="s">
        <v>357</v>
      </c>
      <c r="AT30" t="s">
        <v>357</v>
      </c>
      <c r="AU30" t="s">
        <v>357</v>
      </c>
      <c r="AV30" t="s">
        <v>357</v>
      </c>
      <c r="AW30" t="s">
        <v>357</v>
      </c>
      <c r="AX30" s="93">
        <v>49</v>
      </c>
      <c r="AY30" s="93">
        <v>75</v>
      </c>
      <c r="AZ30" s="93">
        <v>57</v>
      </c>
      <c r="BA30" s="93">
        <v>38</v>
      </c>
      <c r="BB30" s="93">
        <v>43</v>
      </c>
      <c r="BC30" s="93">
        <v>41</v>
      </c>
      <c r="BD30" s="93">
        <v>41</v>
      </c>
      <c r="BE30" s="93">
        <v>41</v>
      </c>
      <c r="BF30" s="93">
        <v>18</v>
      </c>
      <c r="BG30" s="93">
        <v>67</v>
      </c>
      <c r="BH30" s="93">
        <v>88</v>
      </c>
      <c r="BI30" s="93">
        <v>60</v>
      </c>
      <c r="BJ30" s="93">
        <v>33</v>
      </c>
      <c r="BK30" s="93">
        <v>47</v>
      </c>
      <c r="BL30" s="93">
        <v>20</v>
      </c>
      <c r="BM30" s="93">
        <v>39</v>
      </c>
      <c r="BN30" s="93">
        <v>55</v>
      </c>
      <c r="BO30" s="93">
        <v>36</v>
      </c>
      <c r="BP30" s="93">
        <v>54</v>
      </c>
      <c r="BQ30" s="93">
        <v>74</v>
      </c>
      <c r="BR30" s="93">
        <v>90</v>
      </c>
      <c r="BS30" s="93">
        <v>64</v>
      </c>
      <c r="BT30" s="93">
        <v>24</v>
      </c>
      <c r="BU30" s="93">
        <v>63</v>
      </c>
      <c r="BV30" s="93">
        <v>29</v>
      </c>
      <c r="BW30" s="93">
        <v>40</v>
      </c>
      <c r="BX30" s="93">
        <v>114</v>
      </c>
      <c r="BY30" s="93">
        <v>58</v>
      </c>
    </row>
    <row r="31" spans="1:77">
      <c r="A31" s="1">
        <v>35612</v>
      </c>
      <c r="B31">
        <v>310.54815461478671</v>
      </c>
      <c r="C31" s="2">
        <v>100.93</v>
      </c>
      <c r="D31">
        <v>5.8120000000000003</v>
      </c>
      <c r="F31">
        <v>18.940000000000001</v>
      </c>
      <c r="G31">
        <v>136.9</v>
      </c>
      <c r="H31">
        <v>352</v>
      </c>
      <c r="I31">
        <v>44.2</v>
      </c>
      <c r="J31">
        <v>63.7</v>
      </c>
      <c r="K31">
        <v>1174.4000000000001</v>
      </c>
      <c r="L31">
        <v>668</v>
      </c>
      <c r="M31">
        <v>789.7</v>
      </c>
      <c r="N31">
        <v>418.2</v>
      </c>
      <c r="W31" t="s">
        <v>357</v>
      </c>
      <c r="X31" t="s">
        <v>357</v>
      </c>
      <c r="Y31" t="s">
        <v>357</v>
      </c>
      <c r="Z31">
        <v>6.8</v>
      </c>
      <c r="AA31">
        <v>5.7</v>
      </c>
      <c r="AB31">
        <v>10.9</v>
      </c>
      <c r="AH31" t="s">
        <v>357</v>
      </c>
      <c r="AI31">
        <v>102.2</v>
      </c>
      <c r="AJ31">
        <v>157.6</v>
      </c>
      <c r="AL31">
        <v>3900</v>
      </c>
      <c r="AM31">
        <v>255.8</v>
      </c>
      <c r="AN31">
        <v>131.69999999999999</v>
      </c>
      <c r="AO31">
        <v>0.23</v>
      </c>
      <c r="AP31">
        <v>155.92529999999999</v>
      </c>
      <c r="AQ31" t="s">
        <v>357</v>
      </c>
      <c r="AR31" t="s">
        <v>357</v>
      </c>
      <c r="AS31" t="s">
        <v>357</v>
      </c>
      <c r="AT31" t="s">
        <v>357</v>
      </c>
      <c r="AU31" t="s">
        <v>357</v>
      </c>
      <c r="AV31" t="s">
        <v>357</v>
      </c>
      <c r="AW31" t="s">
        <v>357</v>
      </c>
      <c r="AX31" s="93">
        <v>48</v>
      </c>
      <c r="AY31" s="93">
        <v>75</v>
      </c>
      <c r="AZ31" s="93">
        <v>54</v>
      </c>
      <c r="BA31" s="93">
        <v>32</v>
      </c>
      <c r="BB31" s="93">
        <v>41</v>
      </c>
      <c r="BC31" s="93">
        <v>44</v>
      </c>
      <c r="BD31" s="93">
        <v>36</v>
      </c>
      <c r="BE31" s="93">
        <v>39</v>
      </c>
      <c r="BF31" s="93">
        <v>14</v>
      </c>
      <c r="BG31" s="93">
        <v>65</v>
      </c>
      <c r="BH31" s="93">
        <v>85</v>
      </c>
      <c r="BI31" s="93">
        <v>62</v>
      </c>
      <c r="BJ31" s="93">
        <v>35</v>
      </c>
      <c r="BK31" s="93">
        <v>46</v>
      </c>
      <c r="BL31" s="93">
        <v>17</v>
      </c>
      <c r="BM31" s="93">
        <v>42</v>
      </c>
      <c r="BN31" s="93">
        <v>55</v>
      </c>
      <c r="BO31" s="93">
        <v>32</v>
      </c>
      <c r="BP31" s="93">
        <v>53</v>
      </c>
      <c r="BQ31" s="93">
        <v>74</v>
      </c>
      <c r="BR31" s="93">
        <v>83</v>
      </c>
      <c r="BS31" s="93">
        <v>63</v>
      </c>
      <c r="BT31" s="93">
        <v>20</v>
      </c>
      <c r="BU31" s="93">
        <v>70</v>
      </c>
      <c r="BV31" s="93">
        <v>28</v>
      </c>
      <c r="BW31" s="93">
        <v>41</v>
      </c>
      <c r="BX31" s="93">
        <v>112</v>
      </c>
      <c r="BY31" s="93">
        <v>55</v>
      </c>
    </row>
    <row r="32" spans="1:77">
      <c r="A32" s="1">
        <v>35643</v>
      </c>
      <c r="B32" t="s">
        <v>357</v>
      </c>
      <c r="C32" s="2">
        <v>99.86</v>
      </c>
      <c r="D32">
        <v>5.8390000000000004</v>
      </c>
      <c r="F32">
        <v>18.510000000000002</v>
      </c>
      <c r="G32">
        <v>140.4</v>
      </c>
      <c r="H32">
        <v>363</v>
      </c>
      <c r="I32">
        <v>52.6</v>
      </c>
      <c r="J32">
        <v>62.6</v>
      </c>
      <c r="K32">
        <v>1193</v>
      </c>
      <c r="L32">
        <v>694.3</v>
      </c>
      <c r="M32">
        <v>799.6</v>
      </c>
      <c r="N32">
        <v>432.3</v>
      </c>
      <c r="W32" t="s">
        <v>357</v>
      </c>
      <c r="X32" t="s">
        <v>357</v>
      </c>
      <c r="Y32" t="s">
        <v>357</v>
      </c>
      <c r="Z32">
        <v>7.5</v>
      </c>
      <c r="AA32">
        <v>6.3</v>
      </c>
      <c r="AB32">
        <v>10.9</v>
      </c>
      <c r="AH32" t="s">
        <v>357</v>
      </c>
      <c r="AI32">
        <v>102.9</v>
      </c>
      <c r="AJ32">
        <v>219.9</v>
      </c>
      <c r="AL32">
        <v>1500</v>
      </c>
      <c r="AM32">
        <v>260.10000000000002</v>
      </c>
      <c r="AN32">
        <v>147.30000000000001</v>
      </c>
      <c r="AO32">
        <v>0.23</v>
      </c>
      <c r="AP32">
        <v>74.809190000000001</v>
      </c>
      <c r="AQ32" t="s">
        <v>357</v>
      </c>
      <c r="AR32" t="s">
        <v>357</v>
      </c>
      <c r="AS32" t="s">
        <v>357</v>
      </c>
      <c r="AT32" t="s">
        <v>357</v>
      </c>
      <c r="AU32" t="s">
        <v>357</v>
      </c>
      <c r="AV32" t="s">
        <v>357</v>
      </c>
      <c r="AW32" t="s">
        <v>357</v>
      </c>
      <c r="AX32" s="93">
        <v>52</v>
      </c>
      <c r="AY32" s="93">
        <v>78</v>
      </c>
      <c r="AZ32" s="93">
        <v>51</v>
      </c>
      <c r="BA32" s="93">
        <v>35</v>
      </c>
      <c r="BB32" s="93">
        <v>36</v>
      </c>
      <c r="BC32" s="93">
        <v>45</v>
      </c>
      <c r="BD32" s="93">
        <v>38</v>
      </c>
      <c r="BE32" s="93">
        <v>40</v>
      </c>
      <c r="BF32" s="93">
        <v>17</v>
      </c>
      <c r="BG32" s="93">
        <v>64</v>
      </c>
      <c r="BH32" s="93">
        <v>82</v>
      </c>
      <c r="BI32" s="93">
        <v>56</v>
      </c>
      <c r="BJ32" s="93">
        <v>32</v>
      </c>
      <c r="BK32" s="93">
        <v>47</v>
      </c>
      <c r="BL32" s="93">
        <v>19</v>
      </c>
      <c r="BM32" s="93">
        <v>40</v>
      </c>
      <c r="BN32" s="93">
        <v>51</v>
      </c>
      <c r="BO32" s="93">
        <v>31</v>
      </c>
      <c r="BP32" s="93">
        <v>57</v>
      </c>
      <c r="BQ32" s="93">
        <v>76</v>
      </c>
      <c r="BR32" s="93">
        <v>82</v>
      </c>
      <c r="BS32" s="93">
        <v>66</v>
      </c>
      <c r="BT32" s="93">
        <v>24</v>
      </c>
      <c r="BU32" s="93">
        <v>67</v>
      </c>
      <c r="BV32" s="93">
        <v>27</v>
      </c>
      <c r="BW32" s="93">
        <v>37</v>
      </c>
      <c r="BX32" s="93">
        <v>115</v>
      </c>
      <c r="BY32" s="93">
        <v>53</v>
      </c>
    </row>
    <row r="33" spans="1:77">
      <c r="A33" s="1">
        <v>35674</v>
      </c>
      <c r="B33" t="s">
        <v>357</v>
      </c>
      <c r="C33" s="2">
        <v>99.7</v>
      </c>
      <c r="D33">
        <v>5.8579999999999997</v>
      </c>
      <c r="F33">
        <v>19.899999999999999</v>
      </c>
      <c r="G33">
        <v>141.6</v>
      </c>
      <c r="H33">
        <v>364.6</v>
      </c>
      <c r="I33">
        <v>64.900000000000006</v>
      </c>
      <c r="J33">
        <v>69.2</v>
      </c>
      <c r="K33">
        <v>1209.5</v>
      </c>
      <c r="L33">
        <v>707.6</v>
      </c>
      <c r="M33">
        <v>812</v>
      </c>
      <c r="N33">
        <v>441.5</v>
      </c>
      <c r="W33" t="s">
        <v>357</v>
      </c>
      <c r="X33" t="s">
        <v>357</v>
      </c>
      <c r="Y33" t="s">
        <v>357</v>
      </c>
      <c r="Z33">
        <v>7</v>
      </c>
      <c r="AA33">
        <v>6</v>
      </c>
      <c r="AB33">
        <v>10.9</v>
      </c>
      <c r="AH33" t="s">
        <v>357</v>
      </c>
      <c r="AI33">
        <v>106.8</v>
      </c>
      <c r="AJ33">
        <v>402.1</v>
      </c>
      <c r="AL33">
        <v>1400</v>
      </c>
      <c r="AM33">
        <v>256.89999999999998</v>
      </c>
      <c r="AN33">
        <v>140.19999999999999</v>
      </c>
      <c r="AO33">
        <v>0.24</v>
      </c>
      <c r="AP33">
        <v>20.71302</v>
      </c>
      <c r="AQ33" t="s">
        <v>357</v>
      </c>
      <c r="AR33" t="s">
        <v>357</v>
      </c>
      <c r="AS33" t="s">
        <v>357</v>
      </c>
      <c r="AT33" t="s">
        <v>357</v>
      </c>
      <c r="AU33" t="s">
        <v>357</v>
      </c>
      <c r="AV33" t="s">
        <v>357</v>
      </c>
      <c r="AW33" t="s">
        <v>357</v>
      </c>
      <c r="AX33" s="93">
        <v>49</v>
      </c>
      <c r="AY33" s="93">
        <v>64</v>
      </c>
      <c r="AZ33" s="93">
        <v>53</v>
      </c>
      <c r="BA33" s="93">
        <v>35</v>
      </c>
      <c r="BB33" s="93">
        <v>47</v>
      </c>
      <c r="BC33" s="93">
        <v>45</v>
      </c>
      <c r="BD33" s="93">
        <v>37</v>
      </c>
      <c r="BE33" s="93">
        <v>42</v>
      </c>
      <c r="BF33" s="93">
        <v>24</v>
      </c>
      <c r="BG33" s="93">
        <v>60</v>
      </c>
      <c r="BH33" s="93">
        <v>83</v>
      </c>
      <c r="BI33" s="93">
        <v>58</v>
      </c>
      <c r="BJ33" s="93">
        <v>33</v>
      </c>
      <c r="BK33" s="93">
        <v>48</v>
      </c>
      <c r="BL33" s="93">
        <v>23</v>
      </c>
      <c r="BM33" s="93">
        <v>43</v>
      </c>
      <c r="BN33" s="93">
        <v>50</v>
      </c>
      <c r="BO33" s="93">
        <v>31</v>
      </c>
      <c r="BP33" s="93">
        <v>57</v>
      </c>
      <c r="BQ33" s="93">
        <v>78</v>
      </c>
      <c r="BR33" s="93">
        <v>81</v>
      </c>
      <c r="BS33" s="93">
        <v>67</v>
      </c>
      <c r="BT33" s="93">
        <v>31</v>
      </c>
      <c r="BU33" s="93">
        <v>57</v>
      </c>
      <c r="BV33" s="93">
        <v>23</v>
      </c>
      <c r="BW33" s="93">
        <v>38</v>
      </c>
      <c r="BX33" s="93">
        <v>114</v>
      </c>
      <c r="BY33" s="93">
        <v>55</v>
      </c>
    </row>
    <row r="34" spans="1:77">
      <c r="A34" s="1">
        <v>35704</v>
      </c>
      <c r="B34">
        <v>409.19746344640208</v>
      </c>
      <c r="C34" s="2">
        <v>100.17</v>
      </c>
      <c r="D34">
        <v>5.8970000000000002</v>
      </c>
      <c r="E34">
        <v>86.46</v>
      </c>
      <c r="F34">
        <v>20.02</v>
      </c>
      <c r="G34">
        <v>134.9</v>
      </c>
      <c r="H34">
        <v>363</v>
      </c>
      <c r="I34">
        <v>55.5</v>
      </c>
      <c r="J34">
        <v>63.1</v>
      </c>
      <c r="K34">
        <v>1241.4000000000001</v>
      </c>
      <c r="L34">
        <v>723.4</v>
      </c>
      <c r="M34">
        <v>815.1</v>
      </c>
      <c r="N34">
        <v>451.3</v>
      </c>
      <c r="W34" t="s">
        <v>357</v>
      </c>
      <c r="X34" t="s">
        <v>357</v>
      </c>
      <c r="Y34" t="s">
        <v>357</v>
      </c>
      <c r="Z34">
        <v>7.1</v>
      </c>
      <c r="AA34">
        <v>6.1</v>
      </c>
      <c r="AB34">
        <v>11</v>
      </c>
      <c r="AH34" t="s">
        <v>357</v>
      </c>
      <c r="AI34">
        <v>111.5</v>
      </c>
      <c r="AJ34">
        <v>556.1</v>
      </c>
      <c r="AL34">
        <v>3200</v>
      </c>
      <c r="AM34">
        <v>261.2</v>
      </c>
      <c r="AN34">
        <v>114.9</v>
      </c>
      <c r="AO34">
        <v>0.39</v>
      </c>
      <c r="AP34">
        <v>20.929379999999998</v>
      </c>
      <c r="AQ34" t="s">
        <v>357</v>
      </c>
      <c r="AR34" t="s">
        <v>357</v>
      </c>
      <c r="AS34" t="s">
        <v>357</v>
      </c>
      <c r="AT34" t="s">
        <v>357</v>
      </c>
      <c r="AU34" t="s">
        <v>357</v>
      </c>
      <c r="AV34" t="s">
        <v>357</v>
      </c>
      <c r="AW34" t="s">
        <v>357</v>
      </c>
      <c r="AX34" s="93">
        <v>50</v>
      </c>
      <c r="AY34" s="93">
        <v>64</v>
      </c>
      <c r="AZ34" s="93">
        <v>49</v>
      </c>
      <c r="BA34" s="93">
        <v>31</v>
      </c>
      <c r="BB34" s="93">
        <v>41</v>
      </c>
      <c r="BC34" s="93">
        <v>42</v>
      </c>
      <c r="BD34" s="93">
        <v>45</v>
      </c>
      <c r="BE34" s="93">
        <v>44</v>
      </c>
      <c r="BF34" s="93">
        <v>21</v>
      </c>
      <c r="BG34" s="93">
        <v>64</v>
      </c>
      <c r="BH34" s="93">
        <v>86</v>
      </c>
      <c r="BI34" s="93">
        <v>55</v>
      </c>
      <c r="BJ34" s="93">
        <v>30</v>
      </c>
      <c r="BK34" s="93">
        <v>40</v>
      </c>
      <c r="BL34" s="93">
        <v>23</v>
      </c>
      <c r="BM34" s="93">
        <v>37</v>
      </c>
      <c r="BN34" s="93">
        <v>45</v>
      </c>
      <c r="BO34" s="93">
        <v>26</v>
      </c>
      <c r="BP34" s="93">
        <v>57</v>
      </c>
      <c r="BQ34" s="93">
        <v>77</v>
      </c>
      <c r="BR34" s="93">
        <v>79</v>
      </c>
      <c r="BS34" s="93">
        <v>67</v>
      </c>
      <c r="BT34" s="93">
        <v>32</v>
      </c>
      <c r="BU34" s="93">
        <v>56</v>
      </c>
      <c r="BV34" s="93">
        <v>25</v>
      </c>
      <c r="BW34" s="93">
        <v>40</v>
      </c>
      <c r="BX34" s="93">
        <v>95</v>
      </c>
      <c r="BY34" s="93">
        <v>53</v>
      </c>
    </row>
    <row r="35" spans="1:77">
      <c r="A35" s="1">
        <v>35735</v>
      </c>
      <c r="B35" t="s">
        <v>357</v>
      </c>
      <c r="C35" s="2">
        <v>100.61</v>
      </c>
      <c r="D35">
        <v>5.9329999999999998</v>
      </c>
      <c r="E35">
        <v>67.94</v>
      </c>
      <c r="F35">
        <v>18.940000000000001</v>
      </c>
      <c r="G35">
        <v>135.80000000000001</v>
      </c>
      <c r="H35">
        <v>368.8</v>
      </c>
      <c r="I35">
        <v>60.4</v>
      </c>
      <c r="J35">
        <v>68.400000000000006</v>
      </c>
      <c r="K35">
        <v>1268.2</v>
      </c>
      <c r="L35">
        <v>745.2</v>
      </c>
      <c r="M35">
        <v>842.2</v>
      </c>
      <c r="N35">
        <v>456.3</v>
      </c>
      <c r="W35" t="s">
        <v>357</v>
      </c>
      <c r="X35" t="s">
        <v>357</v>
      </c>
      <c r="Y35" t="s">
        <v>357</v>
      </c>
      <c r="Z35">
        <v>7.9</v>
      </c>
      <c r="AA35">
        <v>6.7</v>
      </c>
      <c r="AB35">
        <v>11.1</v>
      </c>
      <c r="AH35" t="s">
        <v>357</v>
      </c>
      <c r="AI35">
        <v>111.6</v>
      </c>
      <c r="AJ35">
        <v>285.2</v>
      </c>
      <c r="AL35">
        <v>1500</v>
      </c>
      <c r="AM35">
        <v>274.39999999999998</v>
      </c>
      <c r="AN35">
        <v>107.5</v>
      </c>
      <c r="AO35">
        <v>0.77</v>
      </c>
      <c r="AP35">
        <v>28.42042</v>
      </c>
      <c r="AQ35" t="s">
        <v>357</v>
      </c>
      <c r="AR35" t="s">
        <v>357</v>
      </c>
      <c r="AS35" t="s">
        <v>357</v>
      </c>
      <c r="AT35" t="s">
        <v>357</v>
      </c>
      <c r="AU35" t="s">
        <v>357</v>
      </c>
      <c r="AV35" t="s">
        <v>357</v>
      </c>
      <c r="AW35" t="s">
        <v>357</v>
      </c>
      <c r="AX35" s="93">
        <v>48</v>
      </c>
      <c r="AY35" s="93">
        <v>62</v>
      </c>
      <c r="AZ35" s="93">
        <v>39</v>
      </c>
      <c r="BA35" s="93">
        <v>37</v>
      </c>
      <c r="BB35" s="93">
        <v>36</v>
      </c>
      <c r="BC35" s="93">
        <v>44</v>
      </c>
      <c r="BD35" s="93">
        <v>43</v>
      </c>
      <c r="BE35" s="93">
        <v>42</v>
      </c>
      <c r="BF35" s="93">
        <v>20</v>
      </c>
      <c r="BG35" s="93">
        <v>66</v>
      </c>
      <c r="BH35" s="93">
        <v>84</v>
      </c>
      <c r="BI35" s="93">
        <v>55</v>
      </c>
      <c r="BJ35" s="93">
        <v>33</v>
      </c>
      <c r="BK35" s="93">
        <v>46</v>
      </c>
      <c r="BL35" s="93">
        <v>20</v>
      </c>
      <c r="BM35" s="93">
        <v>38</v>
      </c>
      <c r="BN35" s="93">
        <v>45</v>
      </c>
      <c r="BO35" s="93">
        <v>29</v>
      </c>
      <c r="BP35" s="93">
        <v>57</v>
      </c>
      <c r="BQ35" s="93">
        <v>76</v>
      </c>
      <c r="BR35" s="93">
        <v>86</v>
      </c>
      <c r="BS35" s="93">
        <v>69</v>
      </c>
      <c r="BT35" s="93">
        <v>25</v>
      </c>
      <c r="BU35" s="93">
        <v>61</v>
      </c>
      <c r="BV35" s="93">
        <v>25</v>
      </c>
      <c r="BW35" s="93">
        <v>40</v>
      </c>
      <c r="BX35" s="93">
        <v>92</v>
      </c>
      <c r="BY35" s="93">
        <v>58</v>
      </c>
    </row>
    <row r="36" spans="1:77">
      <c r="A36" s="1">
        <v>35765</v>
      </c>
      <c r="B36" t="s">
        <v>357</v>
      </c>
      <c r="C36" s="2">
        <v>100.96</v>
      </c>
      <c r="D36">
        <v>5.9980000000000002</v>
      </c>
      <c r="E36">
        <v>85.05</v>
      </c>
      <c r="F36">
        <v>16.52</v>
      </c>
      <c r="G36">
        <v>128.80000000000001</v>
      </c>
      <c r="H36">
        <v>357.4</v>
      </c>
      <c r="I36">
        <v>62.3</v>
      </c>
      <c r="J36">
        <v>67.599999999999994</v>
      </c>
      <c r="K36">
        <v>1287.0999999999999</v>
      </c>
      <c r="L36">
        <v>761.7</v>
      </c>
      <c r="M36">
        <v>848.9</v>
      </c>
      <c r="N36">
        <v>461.6</v>
      </c>
      <c r="W36" t="s">
        <v>357</v>
      </c>
      <c r="X36" t="s">
        <v>357</v>
      </c>
      <c r="Y36" t="s">
        <v>357</v>
      </c>
      <c r="Z36">
        <v>8.1999999999999993</v>
      </c>
      <c r="AA36">
        <v>6.4</v>
      </c>
      <c r="AB36">
        <v>11.2</v>
      </c>
      <c r="AH36" t="s">
        <v>357</v>
      </c>
      <c r="AI36">
        <v>113.3</v>
      </c>
      <c r="AJ36">
        <v>176.2</v>
      </c>
      <c r="AL36">
        <v>1900</v>
      </c>
      <c r="AM36">
        <v>279.10000000000002</v>
      </c>
      <c r="AN36">
        <v>102.9</v>
      </c>
      <c r="AO36">
        <v>0.35</v>
      </c>
      <c r="AP36">
        <v>50.007640000000002</v>
      </c>
      <c r="AQ36" t="s">
        <v>357</v>
      </c>
      <c r="AR36" t="s">
        <v>357</v>
      </c>
      <c r="AS36" t="s">
        <v>357</v>
      </c>
      <c r="AT36" t="s">
        <v>357</v>
      </c>
      <c r="AU36" t="s">
        <v>357</v>
      </c>
      <c r="AV36" t="s">
        <v>357</v>
      </c>
      <c r="AW36" t="s">
        <v>357</v>
      </c>
      <c r="AX36" s="93">
        <v>49</v>
      </c>
      <c r="AY36" s="93">
        <v>66</v>
      </c>
      <c r="AZ36" s="93">
        <v>45</v>
      </c>
      <c r="BA36" s="93">
        <v>38</v>
      </c>
      <c r="BB36" s="93">
        <v>51</v>
      </c>
      <c r="BC36" s="93">
        <v>42</v>
      </c>
      <c r="BD36" s="93">
        <v>43</v>
      </c>
      <c r="BE36" s="93">
        <v>40</v>
      </c>
      <c r="BF36" s="93">
        <v>18</v>
      </c>
      <c r="BG36" s="93">
        <v>65</v>
      </c>
      <c r="BH36" s="93">
        <v>85</v>
      </c>
      <c r="BI36" s="93">
        <v>56</v>
      </c>
      <c r="BJ36" s="93">
        <v>34</v>
      </c>
      <c r="BK36" s="93">
        <v>41</v>
      </c>
      <c r="BL36" s="93">
        <v>24</v>
      </c>
      <c r="BM36" s="93">
        <v>40</v>
      </c>
      <c r="BN36" s="93">
        <v>47</v>
      </c>
      <c r="BO36" s="93">
        <v>31</v>
      </c>
      <c r="BP36" s="93">
        <v>60</v>
      </c>
      <c r="BQ36" s="93">
        <v>78</v>
      </c>
      <c r="BR36" s="93">
        <v>82</v>
      </c>
      <c r="BS36" s="93">
        <v>68</v>
      </c>
      <c r="BT36" s="93">
        <v>27</v>
      </c>
      <c r="BU36" s="93">
        <v>63</v>
      </c>
      <c r="BV36" s="93">
        <v>23</v>
      </c>
      <c r="BW36" s="93">
        <v>38</v>
      </c>
      <c r="BX36" s="93">
        <v>95</v>
      </c>
      <c r="BY36" s="93">
        <v>56</v>
      </c>
    </row>
    <row r="37" spans="1:77">
      <c r="A37" s="1">
        <v>35796</v>
      </c>
      <c r="B37">
        <v>450.08048502532455</v>
      </c>
      <c r="C37" s="2">
        <v>101.51</v>
      </c>
      <c r="D37">
        <v>6.0430000000000001</v>
      </c>
      <c r="E37">
        <v>62.21</v>
      </c>
      <c r="F37">
        <v>15.96</v>
      </c>
      <c r="G37">
        <v>130.4</v>
      </c>
      <c r="H37">
        <v>374.1</v>
      </c>
      <c r="I37">
        <v>121.9</v>
      </c>
      <c r="J37">
        <v>144.4</v>
      </c>
      <c r="K37">
        <v>1288.3</v>
      </c>
      <c r="L37">
        <v>756.1</v>
      </c>
      <c r="M37">
        <v>846.1</v>
      </c>
      <c r="N37">
        <v>458.4</v>
      </c>
      <c r="W37" t="s">
        <v>357</v>
      </c>
      <c r="X37" t="s">
        <v>357</v>
      </c>
      <c r="Y37" t="s">
        <v>357</v>
      </c>
      <c r="Z37">
        <v>8.8000000000000007</v>
      </c>
      <c r="AA37">
        <v>8.1</v>
      </c>
      <c r="AB37">
        <v>11.2</v>
      </c>
      <c r="AH37" t="s">
        <v>357</v>
      </c>
      <c r="AI37">
        <v>131.6</v>
      </c>
      <c r="AJ37">
        <v>103.8</v>
      </c>
      <c r="AL37">
        <v>13000</v>
      </c>
      <c r="AM37">
        <v>289.39999999999998</v>
      </c>
      <c r="AN37">
        <v>105.8</v>
      </c>
      <c r="AO37">
        <v>0.46</v>
      </c>
      <c r="AP37">
        <v>22.716999999999999</v>
      </c>
      <c r="AQ37" t="s">
        <v>357</v>
      </c>
      <c r="AR37" t="s">
        <v>357</v>
      </c>
      <c r="AS37" t="s">
        <v>357</v>
      </c>
      <c r="AT37" t="s">
        <v>357</v>
      </c>
      <c r="AU37" t="s">
        <v>357</v>
      </c>
      <c r="AV37" t="s">
        <v>357</v>
      </c>
      <c r="AW37" t="s">
        <v>357</v>
      </c>
      <c r="AX37" s="93">
        <v>49</v>
      </c>
      <c r="AY37" s="93">
        <v>63</v>
      </c>
      <c r="AZ37" s="93">
        <v>40</v>
      </c>
      <c r="BA37" s="93">
        <v>35</v>
      </c>
      <c r="BB37" s="93">
        <v>28</v>
      </c>
      <c r="BC37" s="93">
        <v>42</v>
      </c>
      <c r="BD37" s="93">
        <v>44</v>
      </c>
      <c r="BE37" s="93">
        <v>41</v>
      </c>
      <c r="BF37" s="93">
        <v>18</v>
      </c>
      <c r="BG37" s="93">
        <v>63</v>
      </c>
      <c r="BH37" s="93">
        <v>83</v>
      </c>
      <c r="BI37" s="93">
        <v>47</v>
      </c>
      <c r="BJ37" s="93">
        <v>26</v>
      </c>
      <c r="BK37" s="93">
        <v>31</v>
      </c>
      <c r="BL37" s="93">
        <v>23</v>
      </c>
      <c r="BM37" s="93">
        <v>31</v>
      </c>
      <c r="BN37" s="93">
        <v>37</v>
      </c>
      <c r="BO37" s="93">
        <v>33</v>
      </c>
      <c r="BP37" s="93">
        <v>55</v>
      </c>
      <c r="BQ37" s="93">
        <v>74</v>
      </c>
      <c r="BR37" s="93">
        <v>83</v>
      </c>
      <c r="BS37" s="93">
        <v>67</v>
      </c>
      <c r="BT37" s="93">
        <v>24</v>
      </c>
      <c r="BU37" s="93">
        <v>60</v>
      </c>
      <c r="BV37" s="93">
        <v>26</v>
      </c>
      <c r="BW37" s="93">
        <v>43</v>
      </c>
      <c r="BX37" s="93">
        <v>99</v>
      </c>
      <c r="BY37" s="93">
        <v>58</v>
      </c>
    </row>
    <row r="38" spans="1:77">
      <c r="A38" s="1">
        <v>35827</v>
      </c>
      <c r="B38" t="s">
        <v>357</v>
      </c>
      <c r="C38" s="2">
        <v>100.89</v>
      </c>
      <c r="D38">
        <v>6.0490000000000004</v>
      </c>
      <c r="E38">
        <v>73.38</v>
      </c>
      <c r="F38">
        <v>14.17</v>
      </c>
      <c r="G38">
        <v>116.7</v>
      </c>
      <c r="H38">
        <v>361.2</v>
      </c>
      <c r="I38">
        <v>35</v>
      </c>
      <c r="J38">
        <v>44.8</v>
      </c>
      <c r="K38">
        <v>1672.1</v>
      </c>
      <c r="L38">
        <v>891.6</v>
      </c>
      <c r="M38">
        <v>1105.9000000000001</v>
      </c>
      <c r="N38">
        <v>555.5</v>
      </c>
      <c r="W38" t="s">
        <v>357</v>
      </c>
      <c r="X38" t="s">
        <v>357</v>
      </c>
      <c r="Y38" t="s">
        <v>357</v>
      </c>
      <c r="Z38">
        <v>5.7</v>
      </c>
      <c r="AA38">
        <v>5.6</v>
      </c>
      <c r="AB38">
        <v>11.4</v>
      </c>
      <c r="AH38" t="s">
        <v>357</v>
      </c>
      <c r="AI38">
        <v>110.3</v>
      </c>
      <c r="AJ38">
        <v>69.400000000000006</v>
      </c>
      <c r="AL38">
        <v>500</v>
      </c>
      <c r="AM38">
        <v>278.60000000000002</v>
      </c>
      <c r="AN38">
        <v>97.8</v>
      </c>
      <c r="AO38">
        <v>0.77</v>
      </c>
      <c r="AP38">
        <v>61.169460000000001</v>
      </c>
      <c r="AQ38" t="s">
        <v>357</v>
      </c>
      <c r="AR38" t="s">
        <v>357</v>
      </c>
      <c r="AS38" t="s">
        <v>357</v>
      </c>
      <c r="AT38" t="s">
        <v>357</v>
      </c>
      <c r="AU38" t="s">
        <v>357</v>
      </c>
      <c r="AV38" t="s">
        <v>357</v>
      </c>
      <c r="AW38" t="s">
        <v>357</v>
      </c>
      <c r="AX38" s="93">
        <v>46</v>
      </c>
      <c r="AY38" s="93">
        <v>59</v>
      </c>
      <c r="AZ38" s="93">
        <v>47</v>
      </c>
      <c r="BA38" s="93">
        <v>37</v>
      </c>
      <c r="BB38" s="93">
        <v>43</v>
      </c>
      <c r="BC38" s="93">
        <v>42</v>
      </c>
      <c r="BD38" s="93">
        <v>51</v>
      </c>
      <c r="BE38" s="93">
        <v>41</v>
      </c>
      <c r="BF38" s="93">
        <v>19</v>
      </c>
      <c r="BG38" s="93">
        <v>66</v>
      </c>
      <c r="BH38" s="93">
        <v>82</v>
      </c>
      <c r="BI38" s="93">
        <v>55</v>
      </c>
      <c r="BJ38" s="93">
        <v>30</v>
      </c>
      <c r="BK38" s="93">
        <v>43</v>
      </c>
      <c r="BL38" s="93">
        <v>22</v>
      </c>
      <c r="BM38" s="93">
        <v>34</v>
      </c>
      <c r="BN38" s="93">
        <v>48</v>
      </c>
      <c r="BO38" s="93">
        <v>31</v>
      </c>
      <c r="BP38" s="93">
        <v>55</v>
      </c>
      <c r="BQ38" s="93">
        <v>75</v>
      </c>
      <c r="BR38" s="93">
        <v>91</v>
      </c>
      <c r="BS38" s="93">
        <v>66</v>
      </c>
      <c r="BT38" s="93">
        <v>19</v>
      </c>
      <c r="BU38" s="93">
        <v>65</v>
      </c>
      <c r="BV38" s="93">
        <v>26</v>
      </c>
      <c r="BW38" s="93">
        <v>43</v>
      </c>
      <c r="BX38" s="93">
        <v>109</v>
      </c>
      <c r="BY38" s="93">
        <v>61</v>
      </c>
    </row>
    <row r="39" spans="1:77">
      <c r="A39" s="1">
        <v>35855</v>
      </c>
      <c r="B39" t="s">
        <v>357</v>
      </c>
      <c r="C39" s="2">
        <v>100.64</v>
      </c>
      <c r="D39">
        <v>6.0979999999999999</v>
      </c>
      <c r="E39">
        <v>76.349999999999994</v>
      </c>
      <c r="F39">
        <v>14.26</v>
      </c>
      <c r="G39">
        <v>120.4</v>
      </c>
      <c r="H39">
        <v>362.9</v>
      </c>
      <c r="I39">
        <v>38.9</v>
      </c>
      <c r="J39">
        <v>38.1</v>
      </c>
      <c r="K39">
        <v>1713.6</v>
      </c>
      <c r="L39">
        <v>941.7</v>
      </c>
      <c r="M39">
        <v>1143.8</v>
      </c>
      <c r="N39">
        <v>598.9</v>
      </c>
      <c r="W39" t="s">
        <v>357</v>
      </c>
      <c r="X39" t="s">
        <v>357</v>
      </c>
      <c r="Y39" t="s">
        <v>357</v>
      </c>
      <c r="Z39">
        <v>5.7</v>
      </c>
      <c r="AA39">
        <v>5.9</v>
      </c>
      <c r="AB39">
        <v>11.6</v>
      </c>
      <c r="AH39" t="s">
        <v>357</v>
      </c>
      <c r="AI39">
        <v>100.7</v>
      </c>
      <c r="AJ39">
        <v>72</v>
      </c>
      <c r="AL39">
        <v>600</v>
      </c>
      <c r="AM39">
        <v>251.6</v>
      </c>
      <c r="AN39">
        <v>92.3</v>
      </c>
      <c r="AO39">
        <v>0.42</v>
      </c>
      <c r="AP39">
        <v>29.654260000000001</v>
      </c>
      <c r="AQ39" t="s">
        <v>357</v>
      </c>
      <c r="AR39" t="s">
        <v>357</v>
      </c>
      <c r="AS39" t="s">
        <v>357</v>
      </c>
      <c r="AT39" t="s">
        <v>357</v>
      </c>
      <c r="AU39" t="s">
        <v>357</v>
      </c>
      <c r="AV39" t="s">
        <v>357</v>
      </c>
      <c r="AW39" t="s">
        <v>357</v>
      </c>
      <c r="AX39" s="93">
        <v>43</v>
      </c>
      <c r="AY39" s="93">
        <v>60</v>
      </c>
      <c r="AZ39" s="93">
        <v>43</v>
      </c>
      <c r="BA39" s="93">
        <v>33</v>
      </c>
      <c r="BB39" s="93">
        <v>43</v>
      </c>
      <c r="BC39" s="93">
        <v>41</v>
      </c>
      <c r="BD39" s="93">
        <v>52</v>
      </c>
      <c r="BE39" s="93">
        <v>39</v>
      </c>
      <c r="BF39" s="93">
        <v>17</v>
      </c>
      <c r="BG39" s="93">
        <v>67</v>
      </c>
      <c r="BH39" s="93">
        <v>87</v>
      </c>
      <c r="BI39" s="93">
        <v>53</v>
      </c>
      <c r="BJ39" s="93">
        <v>34</v>
      </c>
      <c r="BK39" s="93">
        <v>49</v>
      </c>
      <c r="BL39" s="93">
        <v>26</v>
      </c>
      <c r="BM39" s="93">
        <v>41</v>
      </c>
      <c r="BN39" s="93">
        <v>54</v>
      </c>
      <c r="BO39" s="93">
        <v>30</v>
      </c>
      <c r="BP39" s="93">
        <v>57</v>
      </c>
      <c r="BQ39" s="93">
        <v>78</v>
      </c>
      <c r="BR39" s="93">
        <v>90</v>
      </c>
      <c r="BS39" s="93">
        <v>65</v>
      </c>
      <c r="BT39" s="93">
        <v>21</v>
      </c>
      <c r="BU39" s="93">
        <v>64</v>
      </c>
      <c r="BV39" s="93">
        <v>23</v>
      </c>
      <c r="BW39" s="93">
        <v>43</v>
      </c>
      <c r="BX39" s="93">
        <v>99</v>
      </c>
      <c r="BY39" s="93">
        <v>59</v>
      </c>
    </row>
    <row r="40" spans="1:77">
      <c r="A40" s="1">
        <v>35886</v>
      </c>
      <c r="B40">
        <v>225.31340545614626</v>
      </c>
      <c r="C40" s="2">
        <v>100.38</v>
      </c>
      <c r="D40">
        <v>6.13</v>
      </c>
      <c r="E40">
        <v>75.66</v>
      </c>
      <c r="F40">
        <v>14.46</v>
      </c>
      <c r="G40">
        <v>119.1</v>
      </c>
      <c r="H40">
        <v>360.4</v>
      </c>
      <c r="I40">
        <v>46.4</v>
      </c>
      <c r="J40">
        <v>61.9</v>
      </c>
      <c r="K40">
        <v>1826.1</v>
      </c>
      <c r="L40">
        <v>998.3</v>
      </c>
      <c r="M40">
        <v>1198</v>
      </c>
      <c r="N40">
        <v>620.1</v>
      </c>
      <c r="W40" t="s">
        <v>357</v>
      </c>
      <c r="X40" t="s">
        <v>357</v>
      </c>
      <c r="Y40" t="s">
        <v>357</v>
      </c>
      <c r="Z40">
        <v>6.6</v>
      </c>
      <c r="AA40">
        <v>6.3</v>
      </c>
      <c r="AB40">
        <v>11.7</v>
      </c>
      <c r="AH40" t="s">
        <v>357</v>
      </c>
      <c r="AI40">
        <v>104.2</v>
      </c>
      <c r="AJ40">
        <v>95.7</v>
      </c>
      <c r="AL40">
        <v>3100</v>
      </c>
      <c r="AM40">
        <v>283.39999999999998</v>
      </c>
      <c r="AN40">
        <v>98.5</v>
      </c>
      <c r="AO40">
        <v>0.38</v>
      </c>
      <c r="AP40">
        <v>47.479610000000001</v>
      </c>
      <c r="AQ40" t="s">
        <v>357</v>
      </c>
      <c r="AR40" t="s">
        <v>357</v>
      </c>
      <c r="AS40" t="s">
        <v>357</v>
      </c>
      <c r="AT40" t="s">
        <v>357</v>
      </c>
      <c r="AU40" t="s">
        <v>357</v>
      </c>
      <c r="AV40" t="s">
        <v>357</v>
      </c>
      <c r="AW40" t="s">
        <v>357</v>
      </c>
      <c r="AX40" s="93">
        <v>43</v>
      </c>
      <c r="AY40" s="93">
        <v>60</v>
      </c>
      <c r="AZ40" s="93">
        <v>43</v>
      </c>
      <c r="BA40" s="93">
        <v>33</v>
      </c>
      <c r="BB40" s="93">
        <v>38</v>
      </c>
      <c r="BC40" s="93">
        <v>41</v>
      </c>
      <c r="BD40" s="93">
        <v>46</v>
      </c>
      <c r="BE40" s="93">
        <v>42</v>
      </c>
      <c r="BF40" s="93">
        <v>16</v>
      </c>
      <c r="BG40" s="93">
        <v>56</v>
      </c>
      <c r="BH40" s="93">
        <v>78</v>
      </c>
      <c r="BI40" s="93">
        <v>55</v>
      </c>
      <c r="BJ40" s="93">
        <v>38</v>
      </c>
      <c r="BK40" s="93">
        <v>55</v>
      </c>
      <c r="BL40" s="93">
        <v>25</v>
      </c>
      <c r="BM40" s="93">
        <v>44</v>
      </c>
      <c r="BN40" s="93">
        <v>61</v>
      </c>
      <c r="BO40" s="93">
        <v>29</v>
      </c>
      <c r="BP40" s="93">
        <v>55</v>
      </c>
      <c r="BQ40" s="93">
        <v>77</v>
      </c>
      <c r="BR40" s="93">
        <v>92</v>
      </c>
      <c r="BS40" s="93">
        <v>67</v>
      </c>
      <c r="BT40" s="93">
        <v>17</v>
      </c>
      <c r="BU40" s="93">
        <v>66</v>
      </c>
      <c r="BV40" s="93">
        <v>23</v>
      </c>
      <c r="BW40" s="93">
        <v>49</v>
      </c>
      <c r="BX40" s="93">
        <v>91</v>
      </c>
      <c r="BY40" s="93">
        <v>63</v>
      </c>
    </row>
    <row r="41" spans="1:77">
      <c r="A41" s="1">
        <v>35916</v>
      </c>
      <c r="B41" t="s">
        <v>357</v>
      </c>
      <c r="C41" s="2">
        <v>100.5</v>
      </c>
      <c r="D41">
        <v>6.1689999999999996</v>
      </c>
      <c r="E41">
        <v>46.01</v>
      </c>
      <c r="F41">
        <v>14.37</v>
      </c>
      <c r="G41">
        <v>128.6</v>
      </c>
      <c r="H41">
        <v>368</v>
      </c>
      <c r="I41">
        <v>52.6</v>
      </c>
      <c r="J41">
        <v>61.2</v>
      </c>
      <c r="K41">
        <v>1927.4</v>
      </c>
      <c r="L41">
        <v>1034.0999999999999</v>
      </c>
      <c r="M41">
        <v>1265.8</v>
      </c>
      <c r="N41">
        <v>647.70000000000005</v>
      </c>
      <c r="W41" t="s">
        <v>357</v>
      </c>
      <c r="X41" t="s">
        <v>357</v>
      </c>
      <c r="Y41" t="s">
        <v>357</v>
      </c>
      <c r="Z41">
        <v>6.2</v>
      </c>
      <c r="AA41">
        <v>6</v>
      </c>
      <c r="AB41">
        <v>11.7</v>
      </c>
      <c r="AH41" t="s">
        <v>357</v>
      </c>
      <c r="AI41">
        <v>104.5</v>
      </c>
      <c r="AJ41">
        <v>111.8</v>
      </c>
      <c r="AL41">
        <v>800</v>
      </c>
      <c r="AM41">
        <v>265.8</v>
      </c>
      <c r="AN41">
        <v>97.9</v>
      </c>
      <c r="AO41">
        <v>0.73</v>
      </c>
      <c r="AP41">
        <v>29.508679999999998</v>
      </c>
      <c r="AQ41" t="s">
        <v>357</v>
      </c>
      <c r="AR41" t="s">
        <v>357</v>
      </c>
      <c r="AS41" t="s">
        <v>357</v>
      </c>
      <c r="AT41" t="s">
        <v>357</v>
      </c>
      <c r="AU41" t="s">
        <v>357</v>
      </c>
      <c r="AV41" t="s">
        <v>357</v>
      </c>
      <c r="AW41" t="s">
        <v>357</v>
      </c>
      <c r="AX41" s="93">
        <v>41</v>
      </c>
      <c r="AY41" s="93">
        <v>60</v>
      </c>
      <c r="AZ41" s="93">
        <v>35</v>
      </c>
      <c r="BA41" s="93">
        <v>30</v>
      </c>
      <c r="BB41" s="93">
        <v>30</v>
      </c>
      <c r="BC41" s="93">
        <v>37</v>
      </c>
      <c r="BD41" s="93">
        <v>46</v>
      </c>
      <c r="BE41" s="93">
        <v>40</v>
      </c>
      <c r="BF41" s="93">
        <v>16</v>
      </c>
      <c r="BG41" s="93">
        <v>50</v>
      </c>
      <c r="BH41" s="93">
        <v>69</v>
      </c>
      <c r="BI41" s="93">
        <v>50</v>
      </c>
      <c r="BJ41" s="93">
        <v>39</v>
      </c>
      <c r="BK41" s="93">
        <v>48</v>
      </c>
      <c r="BL41" s="93">
        <v>23</v>
      </c>
      <c r="BM41" s="93">
        <v>45</v>
      </c>
      <c r="BN41" s="93">
        <v>54</v>
      </c>
      <c r="BO41" s="93">
        <v>30</v>
      </c>
      <c r="BP41" s="93">
        <v>53</v>
      </c>
      <c r="BQ41" s="93">
        <v>71</v>
      </c>
      <c r="BR41" s="93">
        <v>90</v>
      </c>
      <c r="BS41" s="93">
        <v>60</v>
      </c>
      <c r="BT41" s="93">
        <v>16</v>
      </c>
      <c r="BU41" s="93">
        <v>69</v>
      </c>
      <c r="BV41" s="93">
        <v>31</v>
      </c>
      <c r="BW41" s="93">
        <v>44</v>
      </c>
      <c r="BX41" s="93">
        <v>83</v>
      </c>
      <c r="BY41" s="93">
        <v>62</v>
      </c>
    </row>
    <row r="42" spans="1:77">
      <c r="A42" s="1">
        <v>35947</v>
      </c>
      <c r="B42" t="s">
        <v>357</v>
      </c>
      <c r="C42" s="2">
        <v>100.08</v>
      </c>
      <c r="D42">
        <v>6.2290000000000001</v>
      </c>
      <c r="E42">
        <v>35.89</v>
      </c>
      <c r="F42">
        <v>13.38</v>
      </c>
      <c r="G42">
        <v>129.9</v>
      </c>
      <c r="H42">
        <v>370</v>
      </c>
      <c r="I42">
        <v>51.5</v>
      </c>
      <c r="J42">
        <v>59.9</v>
      </c>
      <c r="K42">
        <v>1999.5</v>
      </c>
      <c r="L42">
        <v>1075.5</v>
      </c>
      <c r="M42">
        <v>1292.7</v>
      </c>
      <c r="N42">
        <v>677.3</v>
      </c>
      <c r="W42" t="s">
        <v>357</v>
      </c>
      <c r="X42" t="s">
        <v>357</v>
      </c>
      <c r="Y42" t="s">
        <v>357</v>
      </c>
      <c r="Z42">
        <v>6</v>
      </c>
      <c r="AA42">
        <v>5.6</v>
      </c>
      <c r="AB42">
        <v>11.5</v>
      </c>
      <c r="AH42" t="s">
        <v>357</v>
      </c>
      <c r="AI42">
        <v>103.8</v>
      </c>
      <c r="AJ42">
        <v>128.6</v>
      </c>
      <c r="AL42">
        <v>1200</v>
      </c>
      <c r="AM42">
        <v>258.5</v>
      </c>
      <c r="AN42">
        <v>107.3</v>
      </c>
      <c r="AO42">
        <v>0.69</v>
      </c>
      <c r="AP42">
        <v>34.805549999999997</v>
      </c>
      <c r="AQ42" t="s">
        <v>357</v>
      </c>
      <c r="AR42" t="s">
        <v>357</v>
      </c>
      <c r="AS42" t="s">
        <v>357</v>
      </c>
      <c r="AT42" t="s">
        <v>357</v>
      </c>
      <c r="AU42" t="s">
        <v>357</v>
      </c>
      <c r="AV42" t="s">
        <v>357</v>
      </c>
      <c r="AW42" t="s">
        <v>357</v>
      </c>
      <c r="AX42" s="93">
        <v>41</v>
      </c>
      <c r="AY42" s="93">
        <v>58</v>
      </c>
      <c r="AZ42" s="93">
        <v>42</v>
      </c>
      <c r="BA42" s="93">
        <v>33</v>
      </c>
      <c r="BB42" s="93">
        <v>42</v>
      </c>
      <c r="BC42" s="93">
        <v>38</v>
      </c>
      <c r="BD42" s="93">
        <v>43</v>
      </c>
      <c r="BE42" s="93">
        <v>41</v>
      </c>
      <c r="BF42" s="93">
        <v>16</v>
      </c>
      <c r="BG42" s="93">
        <v>52</v>
      </c>
      <c r="BH42" s="93">
        <v>70</v>
      </c>
      <c r="BI42" s="93">
        <v>53</v>
      </c>
      <c r="BJ42" s="93">
        <v>34</v>
      </c>
      <c r="BK42" s="93">
        <v>44</v>
      </c>
      <c r="BL42" s="93">
        <v>22</v>
      </c>
      <c r="BM42" s="93">
        <v>43</v>
      </c>
      <c r="BN42" s="93">
        <v>59</v>
      </c>
      <c r="BO42" s="93">
        <v>31</v>
      </c>
      <c r="BP42" s="93">
        <v>55</v>
      </c>
      <c r="BQ42" s="93">
        <v>74</v>
      </c>
      <c r="BR42" s="93">
        <v>91</v>
      </c>
      <c r="BS42" s="93">
        <v>61</v>
      </c>
      <c r="BT42" s="93">
        <v>18</v>
      </c>
      <c r="BU42" s="93">
        <v>66</v>
      </c>
      <c r="BV42" s="93">
        <v>28</v>
      </c>
      <c r="BW42" s="93">
        <v>46</v>
      </c>
      <c r="BX42" s="93">
        <v>109</v>
      </c>
      <c r="BY42" s="93">
        <v>68</v>
      </c>
    </row>
    <row r="43" spans="1:77">
      <c r="A43" s="1">
        <v>35977</v>
      </c>
      <c r="B43">
        <v>307.48943782561798</v>
      </c>
      <c r="C43" s="2">
        <v>100.17</v>
      </c>
      <c r="D43">
        <v>6.2809999999999997</v>
      </c>
      <c r="E43">
        <v>37.46</v>
      </c>
      <c r="F43">
        <v>13.09</v>
      </c>
      <c r="G43">
        <v>129.80000000000001</v>
      </c>
      <c r="H43">
        <v>368.6</v>
      </c>
      <c r="I43">
        <v>50.1</v>
      </c>
      <c r="J43">
        <v>65.8</v>
      </c>
      <c r="K43">
        <v>1978.8</v>
      </c>
      <c r="L43">
        <v>1082</v>
      </c>
      <c r="M43">
        <v>1304.9000000000001</v>
      </c>
      <c r="N43">
        <v>683.4</v>
      </c>
      <c r="W43" t="s">
        <v>357</v>
      </c>
      <c r="X43" t="s">
        <v>357</v>
      </c>
      <c r="Y43" t="s">
        <v>357</v>
      </c>
      <c r="Z43">
        <v>6.4</v>
      </c>
      <c r="AA43">
        <v>5.7</v>
      </c>
      <c r="AB43">
        <v>11.3</v>
      </c>
      <c r="AH43" t="s">
        <v>357</v>
      </c>
      <c r="AI43">
        <v>102.8</v>
      </c>
      <c r="AJ43">
        <v>155.69999999999999</v>
      </c>
      <c r="AL43">
        <v>3400</v>
      </c>
      <c r="AM43">
        <v>255.8</v>
      </c>
      <c r="AN43">
        <v>124.7</v>
      </c>
      <c r="AO43">
        <v>0.37</v>
      </c>
      <c r="AP43">
        <v>37.615259999999999</v>
      </c>
      <c r="AQ43" t="s">
        <v>357</v>
      </c>
      <c r="AR43" t="s">
        <v>357</v>
      </c>
      <c r="AS43" t="s">
        <v>357</v>
      </c>
      <c r="AT43" t="s">
        <v>357</v>
      </c>
      <c r="AU43" t="s">
        <v>357</v>
      </c>
      <c r="AV43" t="s">
        <v>357</v>
      </c>
      <c r="AW43" t="s">
        <v>357</v>
      </c>
      <c r="AX43" s="93">
        <v>41</v>
      </c>
      <c r="AY43" s="93">
        <v>54</v>
      </c>
      <c r="AZ43" s="93">
        <v>37</v>
      </c>
      <c r="BA43" s="93">
        <v>32</v>
      </c>
      <c r="BB43" s="93">
        <v>32</v>
      </c>
      <c r="BC43" s="93">
        <v>36</v>
      </c>
      <c r="BD43" s="93">
        <v>43</v>
      </c>
      <c r="BE43" s="93">
        <v>44</v>
      </c>
      <c r="BF43" s="93">
        <v>18</v>
      </c>
      <c r="BG43" s="93">
        <v>48</v>
      </c>
      <c r="BH43" s="93">
        <v>64</v>
      </c>
      <c r="BI43" s="93">
        <v>49</v>
      </c>
      <c r="BJ43" s="93">
        <v>37</v>
      </c>
      <c r="BK43" s="93">
        <v>45</v>
      </c>
      <c r="BL43" s="93">
        <v>21</v>
      </c>
      <c r="BM43" s="93">
        <v>45</v>
      </c>
      <c r="BN43" s="93">
        <v>54</v>
      </c>
      <c r="BO43" s="93">
        <v>23</v>
      </c>
      <c r="BP43" s="93">
        <v>53</v>
      </c>
      <c r="BQ43" s="93">
        <v>72</v>
      </c>
      <c r="BR43" s="93">
        <v>89</v>
      </c>
      <c r="BS43" s="93">
        <v>65</v>
      </c>
      <c r="BT43" s="93">
        <v>20</v>
      </c>
      <c r="BU43" s="93">
        <v>62</v>
      </c>
      <c r="BV43" s="93">
        <v>27</v>
      </c>
      <c r="BW43" s="93">
        <v>42</v>
      </c>
      <c r="BX43" s="93">
        <v>118</v>
      </c>
      <c r="BY43" s="93">
        <v>62</v>
      </c>
    </row>
    <row r="44" spans="1:77">
      <c r="A44" s="1">
        <v>36008</v>
      </c>
      <c r="B44" t="s">
        <v>357</v>
      </c>
      <c r="C44" s="2">
        <v>103.67</v>
      </c>
      <c r="D44">
        <v>9.9499999999999993</v>
      </c>
      <c r="E44">
        <v>20.92</v>
      </c>
      <c r="F44">
        <v>12.56</v>
      </c>
      <c r="G44">
        <v>129.30000000000001</v>
      </c>
      <c r="H44">
        <v>359.4</v>
      </c>
      <c r="I44">
        <v>49.9</v>
      </c>
      <c r="J44">
        <v>59.7</v>
      </c>
      <c r="K44">
        <v>2040.4</v>
      </c>
      <c r="L44">
        <v>1132</v>
      </c>
      <c r="M44">
        <v>1330.7</v>
      </c>
      <c r="N44">
        <v>700.9</v>
      </c>
      <c r="W44" t="s">
        <v>357</v>
      </c>
      <c r="X44" t="s">
        <v>357</v>
      </c>
      <c r="Y44" t="s">
        <v>357</v>
      </c>
      <c r="Z44">
        <v>6.7</v>
      </c>
      <c r="AA44">
        <v>5.5</v>
      </c>
      <c r="AB44">
        <v>11.3</v>
      </c>
      <c r="AH44" t="s">
        <v>357</v>
      </c>
      <c r="AI44">
        <v>105.1</v>
      </c>
      <c r="AJ44">
        <v>179.9</v>
      </c>
      <c r="AL44">
        <v>1200</v>
      </c>
      <c r="AM44">
        <v>258.2</v>
      </c>
      <c r="AN44">
        <v>135.69999999999999</v>
      </c>
      <c r="AO44">
        <v>0.62</v>
      </c>
      <c r="AP44">
        <v>69.813220000000001</v>
      </c>
      <c r="AQ44" t="s">
        <v>357</v>
      </c>
      <c r="AR44" t="s">
        <v>357</v>
      </c>
      <c r="AS44" t="s">
        <v>357</v>
      </c>
      <c r="AT44" t="s">
        <v>357</v>
      </c>
      <c r="AU44" t="s">
        <v>357</v>
      </c>
      <c r="AV44" t="s">
        <v>357</v>
      </c>
      <c r="AW44" t="s">
        <v>357</v>
      </c>
      <c r="AX44" s="93">
        <v>47</v>
      </c>
      <c r="AY44" s="93">
        <v>68</v>
      </c>
      <c r="AZ44" s="93">
        <v>40</v>
      </c>
      <c r="BA44" s="93">
        <v>31</v>
      </c>
      <c r="BB44" s="93">
        <v>32</v>
      </c>
      <c r="BC44" s="93">
        <v>38</v>
      </c>
      <c r="BD44" s="93">
        <v>37</v>
      </c>
      <c r="BE44" s="93">
        <v>35</v>
      </c>
      <c r="BF44" s="93">
        <v>13</v>
      </c>
      <c r="BG44" s="93">
        <v>47</v>
      </c>
      <c r="BH44" s="93">
        <v>70</v>
      </c>
      <c r="BI44" s="93">
        <v>44</v>
      </c>
      <c r="BJ44" s="93">
        <v>29</v>
      </c>
      <c r="BK44" s="93">
        <v>49</v>
      </c>
      <c r="BL44" s="93">
        <v>19</v>
      </c>
      <c r="BM44" s="93">
        <v>38</v>
      </c>
      <c r="BN44" s="93">
        <v>51</v>
      </c>
      <c r="BO44" s="93">
        <v>27</v>
      </c>
      <c r="BP44" s="93">
        <v>53</v>
      </c>
      <c r="BQ44" s="93">
        <v>74</v>
      </c>
      <c r="BR44" s="93">
        <v>78</v>
      </c>
      <c r="BS44" s="93">
        <v>62</v>
      </c>
      <c r="BT44" s="93">
        <v>13</v>
      </c>
      <c r="BU44" s="93">
        <v>71</v>
      </c>
      <c r="BV44" s="93">
        <v>35</v>
      </c>
      <c r="BW44" s="93">
        <v>49</v>
      </c>
      <c r="BX44" s="93">
        <v>112</v>
      </c>
      <c r="BY44" s="93">
        <v>66</v>
      </c>
    </row>
    <row r="45" spans="1:77">
      <c r="A45" s="1">
        <v>36039</v>
      </c>
      <c r="B45" t="s">
        <v>357</v>
      </c>
      <c r="C45" s="2">
        <v>138.43</v>
      </c>
      <c r="D45">
        <v>16.024999999999999</v>
      </c>
      <c r="E45">
        <v>27.02</v>
      </c>
      <c r="F45">
        <v>14.68</v>
      </c>
      <c r="G45">
        <v>133.4</v>
      </c>
      <c r="H45">
        <v>343.6</v>
      </c>
      <c r="I45">
        <v>46.9</v>
      </c>
      <c r="J45">
        <v>49.2</v>
      </c>
      <c r="K45">
        <v>2026.8</v>
      </c>
      <c r="L45">
        <v>1160.5</v>
      </c>
      <c r="M45">
        <v>1343</v>
      </c>
      <c r="N45">
        <v>710.2</v>
      </c>
      <c r="W45" t="s">
        <v>357</v>
      </c>
      <c r="X45" t="s">
        <v>357</v>
      </c>
      <c r="Y45" t="s">
        <v>357</v>
      </c>
      <c r="Z45">
        <v>6.2</v>
      </c>
      <c r="AA45">
        <v>4.9000000000000004</v>
      </c>
      <c r="AB45">
        <v>11.6</v>
      </c>
      <c r="AH45" t="s">
        <v>357</v>
      </c>
      <c r="AI45">
        <v>112.6</v>
      </c>
      <c r="AJ45">
        <v>293.5</v>
      </c>
      <c r="AL45">
        <v>1400</v>
      </c>
      <c r="AM45">
        <v>258.39999999999998</v>
      </c>
      <c r="AN45">
        <v>126.7</v>
      </c>
      <c r="AO45">
        <v>0.49</v>
      </c>
      <c r="AP45">
        <v>59.357329999999997</v>
      </c>
      <c r="AQ45" t="s">
        <v>357</v>
      </c>
      <c r="AR45" t="s">
        <v>357</v>
      </c>
      <c r="AS45" t="s">
        <v>357</v>
      </c>
      <c r="AT45" t="s">
        <v>357</v>
      </c>
      <c r="AU45" t="s">
        <v>357</v>
      </c>
      <c r="AV45" t="s">
        <v>357</v>
      </c>
      <c r="AW45" t="s">
        <v>357</v>
      </c>
      <c r="AX45" s="93">
        <v>71</v>
      </c>
      <c r="AY45" s="93">
        <v>91</v>
      </c>
      <c r="AZ45" s="93">
        <v>44</v>
      </c>
      <c r="BA45" s="93">
        <v>29</v>
      </c>
      <c r="BB45" s="93">
        <v>32</v>
      </c>
      <c r="BC45" s="93">
        <v>40</v>
      </c>
      <c r="BD45" s="93">
        <v>31</v>
      </c>
      <c r="BE45" s="93">
        <v>23</v>
      </c>
      <c r="BF45" s="93">
        <v>12</v>
      </c>
      <c r="BG45" s="93">
        <v>48</v>
      </c>
      <c r="BH45" s="93">
        <v>64</v>
      </c>
      <c r="BI45" s="93">
        <v>46</v>
      </c>
      <c r="BJ45" s="93">
        <v>31</v>
      </c>
      <c r="BK45" s="93">
        <v>41</v>
      </c>
      <c r="BL45" s="93">
        <v>21</v>
      </c>
      <c r="BM45" s="93">
        <v>40</v>
      </c>
      <c r="BN45" s="93">
        <v>50</v>
      </c>
      <c r="BO45" s="93">
        <v>26</v>
      </c>
      <c r="BP45" s="93">
        <v>53</v>
      </c>
      <c r="BQ45" s="93">
        <v>73</v>
      </c>
      <c r="BR45" s="93">
        <v>80</v>
      </c>
      <c r="BS45" s="93">
        <v>66</v>
      </c>
      <c r="BT45" s="93">
        <v>16</v>
      </c>
      <c r="BU45" s="93">
        <v>72</v>
      </c>
      <c r="BV45" s="93">
        <v>32</v>
      </c>
      <c r="BW45" s="93">
        <v>54</v>
      </c>
      <c r="BX45" s="93">
        <v>108</v>
      </c>
      <c r="BY45" s="93">
        <v>74</v>
      </c>
    </row>
    <row r="46" spans="1:77">
      <c r="A46" s="1">
        <v>36069</v>
      </c>
      <c r="B46">
        <v>373.08927412568141</v>
      </c>
      <c r="C46" s="2">
        <v>104.54</v>
      </c>
      <c r="D46">
        <v>16.7</v>
      </c>
      <c r="E46">
        <v>32.94</v>
      </c>
      <c r="F46">
        <v>13.22</v>
      </c>
      <c r="G46">
        <v>154.19999999999999</v>
      </c>
      <c r="H46">
        <v>365.8</v>
      </c>
      <c r="I46">
        <v>47.3</v>
      </c>
      <c r="J46">
        <v>47.7</v>
      </c>
      <c r="K46">
        <v>2178.5</v>
      </c>
      <c r="L46">
        <v>1199.8</v>
      </c>
      <c r="M46">
        <v>1444.6</v>
      </c>
      <c r="N46">
        <v>740.7</v>
      </c>
      <c r="W46" t="s">
        <v>357</v>
      </c>
      <c r="X46" t="s">
        <v>357</v>
      </c>
      <c r="Y46" t="s">
        <v>357</v>
      </c>
      <c r="Z46">
        <v>6.3</v>
      </c>
      <c r="AA46">
        <v>3</v>
      </c>
      <c r="AB46">
        <v>11.9</v>
      </c>
      <c r="AH46" t="s">
        <v>357</v>
      </c>
      <c r="AI46">
        <v>109</v>
      </c>
      <c r="AJ46">
        <v>445.4</v>
      </c>
      <c r="AL46">
        <v>3100</v>
      </c>
      <c r="AM46">
        <v>247.5</v>
      </c>
      <c r="AN46">
        <v>97.9</v>
      </c>
      <c r="AO46">
        <v>0.4</v>
      </c>
      <c r="AP46">
        <v>239.31989999999999</v>
      </c>
      <c r="AQ46" t="s">
        <v>357</v>
      </c>
      <c r="AR46" t="s">
        <v>357</v>
      </c>
      <c r="AS46" t="s">
        <v>357</v>
      </c>
      <c r="AT46" t="s">
        <v>357</v>
      </c>
      <c r="AU46" t="s">
        <v>357</v>
      </c>
      <c r="AV46" t="s">
        <v>357</v>
      </c>
      <c r="AW46" t="s">
        <v>357</v>
      </c>
      <c r="AX46" s="93">
        <v>74</v>
      </c>
      <c r="AY46" s="93">
        <v>92</v>
      </c>
      <c r="AZ46" s="93">
        <v>49</v>
      </c>
      <c r="BA46" s="93">
        <v>35</v>
      </c>
      <c r="BB46" s="93">
        <v>42</v>
      </c>
      <c r="BC46" s="93">
        <v>45</v>
      </c>
      <c r="BD46" s="93">
        <v>36</v>
      </c>
      <c r="BE46" s="93">
        <v>26</v>
      </c>
      <c r="BF46" s="93">
        <v>14</v>
      </c>
      <c r="BG46" s="93">
        <v>53</v>
      </c>
      <c r="BH46" s="93">
        <v>67</v>
      </c>
      <c r="BI46" s="93">
        <v>43</v>
      </c>
      <c r="BJ46" s="93">
        <v>29</v>
      </c>
      <c r="BK46" s="93">
        <v>44</v>
      </c>
      <c r="BL46" s="93">
        <v>21</v>
      </c>
      <c r="BM46" s="93">
        <v>33</v>
      </c>
      <c r="BN46" s="93">
        <v>49</v>
      </c>
      <c r="BO46" s="93">
        <v>29</v>
      </c>
      <c r="BP46" s="93">
        <v>55</v>
      </c>
      <c r="BQ46" s="93">
        <v>73</v>
      </c>
      <c r="BR46" s="93">
        <v>80</v>
      </c>
      <c r="BS46" s="93">
        <v>66</v>
      </c>
      <c r="BT46" s="93">
        <v>22</v>
      </c>
      <c r="BU46" s="93">
        <v>66</v>
      </c>
      <c r="BV46" s="93">
        <v>37</v>
      </c>
      <c r="BW46" s="93">
        <v>49</v>
      </c>
      <c r="BX46" s="93">
        <v>95</v>
      </c>
      <c r="BY46" s="93">
        <v>71</v>
      </c>
    </row>
    <row r="47" spans="1:77">
      <c r="A47" s="1">
        <v>36100</v>
      </c>
      <c r="B47" t="s">
        <v>357</v>
      </c>
      <c r="C47" s="2">
        <v>105.67</v>
      </c>
      <c r="D47">
        <v>18.45</v>
      </c>
      <c r="E47">
        <v>50.41</v>
      </c>
      <c r="F47">
        <v>10.46</v>
      </c>
      <c r="G47">
        <v>166.4</v>
      </c>
      <c r="H47">
        <v>377.6</v>
      </c>
      <c r="I47">
        <v>52.7</v>
      </c>
      <c r="J47">
        <v>59.5</v>
      </c>
      <c r="K47">
        <v>2240.3000000000002</v>
      </c>
      <c r="L47">
        <v>1224.7</v>
      </c>
      <c r="M47">
        <v>1515.4</v>
      </c>
      <c r="N47">
        <v>782</v>
      </c>
      <c r="W47" t="s">
        <v>357</v>
      </c>
      <c r="X47" t="s">
        <v>357</v>
      </c>
      <c r="Y47" t="s">
        <v>357</v>
      </c>
      <c r="Z47">
        <v>5.9</v>
      </c>
      <c r="AA47">
        <v>2.9</v>
      </c>
      <c r="AB47">
        <v>12.3</v>
      </c>
      <c r="AH47" t="s">
        <v>357</v>
      </c>
      <c r="AI47">
        <v>100.8</v>
      </c>
      <c r="AJ47">
        <v>234.2</v>
      </c>
      <c r="AL47">
        <v>1200</v>
      </c>
      <c r="AM47">
        <v>275.89999999999998</v>
      </c>
      <c r="AN47">
        <v>93</v>
      </c>
      <c r="AO47">
        <v>0.51</v>
      </c>
      <c r="AP47">
        <v>37.662399999999998</v>
      </c>
      <c r="AQ47" t="s">
        <v>357</v>
      </c>
      <c r="AR47" t="s">
        <v>357</v>
      </c>
      <c r="AS47" t="s">
        <v>357</v>
      </c>
      <c r="AT47" t="s">
        <v>357</v>
      </c>
      <c r="AU47" t="s">
        <v>357</v>
      </c>
      <c r="AV47" t="s">
        <v>357</v>
      </c>
      <c r="AW47" t="s">
        <v>357</v>
      </c>
      <c r="AX47" s="93">
        <v>75</v>
      </c>
      <c r="AY47" s="93">
        <v>92</v>
      </c>
      <c r="AZ47" s="93">
        <v>47</v>
      </c>
      <c r="BA47" s="93">
        <v>36</v>
      </c>
      <c r="BB47" s="93">
        <v>38</v>
      </c>
      <c r="BC47" s="93">
        <v>46</v>
      </c>
      <c r="BD47" s="93">
        <v>36</v>
      </c>
      <c r="BE47" s="93">
        <v>27</v>
      </c>
      <c r="BF47" s="93">
        <v>17</v>
      </c>
      <c r="BG47" s="93">
        <v>80</v>
      </c>
      <c r="BH47" s="93">
        <v>92</v>
      </c>
      <c r="BI47" s="93">
        <v>51</v>
      </c>
      <c r="BJ47" s="93">
        <v>28</v>
      </c>
      <c r="BK47" s="93">
        <v>29</v>
      </c>
      <c r="BL47" s="93">
        <v>13</v>
      </c>
      <c r="BM47" s="93">
        <v>24</v>
      </c>
      <c r="BN47" s="93">
        <v>33</v>
      </c>
      <c r="BO47" s="93">
        <v>27</v>
      </c>
      <c r="BP47" s="93">
        <v>57</v>
      </c>
      <c r="BQ47" s="93">
        <v>76</v>
      </c>
      <c r="BR47" s="93">
        <v>79</v>
      </c>
      <c r="BS47" s="93">
        <v>70</v>
      </c>
      <c r="BT47" s="93">
        <v>26</v>
      </c>
      <c r="BU47" s="93">
        <v>67</v>
      </c>
      <c r="BV47" s="93">
        <v>38</v>
      </c>
      <c r="BW47" s="93">
        <v>55</v>
      </c>
      <c r="BX47" s="93">
        <v>103</v>
      </c>
      <c r="BY47" s="93">
        <v>75</v>
      </c>
    </row>
    <row r="48" spans="1:77">
      <c r="A48" s="1">
        <v>36130</v>
      </c>
      <c r="B48" t="s">
        <v>357</v>
      </c>
      <c r="C48" s="2">
        <v>111.61</v>
      </c>
      <c r="D48">
        <v>21.55</v>
      </c>
      <c r="E48">
        <v>45.34</v>
      </c>
      <c r="F48">
        <v>10.53</v>
      </c>
      <c r="G48">
        <v>167.3</v>
      </c>
      <c r="H48">
        <v>396.9</v>
      </c>
      <c r="I48">
        <v>63.6</v>
      </c>
      <c r="J48">
        <v>74.400000000000006</v>
      </c>
      <c r="K48">
        <v>2285.3000000000002</v>
      </c>
      <c r="L48">
        <v>1238.7</v>
      </c>
      <c r="M48">
        <v>1547.9</v>
      </c>
      <c r="N48">
        <v>776.2</v>
      </c>
      <c r="W48" t="s">
        <v>357</v>
      </c>
      <c r="X48" t="s">
        <v>357</v>
      </c>
      <c r="Y48" t="s">
        <v>357</v>
      </c>
      <c r="Z48">
        <v>5.7</v>
      </c>
      <c r="AA48">
        <v>2.9</v>
      </c>
      <c r="AB48">
        <v>12.8</v>
      </c>
      <c r="AH48" t="s">
        <v>357</v>
      </c>
      <c r="AI48">
        <v>101.3</v>
      </c>
      <c r="AJ48">
        <v>149.19999999999999</v>
      </c>
      <c r="AL48">
        <v>1900</v>
      </c>
      <c r="AM48">
        <v>271.3</v>
      </c>
      <c r="AN48">
        <v>90.7</v>
      </c>
      <c r="AO48">
        <v>0.6</v>
      </c>
      <c r="AP48">
        <v>22.180510000000002</v>
      </c>
      <c r="AQ48" t="s">
        <v>357</v>
      </c>
      <c r="AR48" t="s">
        <v>357</v>
      </c>
      <c r="AS48" t="s">
        <v>357</v>
      </c>
      <c r="AT48" t="s">
        <v>357</v>
      </c>
      <c r="AU48" t="s">
        <v>357</v>
      </c>
      <c r="AV48" t="s">
        <v>357</v>
      </c>
      <c r="AW48" t="s">
        <v>357</v>
      </c>
      <c r="AX48" s="93">
        <v>74</v>
      </c>
      <c r="AY48" s="93">
        <v>93</v>
      </c>
      <c r="AZ48" s="93">
        <v>61</v>
      </c>
      <c r="BA48" s="93">
        <v>36</v>
      </c>
      <c r="BB48" s="93">
        <v>51</v>
      </c>
      <c r="BC48" s="93">
        <v>52</v>
      </c>
      <c r="BD48" s="93">
        <v>35</v>
      </c>
      <c r="BE48" s="93">
        <v>26</v>
      </c>
      <c r="BF48" s="93">
        <v>19</v>
      </c>
      <c r="BG48" s="93">
        <v>83</v>
      </c>
      <c r="BH48" s="93">
        <v>96</v>
      </c>
      <c r="BI48" s="93">
        <v>51</v>
      </c>
      <c r="BJ48" s="93">
        <v>30</v>
      </c>
      <c r="BK48" s="93">
        <v>33</v>
      </c>
      <c r="BL48" s="93">
        <v>14</v>
      </c>
      <c r="BM48" s="93">
        <v>28</v>
      </c>
      <c r="BN48" s="93">
        <v>36</v>
      </c>
      <c r="BO48" s="93">
        <v>21</v>
      </c>
      <c r="BP48" s="93">
        <v>57</v>
      </c>
      <c r="BQ48" s="93">
        <v>78</v>
      </c>
      <c r="BR48" s="93">
        <v>78</v>
      </c>
      <c r="BS48" s="93">
        <v>70</v>
      </c>
      <c r="BT48" s="93">
        <v>32</v>
      </c>
      <c r="BU48" s="93">
        <v>65</v>
      </c>
      <c r="BV48" s="93">
        <v>30</v>
      </c>
      <c r="BW48" s="93">
        <v>55</v>
      </c>
      <c r="BX48" s="93">
        <v>101</v>
      </c>
      <c r="BY48" s="93">
        <v>74</v>
      </c>
    </row>
    <row r="49" spans="1:77">
      <c r="A49" s="1">
        <v>36161</v>
      </c>
      <c r="B49">
        <v>408.99209350792</v>
      </c>
      <c r="C49" s="2">
        <v>108.38</v>
      </c>
      <c r="D49">
        <v>23.1</v>
      </c>
      <c r="E49">
        <v>44.51</v>
      </c>
      <c r="F49">
        <v>11.35</v>
      </c>
      <c r="G49">
        <v>187.8</v>
      </c>
      <c r="H49">
        <v>448.3</v>
      </c>
      <c r="I49">
        <v>122.2</v>
      </c>
      <c r="J49">
        <v>130.80000000000001</v>
      </c>
      <c r="K49">
        <v>2297.4</v>
      </c>
      <c r="L49">
        <v>1230.5999999999999</v>
      </c>
      <c r="M49">
        <v>1542</v>
      </c>
      <c r="N49">
        <v>761.9</v>
      </c>
      <c r="W49" t="s">
        <v>357</v>
      </c>
      <c r="X49" t="s">
        <v>357</v>
      </c>
      <c r="Y49" t="s">
        <v>357</v>
      </c>
      <c r="Z49">
        <v>7.1</v>
      </c>
      <c r="AA49">
        <v>3.5</v>
      </c>
      <c r="AB49">
        <v>13.2</v>
      </c>
      <c r="AH49" t="s">
        <v>357</v>
      </c>
      <c r="AI49">
        <v>113.4</v>
      </c>
      <c r="AJ49">
        <v>98.1</v>
      </c>
      <c r="AL49">
        <v>12300</v>
      </c>
      <c r="AM49">
        <v>280.89999999999998</v>
      </c>
      <c r="AN49">
        <v>96</v>
      </c>
      <c r="AO49">
        <v>0.57999999999999996</v>
      </c>
      <c r="AP49">
        <v>88.526049999999998</v>
      </c>
      <c r="AQ49" t="s">
        <v>357</v>
      </c>
      <c r="AR49" t="s">
        <v>357</v>
      </c>
      <c r="AS49" t="s">
        <v>357</v>
      </c>
      <c r="AT49" t="s">
        <v>357</v>
      </c>
      <c r="AU49" t="s">
        <v>357</v>
      </c>
      <c r="AV49" t="s">
        <v>357</v>
      </c>
      <c r="AW49" t="s">
        <v>357</v>
      </c>
      <c r="AX49" s="93">
        <v>77</v>
      </c>
      <c r="AY49" s="93">
        <v>94</v>
      </c>
      <c r="AZ49" s="93">
        <v>52</v>
      </c>
      <c r="BA49" s="93">
        <v>38</v>
      </c>
      <c r="BB49" s="93">
        <v>33</v>
      </c>
      <c r="BC49" s="93">
        <v>50</v>
      </c>
      <c r="BD49" s="93">
        <v>40</v>
      </c>
      <c r="BE49" s="93">
        <v>27</v>
      </c>
      <c r="BF49" s="93">
        <v>20</v>
      </c>
      <c r="BG49" s="93">
        <v>83</v>
      </c>
      <c r="BH49" s="93">
        <v>96</v>
      </c>
      <c r="BI49" s="93">
        <v>60</v>
      </c>
      <c r="BJ49" s="93">
        <v>30</v>
      </c>
      <c r="BK49" s="93">
        <v>37</v>
      </c>
      <c r="BL49" s="93">
        <v>20</v>
      </c>
      <c r="BM49" s="93">
        <v>34</v>
      </c>
      <c r="BN49" s="93">
        <v>46</v>
      </c>
      <c r="BO49" s="93">
        <v>23</v>
      </c>
      <c r="BP49" s="93">
        <v>56</v>
      </c>
      <c r="BQ49" s="93">
        <v>75</v>
      </c>
      <c r="BR49" s="93">
        <v>76</v>
      </c>
      <c r="BS49" s="93">
        <v>70</v>
      </c>
      <c r="BT49" s="93">
        <v>30</v>
      </c>
      <c r="BU49" s="93">
        <v>62</v>
      </c>
      <c r="BV49" s="93">
        <v>34</v>
      </c>
      <c r="BW49" s="93">
        <v>54</v>
      </c>
      <c r="BX49" s="93">
        <v>80</v>
      </c>
      <c r="BY49" s="93">
        <v>76</v>
      </c>
    </row>
    <row r="50" spans="1:77">
      <c r="A50" s="1">
        <v>36192</v>
      </c>
      <c r="B50" t="s">
        <v>357</v>
      </c>
      <c r="C50" s="2">
        <v>104.13</v>
      </c>
      <c r="D50">
        <v>23.1</v>
      </c>
      <c r="E50">
        <v>62.44</v>
      </c>
      <c r="F50">
        <v>10.88</v>
      </c>
      <c r="G50">
        <v>178</v>
      </c>
      <c r="H50">
        <v>444.2</v>
      </c>
      <c r="I50">
        <v>49</v>
      </c>
      <c r="J50">
        <v>45.6</v>
      </c>
      <c r="K50">
        <v>2347</v>
      </c>
      <c r="L50">
        <v>1241.0999999999999</v>
      </c>
      <c r="M50">
        <v>1550.6</v>
      </c>
      <c r="N50">
        <v>772</v>
      </c>
      <c r="W50" t="s">
        <v>357</v>
      </c>
      <c r="X50" t="s">
        <v>357</v>
      </c>
      <c r="Y50" t="s">
        <v>357</v>
      </c>
      <c r="Z50">
        <v>4.5</v>
      </c>
      <c r="AA50">
        <v>2.7</v>
      </c>
      <c r="AB50">
        <v>12.2</v>
      </c>
      <c r="AH50" t="s">
        <v>357</v>
      </c>
      <c r="AI50">
        <v>92</v>
      </c>
      <c r="AJ50">
        <v>67</v>
      </c>
      <c r="AK50">
        <v>100</v>
      </c>
      <c r="AL50">
        <v>700</v>
      </c>
      <c r="AM50">
        <v>277.7</v>
      </c>
      <c r="AN50">
        <v>91.1</v>
      </c>
      <c r="AO50">
        <v>0.47</v>
      </c>
      <c r="AP50">
        <v>73.611670000000004</v>
      </c>
      <c r="AQ50" t="s">
        <v>357</v>
      </c>
      <c r="AR50" t="s">
        <v>357</v>
      </c>
      <c r="AS50" t="s">
        <v>357</v>
      </c>
      <c r="AT50" t="s">
        <v>357</v>
      </c>
      <c r="AU50" t="s">
        <v>357</v>
      </c>
      <c r="AV50" t="s">
        <v>357</v>
      </c>
      <c r="AW50" t="s">
        <v>357</v>
      </c>
      <c r="AX50" s="93">
        <v>73</v>
      </c>
      <c r="AY50" s="93">
        <v>94</v>
      </c>
      <c r="AZ50" s="93">
        <v>61</v>
      </c>
      <c r="BA50" s="93">
        <v>41</v>
      </c>
      <c r="BB50" s="93">
        <v>55</v>
      </c>
      <c r="BC50" s="93">
        <v>58</v>
      </c>
      <c r="BD50" s="93">
        <v>40</v>
      </c>
      <c r="BE50" s="93">
        <v>30</v>
      </c>
      <c r="BF50" s="93">
        <v>18</v>
      </c>
      <c r="BG50" s="93">
        <v>89</v>
      </c>
      <c r="BH50" s="93">
        <v>97</v>
      </c>
      <c r="BI50" s="93">
        <v>63</v>
      </c>
      <c r="BJ50" s="93">
        <v>34</v>
      </c>
      <c r="BK50" s="93">
        <v>40</v>
      </c>
      <c r="BL50" s="93">
        <v>19</v>
      </c>
      <c r="BM50" s="93">
        <v>36</v>
      </c>
      <c r="BN50" s="93">
        <v>47</v>
      </c>
      <c r="BO50" s="93">
        <v>22</v>
      </c>
      <c r="BP50" s="93">
        <v>58</v>
      </c>
      <c r="BQ50" s="93">
        <v>79</v>
      </c>
      <c r="BR50" s="93">
        <v>79</v>
      </c>
      <c r="BS50" s="93">
        <v>77</v>
      </c>
      <c r="BT50" s="93">
        <v>41</v>
      </c>
      <c r="BU50" s="93">
        <v>69</v>
      </c>
      <c r="BV50" s="93">
        <v>36</v>
      </c>
      <c r="BW50" s="93">
        <v>55</v>
      </c>
      <c r="BX50" s="93">
        <v>99</v>
      </c>
      <c r="BY50" s="93">
        <v>74</v>
      </c>
    </row>
    <row r="51" spans="1:77">
      <c r="A51" s="1">
        <v>36220</v>
      </c>
      <c r="B51" t="s">
        <v>357</v>
      </c>
      <c r="C51" s="2">
        <v>102.79</v>
      </c>
      <c r="D51">
        <v>25.004999999999999</v>
      </c>
      <c r="E51">
        <v>86.56</v>
      </c>
      <c r="F51">
        <v>15.24</v>
      </c>
      <c r="G51">
        <v>180.8</v>
      </c>
      <c r="H51">
        <v>463.9</v>
      </c>
      <c r="I51">
        <v>50.3</v>
      </c>
      <c r="J51">
        <v>57.5</v>
      </c>
      <c r="K51">
        <v>2387.3000000000002</v>
      </c>
      <c r="L51">
        <v>1280.5999999999999</v>
      </c>
      <c r="M51">
        <v>1613.4</v>
      </c>
      <c r="N51">
        <v>800</v>
      </c>
      <c r="W51" t="s">
        <v>357</v>
      </c>
      <c r="X51" t="s">
        <v>357</v>
      </c>
      <c r="Y51" t="s">
        <v>357</v>
      </c>
      <c r="Z51">
        <v>4.9000000000000004</v>
      </c>
      <c r="AA51">
        <v>3</v>
      </c>
      <c r="AB51">
        <v>14.6</v>
      </c>
      <c r="AH51" t="s">
        <v>357</v>
      </c>
      <c r="AI51">
        <v>89.1</v>
      </c>
      <c r="AJ51">
        <v>70</v>
      </c>
      <c r="AK51">
        <v>114.1</v>
      </c>
      <c r="AL51">
        <v>900</v>
      </c>
      <c r="AM51">
        <v>252.1</v>
      </c>
      <c r="AN51">
        <v>87</v>
      </c>
      <c r="AO51">
        <v>0.78</v>
      </c>
      <c r="AP51">
        <v>60.109189999999998</v>
      </c>
      <c r="AQ51" t="s">
        <v>357</v>
      </c>
      <c r="AR51" t="s">
        <v>357</v>
      </c>
      <c r="AS51" t="s">
        <v>357</v>
      </c>
      <c r="AT51" t="s">
        <v>357</v>
      </c>
      <c r="AU51" t="s">
        <v>357</v>
      </c>
      <c r="AV51" t="s">
        <v>357</v>
      </c>
      <c r="AW51" t="s">
        <v>357</v>
      </c>
      <c r="AX51" s="93">
        <v>73</v>
      </c>
      <c r="AY51" s="93">
        <v>92</v>
      </c>
      <c r="AZ51" s="93">
        <v>64</v>
      </c>
      <c r="BA51" s="93">
        <v>42</v>
      </c>
      <c r="BB51" s="93">
        <v>54</v>
      </c>
      <c r="BC51" s="93">
        <v>60</v>
      </c>
      <c r="BD51" s="93">
        <v>37</v>
      </c>
      <c r="BE51" s="93">
        <v>29</v>
      </c>
      <c r="BF51" s="93">
        <v>20</v>
      </c>
      <c r="BG51" s="93">
        <v>89</v>
      </c>
      <c r="BH51" s="93">
        <v>97</v>
      </c>
      <c r="BI51" s="93">
        <v>68</v>
      </c>
      <c r="BJ51" s="93">
        <v>35</v>
      </c>
      <c r="BK51" s="93">
        <v>47</v>
      </c>
      <c r="BL51" s="93">
        <v>22</v>
      </c>
      <c r="BM51" s="93">
        <v>41</v>
      </c>
      <c r="BN51" s="93">
        <v>55</v>
      </c>
      <c r="BO51" s="93">
        <v>18</v>
      </c>
      <c r="BP51" s="93">
        <v>60</v>
      </c>
      <c r="BQ51" s="93">
        <v>82</v>
      </c>
      <c r="BR51" s="93">
        <v>83</v>
      </c>
      <c r="BS51" s="93">
        <v>74</v>
      </c>
      <c r="BT51" s="93">
        <v>41</v>
      </c>
      <c r="BU51" s="93">
        <v>64</v>
      </c>
      <c r="BV51" s="93">
        <v>29</v>
      </c>
      <c r="BW51" s="93">
        <v>50</v>
      </c>
      <c r="BX51" s="93">
        <v>97</v>
      </c>
      <c r="BY51" s="93">
        <v>67</v>
      </c>
    </row>
    <row r="52" spans="1:77">
      <c r="A52" s="1">
        <v>36251</v>
      </c>
      <c r="B52">
        <v>221.2329006537079</v>
      </c>
      <c r="C52" s="2">
        <v>103.03</v>
      </c>
      <c r="D52">
        <v>24.75</v>
      </c>
      <c r="E52">
        <v>96.6</v>
      </c>
      <c r="F52">
        <v>16.57</v>
      </c>
      <c r="G52">
        <v>174.1</v>
      </c>
      <c r="H52">
        <v>473.8</v>
      </c>
      <c r="I52">
        <v>72.599999999999994</v>
      </c>
      <c r="J52">
        <v>85.9</v>
      </c>
      <c r="K52">
        <v>2551.6999999999998</v>
      </c>
      <c r="L52">
        <v>1321.8</v>
      </c>
      <c r="M52">
        <v>1718.9</v>
      </c>
      <c r="N52">
        <v>824.8</v>
      </c>
      <c r="W52" t="s">
        <v>357</v>
      </c>
      <c r="X52" t="s">
        <v>357</v>
      </c>
      <c r="Y52" t="s">
        <v>357</v>
      </c>
      <c r="Z52">
        <v>5.8</v>
      </c>
      <c r="AA52">
        <v>3.5</v>
      </c>
      <c r="AB52">
        <v>14.1</v>
      </c>
      <c r="AH52" t="s">
        <v>357</v>
      </c>
      <c r="AI52">
        <v>94.5</v>
      </c>
      <c r="AJ52">
        <v>93.5</v>
      </c>
      <c r="AK52">
        <v>138.52000000000001</v>
      </c>
      <c r="AL52">
        <v>2500</v>
      </c>
      <c r="AM52">
        <v>291.39999999999998</v>
      </c>
      <c r="AN52">
        <v>95.7</v>
      </c>
      <c r="AO52">
        <v>1.05</v>
      </c>
      <c r="AP52">
        <v>18.03997</v>
      </c>
      <c r="AQ52" t="s">
        <v>357</v>
      </c>
      <c r="AR52" t="s">
        <v>357</v>
      </c>
      <c r="AS52" t="s">
        <v>357</v>
      </c>
      <c r="AT52" t="s">
        <v>357</v>
      </c>
      <c r="AU52" t="s">
        <v>357</v>
      </c>
      <c r="AV52" t="s">
        <v>357</v>
      </c>
      <c r="AW52" t="s">
        <v>357</v>
      </c>
      <c r="AX52" s="93">
        <v>71</v>
      </c>
      <c r="AY52" s="93">
        <v>91</v>
      </c>
      <c r="AZ52" s="93">
        <v>67</v>
      </c>
      <c r="BA52" s="93">
        <v>43</v>
      </c>
      <c r="BB52" s="93">
        <v>47</v>
      </c>
      <c r="BC52" s="93">
        <v>56</v>
      </c>
      <c r="BD52" s="93">
        <v>38</v>
      </c>
      <c r="BE52" s="93">
        <v>31</v>
      </c>
      <c r="BF52" s="93">
        <v>23</v>
      </c>
      <c r="BG52" s="93">
        <v>87</v>
      </c>
      <c r="BH52" s="93">
        <v>96</v>
      </c>
      <c r="BI52" s="93">
        <v>70</v>
      </c>
      <c r="BJ52" s="93">
        <v>39</v>
      </c>
      <c r="BK52" s="93">
        <v>55</v>
      </c>
      <c r="BL52" s="93">
        <v>28</v>
      </c>
      <c r="BM52" s="93">
        <v>44</v>
      </c>
      <c r="BN52" s="93">
        <v>63</v>
      </c>
      <c r="BO52" s="93">
        <v>21</v>
      </c>
      <c r="BP52" s="93">
        <v>61</v>
      </c>
      <c r="BQ52" s="93">
        <v>83</v>
      </c>
      <c r="BR52" s="93">
        <v>79</v>
      </c>
      <c r="BS52" s="93">
        <v>78</v>
      </c>
      <c r="BT52" s="93">
        <v>41</v>
      </c>
      <c r="BU52" s="93">
        <v>58</v>
      </c>
      <c r="BV52" s="93">
        <v>31</v>
      </c>
      <c r="BW52" s="93">
        <v>53</v>
      </c>
      <c r="BX52" s="93">
        <v>95</v>
      </c>
      <c r="BY52" s="93">
        <v>67</v>
      </c>
    </row>
    <row r="53" spans="1:77">
      <c r="A53" s="1">
        <v>36281</v>
      </c>
      <c r="B53" t="s">
        <v>357</v>
      </c>
      <c r="C53" s="2">
        <v>102.22</v>
      </c>
      <c r="D53">
        <v>24.72</v>
      </c>
      <c r="E53">
        <v>107.87</v>
      </c>
      <c r="F53">
        <v>15.2</v>
      </c>
      <c r="G53">
        <v>195.2</v>
      </c>
      <c r="H53">
        <v>509.6</v>
      </c>
      <c r="I53">
        <v>92.1</v>
      </c>
      <c r="J53">
        <v>96.5</v>
      </c>
      <c r="K53">
        <v>2651.3</v>
      </c>
      <c r="L53">
        <v>1358.9</v>
      </c>
      <c r="M53">
        <v>1791.7</v>
      </c>
      <c r="N53">
        <v>842.3</v>
      </c>
      <c r="W53" t="s">
        <v>357</v>
      </c>
      <c r="X53" t="s">
        <v>357</v>
      </c>
      <c r="Y53" t="s">
        <v>357</v>
      </c>
      <c r="Z53">
        <v>6.6</v>
      </c>
      <c r="AA53">
        <v>3.3</v>
      </c>
      <c r="AB53">
        <v>13.4</v>
      </c>
      <c r="AH53" t="s">
        <v>357</v>
      </c>
      <c r="AI53">
        <v>92.2</v>
      </c>
      <c r="AJ53">
        <v>110.8</v>
      </c>
      <c r="AK53">
        <v>132.56</v>
      </c>
      <c r="AL53">
        <v>1000</v>
      </c>
      <c r="AM53">
        <v>277.10000000000002</v>
      </c>
      <c r="AN53">
        <v>96.5</v>
      </c>
      <c r="AO53">
        <v>0.77</v>
      </c>
      <c r="AP53">
        <v>56.742469999999997</v>
      </c>
      <c r="AQ53" t="s">
        <v>357</v>
      </c>
      <c r="AR53" t="s">
        <v>357</v>
      </c>
      <c r="AS53" t="s">
        <v>357</v>
      </c>
      <c r="AT53" t="s">
        <v>357</v>
      </c>
      <c r="AU53" t="s">
        <v>357</v>
      </c>
      <c r="AV53" t="s">
        <v>357</v>
      </c>
      <c r="AW53" t="s">
        <v>357</v>
      </c>
      <c r="AX53" s="93">
        <v>67</v>
      </c>
      <c r="AY53" s="93">
        <v>90</v>
      </c>
      <c r="AZ53" s="93">
        <v>59</v>
      </c>
      <c r="BA53" s="93">
        <v>45</v>
      </c>
      <c r="BB53" s="93">
        <v>39</v>
      </c>
      <c r="BC53" s="93">
        <v>54</v>
      </c>
      <c r="BD53" s="93">
        <v>38</v>
      </c>
      <c r="BE53" s="93">
        <v>32</v>
      </c>
      <c r="BF53" s="93">
        <v>25</v>
      </c>
      <c r="BG53" s="93">
        <v>83</v>
      </c>
      <c r="BH53" s="93">
        <v>95</v>
      </c>
      <c r="BI53" s="93">
        <v>73</v>
      </c>
      <c r="BJ53" s="93">
        <v>45</v>
      </c>
      <c r="BK53" s="93">
        <v>53</v>
      </c>
      <c r="BL53" s="93">
        <v>26</v>
      </c>
      <c r="BM53" s="93">
        <v>46</v>
      </c>
      <c r="BN53" s="93">
        <v>59</v>
      </c>
      <c r="BO53" s="93">
        <v>23</v>
      </c>
      <c r="BP53" s="93">
        <v>59</v>
      </c>
      <c r="BQ53" s="93">
        <v>82</v>
      </c>
      <c r="BR53" s="93">
        <v>77</v>
      </c>
      <c r="BS53" s="93">
        <v>75</v>
      </c>
      <c r="BT53" s="93">
        <v>45</v>
      </c>
      <c r="BU53" s="93">
        <v>55</v>
      </c>
      <c r="BV53" s="93">
        <v>37</v>
      </c>
      <c r="BW53" s="93">
        <v>54</v>
      </c>
      <c r="BX53" s="93">
        <v>90</v>
      </c>
      <c r="BY53" s="93">
        <v>68</v>
      </c>
    </row>
    <row r="54" spans="1:77">
      <c r="A54" s="1">
        <v>36312</v>
      </c>
      <c r="B54" t="s">
        <v>357</v>
      </c>
      <c r="C54" s="2">
        <v>101.91</v>
      </c>
      <c r="D54">
        <v>24.254999999999999</v>
      </c>
      <c r="E54">
        <v>131.63999999999999</v>
      </c>
      <c r="F54">
        <v>17.510000000000002</v>
      </c>
      <c r="G54">
        <v>205.3</v>
      </c>
      <c r="H54">
        <v>542.4</v>
      </c>
      <c r="I54">
        <v>85.9</v>
      </c>
      <c r="J54">
        <v>95.3</v>
      </c>
      <c r="K54">
        <v>2667.2</v>
      </c>
      <c r="L54">
        <v>1366.3</v>
      </c>
      <c r="M54">
        <v>1826.5</v>
      </c>
      <c r="N54">
        <v>863.8</v>
      </c>
      <c r="W54" t="s">
        <v>357</v>
      </c>
      <c r="X54" t="s">
        <v>357</v>
      </c>
      <c r="Y54" t="s">
        <v>357</v>
      </c>
      <c r="Z54">
        <v>5.0999999999999996</v>
      </c>
      <c r="AA54">
        <v>2.9</v>
      </c>
      <c r="AB54">
        <v>12.7</v>
      </c>
      <c r="AH54" t="s">
        <v>357</v>
      </c>
      <c r="AI54">
        <v>92.4</v>
      </c>
      <c r="AJ54">
        <v>128.80000000000001</v>
      </c>
      <c r="AK54">
        <v>145.02000000000001</v>
      </c>
      <c r="AL54">
        <v>1100</v>
      </c>
      <c r="AM54">
        <v>282.10000000000002</v>
      </c>
      <c r="AN54">
        <v>107.8</v>
      </c>
      <c r="AO54">
        <v>0.7</v>
      </c>
      <c r="AP54">
        <v>106.0127</v>
      </c>
      <c r="AQ54" t="s">
        <v>357</v>
      </c>
      <c r="AR54" t="s">
        <v>357</v>
      </c>
      <c r="AS54" t="s">
        <v>357</v>
      </c>
      <c r="AT54" t="s">
        <v>357</v>
      </c>
      <c r="AU54" t="s">
        <v>357</v>
      </c>
      <c r="AV54" t="s">
        <v>357</v>
      </c>
      <c r="AW54" t="s">
        <v>357</v>
      </c>
      <c r="AX54" s="93">
        <v>70</v>
      </c>
      <c r="AY54" s="93">
        <v>92</v>
      </c>
      <c r="AZ54" s="93">
        <v>68</v>
      </c>
      <c r="BA54" s="93">
        <v>46</v>
      </c>
      <c r="BB54" s="93">
        <v>53</v>
      </c>
      <c r="BC54" s="93">
        <v>60</v>
      </c>
      <c r="BD54" s="93">
        <v>37</v>
      </c>
      <c r="BE54" s="93">
        <v>31</v>
      </c>
      <c r="BF54" s="93">
        <v>27</v>
      </c>
      <c r="BG54" s="93">
        <v>86</v>
      </c>
      <c r="BH54" s="93">
        <v>95</v>
      </c>
      <c r="BI54" s="93">
        <v>74</v>
      </c>
      <c r="BJ54" s="93">
        <v>42</v>
      </c>
      <c r="BK54" s="93">
        <v>48</v>
      </c>
      <c r="BL54" s="93">
        <v>28</v>
      </c>
      <c r="BM54" s="93">
        <v>47</v>
      </c>
      <c r="BN54" s="93">
        <v>56</v>
      </c>
      <c r="BO54" s="93">
        <v>20</v>
      </c>
      <c r="BP54" s="93">
        <v>64</v>
      </c>
      <c r="BQ54" s="93">
        <v>84</v>
      </c>
      <c r="BR54" s="93">
        <v>75</v>
      </c>
      <c r="BS54" s="93">
        <v>81</v>
      </c>
      <c r="BT54" s="93">
        <v>48</v>
      </c>
      <c r="BU54" s="93">
        <v>55</v>
      </c>
      <c r="BV54" s="93">
        <v>37</v>
      </c>
      <c r="BW54" s="93">
        <v>45</v>
      </c>
      <c r="BX54" s="93">
        <v>84</v>
      </c>
      <c r="BY54" s="93">
        <v>60</v>
      </c>
    </row>
    <row r="55" spans="1:77">
      <c r="A55" s="1">
        <v>36342</v>
      </c>
      <c r="B55">
        <v>317.17627010456289</v>
      </c>
      <c r="C55" s="2">
        <v>102.82</v>
      </c>
      <c r="D55">
        <v>24.245000000000001</v>
      </c>
      <c r="E55">
        <v>114.88</v>
      </c>
      <c r="F55">
        <v>19.37</v>
      </c>
      <c r="G55">
        <v>216.4</v>
      </c>
      <c r="H55">
        <v>567.70000000000005</v>
      </c>
      <c r="I55">
        <v>98.7</v>
      </c>
      <c r="J55">
        <v>106</v>
      </c>
      <c r="K55">
        <v>2699.7</v>
      </c>
      <c r="L55">
        <v>1388</v>
      </c>
      <c r="M55">
        <v>1857</v>
      </c>
      <c r="N55">
        <v>881.2</v>
      </c>
      <c r="W55" t="s">
        <v>357</v>
      </c>
      <c r="X55" t="s">
        <v>357</v>
      </c>
      <c r="Y55" t="s">
        <v>357</v>
      </c>
      <c r="Z55">
        <v>5.4</v>
      </c>
      <c r="AA55">
        <v>4</v>
      </c>
      <c r="AB55">
        <v>12.3</v>
      </c>
      <c r="AH55" t="s">
        <v>357</v>
      </c>
      <c r="AI55">
        <v>93</v>
      </c>
      <c r="AJ55">
        <v>156.1</v>
      </c>
      <c r="AK55">
        <v>176.78</v>
      </c>
      <c r="AL55">
        <v>3400</v>
      </c>
      <c r="AM55">
        <v>271.89999999999998</v>
      </c>
      <c r="AN55">
        <v>129.6</v>
      </c>
      <c r="AO55">
        <v>0.3</v>
      </c>
      <c r="AP55">
        <v>61.29421</v>
      </c>
      <c r="AQ55" t="s">
        <v>357</v>
      </c>
      <c r="AR55" t="s">
        <v>357</v>
      </c>
      <c r="AS55" t="s">
        <v>357</v>
      </c>
      <c r="AT55" t="s">
        <v>357</v>
      </c>
      <c r="AU55" t="s">
        <v>357</v>
      </c>
      <c r="AV55" t="s">
        <v>357</v>
      </c>
      <c r="AW55" t="s">
        <v>357</v>
      </c>
      <c r="AX55" s="93">
        <v>69</v>
      </c>
      <c r="AY55" s="93">
        <v>89</v>
      </c>
      <c r="AZ55" s="93">
        <v>65</v>
      </c>
      <c r="BA55" s="93">
        <v>46</v>
      </c>
      <c r="BB55" s="93">
        <v>48</v>
      </c>
      <c r="BC55" s="93">
        <v>58</v>
      </c>
      <c r="BD55" s="93">
        <v>36</v>
      </c>
      <c r="BE55" s="93">
        <v>32</v>
      </c>
      <c r="BF55" s="93">
        <v>24</v>
      </c>
      <c r="BG55" s="93">
        <v>84</v>
      </c>
      <c r="BH55" s="93">
        <v>96</v>
      </c>
      <c r="BI55" s="93">
        <v>68</v>
      </c>
      <c r="BJ55" s="93">
        <v>45</v>
      </c>
      <c r="BK55" s="93">
        <v>54</v>
      </c>
      <c r="BL55" s="93">
        <v>26</v>
      </c>
      <c r="BM55" s="93">
        <v>48</v>
      </c>
      <c r="BN55" s="93">
        <v>59</v>
      </c>
      <c r="BO55" s="93">
        <v>18</v>
      </c>
      <c r="BP55" s="93">
        <v>63</v>
      </c>
      <c r="BQ55" s="93">
        <v>83</v>
      </c>
      <c r="BR55" s="93">
        <v>74</v>
      </c>
      <c r="BS55" s="93">
        <v>82</v>
      </c>
      <c r="BT55" s="93">
        <v>47</v>
      </c>
      <c r="BU55" s="93">
        <v>55</v>
      </c>
      <c r="BV55" s="93">
        <v>32</v>
      </c>
      <c r="BW55" s="93">
        <v>47</v>
      </c>
      <c r="BX55" s="93">
        <v>84</v>
      </c>
      <c r="BY55" s="93">
        <v>62</v>
      </c>
    </row>
    <row r="56" spans="1:77">
      <c r="A56" s="1">
        <v>36373</v>
      </c>
      <c r="B56" t="s">
        <v>357</v>
      </c>
      <c r="C56" s="2">
        <v>101.16</v>
      </c>
      <c r="D56">
        <v>25.085000000000001</v>
      </c>
      <c r="E56">
        <v>100.72</v>
      </c>
      <c r="F56">
        <v>21.33</v>
      </c>
      <c r="G56">
        <v>218.2</v>
      </c>
      <c r="H56">
        <v>583.20000000000005</v>
      </c>
      <c r="I56">
        <v>102.1</v>
      </c>
      <c r="J56">
        <v>101.8</v>
      </c>
      <c r="K56">
        <v>2767.3</v>
      </c>
      <c r="L56">
        <v>1404.8</v>
      </c>
      <c r="M56">
        <v>1862.9</v>
      </c>
      <c r="N56">
        <v>883.8</v>
      </c>
      <c r="W56" t="s">
        <v>357</v>
      </c>
      <c r="X56" t="s">
        <v>357</v>
      </c>
      <c r="Y56" t="s">
        <v>357</v>
      </c>
      <c r="Z56">
        <v>6.3</v>
      </c>
      <c r="AA56">
        <v>3.2</v>
      </c>
      <c r="AB56">
        <v>12.1</v>
      </c>
      <c r="AH56" t="s">
        <v>357</v>
      </c>
      <c r="AI56">
        <v>93</v>
      </c>
      <c r="AJ56">
        <v>191</v>
      </c>
      <c r="AK56">
        <v>188.1</v>
      </c>
      <c r="AL56">
        <v>1200</v>
      </c>
      <c r="AM56">
        <v>276.2</v>
      </c>
      <c r="AN56">
        <v>144.19999999999999</v>
      </c>
      <c r="AO56">
        <v>0.56000000000000005</v>
      </c>
      <c r="AP56">
        <v>95.169709999999995</v>
      </c>
      <c r="AQ56" t="s">
        <v>357</v>
      </c>
      <c r="AR56" t="s">
        <v>357</v>
      </c>
      <c r="AS56" t="s">
        <v>357</v>
      </c>
      <c r="AT56" t="s">
        <v>357</v>
      </c>
      <c r="AU56" t="s">
        <v>357</v>
      </c>
      <c r="AV56" t="s">
        <v>357</v>
      </c>
      <c r="AW56" t="s">
        <v>357</v>
      </c>
      <c r="AX56" s="93">
        <v>72</v>
      </c>
      <c r="AY56" s="93">
        <v>94</v>
      </c>
      <c r="AZ56" s="93">
        <v>66</v>
      </c>
      <c r="BA56" s="93">
        <v>44</v>
      </c>
      <c r="BB56" s="93">
        <v>51</v>
      </c>
      <c r="BC56" s="93">
        <v>62</v>
      </c>
      <c r="BD56" s="93">
        <v>32</v>
      </c>
      <c r="BE56" s="93">
        <v>31</v>
      </c>
      <c r="BF56" s="93">
        <v>28</v>
      </c>
      <c r="BG56" s="93">
        <v>80</v>
      </c>
      <c r="BH56" s="93">
        <v>94</v>
      </c>
      <c r="BI56" s="93">
        <v>71</v>
      </c>
      <c r="BJ56" s="93">
        <v>45</v>
      </c>
      <c r="BK56" s="93">
        <v>52</v>
      </c>
      <c r="BL56" s="93">
        <v>29</v>
      </c>
      <c r="BM56" s="93">
        <v>48</v>
      </c>
      <c r="BN56" s="93">
        <v>58</v>
      </c>
      <c r="BO56" s="93">
        <v>19</v>
      </c>
      <c r="BP56" s="93">
        <v>63</v>
      </c>
      <c r="BQ56" s="93">
        <v>87</v>
      </c>
      <c r="BR56" s="93">
        <v>75</v>
      </c>
      <c r="BS56" s="93">
        <v>81</v>
      </c>
      <c r="BT56" s="93">
        <v>49</v>
      </c>
      <c r="BU56" s="93">
        <v>54</v>
      </c>
      <c r="BV56" s="93">
        <v>31</v>
      </c>
      <c r="BW56" s="93">
        <v>53</v>
      </c>
      <c r="BX56" s="93">
        <v>85</v>
      </c>
      <c r="BY56" s="93">
        <v>67</v>
      </c>
    </row>
    <row r="57" spans="1:77">
      <c r="A57" s="1">
        <v>36404</v>
      </c>
      <c r="B57" t="s">
        <v>357</v>
      </c>
      <c r="C57" s="2">
        <v>101.48</v>
      </c>
      <c r="D57">
        <v>25.234999999999999</v>
      </c>
      <c r="E57">
        <v>87.13</v>
      </c>
      <c r="F57">
        <v>23.58</v>
      </c>
      <c r="G57">
        <v>216.2</v>
      </c>
      <c r="H57">
        <v>590.79999999999995</v>
      </c>
      <c r="I57">
        <v>108</v>
      </c>
      <c r="J57">
        <v>106.3</v>
      </c>
      <c r="K57">
        <v>2780.6</v>
      </c>
      <c r="L57">
        <v>1427.4</v>
      </c>
      <c r="M57">
        <v>1877.4</v>
      </c>
      <c r="N57">
        <v>881.6</v>
      </c>
      <c r="W57" t="s">
        <v>357</v>
      </c>
      <c r="X57" t="s">
        <v>357</v>
      </c>
      <c r="Y57" t="s">
        <v>357</v>
      </c>
      <c r="Z57">
        <v>6.2</v>
      </c>
      <c r="AA57">
        <v>3.1</v>
      </c>
      <c r="AB57">
        <v>12</v>
      </c>
      <c r="AH57" t="s">
        <v>357</v>
      </c>
      <c r="AI57">
        <v>99.1</v>
      </c>
      <c r="AJ57">
        <v>307.89999999999998</v>
      </c>
      <c r="AK57">
        <v>185.27</v>
      </c>
      <c r="AL57">
        <v>1300</v>
      </c>
      <c r="AM57">
        <v>281.2</v>
      </c>
      <c r="AN57">
        <v>133.6</v>
      </c>
      <c r="AO57">
        <v>0.67</v>
      </c>
      <c r="AP57">
        <v>152.34039999999999</v>
      </c>
      <c r="AQ57" t="s">
        <v>357</v>
      </c>
      <c r="AR57" t="s">
        <v>357</v>
      </c>
      <c r="AS57" t="s">
        <v>357</v>
      </c>
      <c r="AT57" t="s">
        <v>357</v>
      </c>
      <c r="AU57" t="s">
        <v>357</v>
      </c>
      <c r="AV57" t="s">
        <v>357</v>
      </c>
      <c r="AW57" t="s">
        <v>357</v>
      </c>
      <c r="AX57" s="93">
        <v>73</v>
      </c>
      <c r="AY57" s="93">
        <v>92</v>
      </c>
      <c r="AZ57" s="93">
        <v>68</v>
      </c>
      <c r="BA57" s="93">
        <v>44</v>
      </c>
      <c r="BB57" s="93">
        <v>56</v>
      </c>
      <c r="BC57" s="93">
        <v>61</v>
      </c>
      <c r="BD57" s="93">
        <v>35</v>
      </c>
      <c r="BE57" s="93">
        <v>31</v>
      </c>
      <c r="BF57" s="93">
        <v>27</v>
      </c>
      <c r="BG57" s="93">
        <v>86</v>
      </c>
      <c r="BH57" s="93">
        <v>97</v>
      </c>
      <c r="BI57" s="93">
        <v>74</v>
      </c>
      <c r="BJ57" s="93">
        <v>48</v>
      </c>
      <c r="BK57" s="93">
        <v>56</v>
      </c>
      <c r="BL57" s="93">
        <v>29</v>
      </c>
      <c r="BM57" s="93">
        <v>50</v>
      </c>
      <c r="BN57" s="93">
        <v>56</v>
      </c>
      <c r="BO57" s="93">
        <v>23</v>
      </c>
      <c r="BP57" s="93">
        <v>63</v>
      </c>
      <c r="BQ57" s="93">
        <v>85</v>
      </c>
      <c r="BR57" s="93">
        <v>70</v>
      </c>
      <c r="BS57" s="93">
        <v>78</v>
      </c>
      <c r="BT57" s="93">
        <v>54</v>
      </c>
      <c r="BU57" s="93">
        <v>53</v>
      </c>
      <c r="BV57" s="93">
        <v>33</v>
      </c>
      <c r="BW57" s="93">
        <v>54</v>
      </c>
      <c r="BX57" s="93">
        <v>65</v>
      </c>
      <c r="BY57" s="93">
        <v>66</v>
      </c>
    </row>
    <row r="58" spans="1:77">
      <c r="A58" s="1">
        <v>36434</v>
      </c>
      <c r="B58">
        <v>415.85381194525519</v>
      </c>
      <c r="C58" s="2">
        <v>101.37</v>
      </c>
      <c r="D58">
        <v>26.105</v>
      </c>
      <c r="E58">
        <v>106.86</v>
      </c>
      <c r="F58">
        <v>21.69</v>
      </c>
      <c r="G58">
        <v>212.8</v>
      </c>
      <c r="H58">
        <v>597.4</v>
      </c>
      <c r="I58">
        <v>100.6</v>
      </c>
      <c r="J58">
        <v>100.9</v>
      </c>
      <c r="K58">
        <v>2855</v>
      </c>
      <c r="L58">
        <v>1416.9</v>
      </c>
      <c r="M58">
        <v>1931.5</v>
      </c>
      <c r="N58">
        <v>883.5</v>
      </c>
      <c r="W58" t="s">
        <v>357</v>
      </c>
      <c r="X58" t="s">
        <v>357</v>
      </c>
      <c r="Y58" t="s">
        <v>357</v>
      </c>
      <c r="Z58">
        <v>6.4</v>
      </c>
      <c r="AA58">
        <v>3.1</v>
      </c>
      <c r="AB58">
        <v>12.1</v>
      </c>
      <c r="AH58" t="s">
        <v>357</v>
      </c>
      <c r="AI58">
        <v>99.6</v>
      </c>
      <c r="AJ58">
        <v>472.1</v>
      </c>
      <c r="AK58">
        <v>199.73</v>
      </c>
      <c r="AL58">
        <v>3400</v>
      </c>
      <c r="AM58">
        <v>275.2</v>
      </c>
      <c r="AN58">
        <v>108.9</v>
      </c>
      <c r="AO58">
        <v>0.84</v>
      </c>
      <c r="AP58">
        <v>18.926069999999999</v>
      </c>
      <c r="AQ58" t="s">
        <v>357</v>
      </c>
      <c r="AR58" t="s">
        <v>357</v>
      </c>
      <c r="AS58" t="s">
        <v>357</v>
      </c>
      <c r="AT58" t="s">
        <v>357</v>
      </c>
      <c r="AU58" t="s">
        <v>357</v>
      </c>
      <c r="AV58" t="s">
        <v>357</v>
      </c>
      <c r="AW58" t="s">
        <v>357</v>
      </c>
      <c r="AX58" s="93">
        <v>67</v>
      </c>
      <c r="AY58" s="93">
        <v>89</v>
      </c>
      <c r="AZ58" s="93">
        <v>63</v>
      </c>
      <c r="BA58" s="93">
        <v>45</v>
      </c>
      <c r="BB58" s="93">
        <v>48</v>
      </c>
      <c r="BC58" s="93">
        <v>52</v>
      </c>
      <c r="BD58" s="93">
        <v>39</v>
      </c>
      <c r="BE58" s="93">
        <v>30</v>
      </c>
      <c r="BF58" s="93">
        <v>22</v>
      </c>
      <c r="BG58" s="93">
        <v>86</v>
      </c>
      <c r="BH58" s="93">
        <v>95</v>
      </c>
      <c r="BI58" s="93">
        <v>72</v>
      </c>
      <c r="BJ58" s="93">
        <v>43</v>
      </c>
      <c r="BK58" s="93">
        <v>50</v>
      </c>
      <c r="BL58" s="93">
        <v>27</v>
      </c>
      <c r="BM58" s="93">
        <v>47</v>
      </c>
      <c r="BN58" s="93">
        <v>57</v>
      </c>
      <c r="BO58" s="93">
        <v>18</v>
      </c>
      <c r="BP58" s="93">
        <v>64</v>
      </c>
      <c r="BQ58" s="93">
        <v>85</v>
      </c>
      <c r="BR58" s="93">
        <v>75</v>
      </c>
      <c r="BS58" s="93">
        <v>83</v>
      </c>
      <c r="BT58" s="93">
        <v>52</v>
      </c>
      <c r="BU58" s="93">
        <v>57</v>
      </c>
      <c r="BV58" s="93">
        <v>32</v>
      </c>
      <c r="BW58" s="93">
        <v>50</v>
      </c>
      <c r="BX58" s="93">
        <v>85</v>
      </c>
      <c r="BY58" s="93">
        <v>63</v>
      </c>
    </row>
    <row r="59" spans="1:77">
      <c r="A59" s="1">
        <v>36465</v>
      </c>
      <c r="B59" t="s">
        <v>357</v>
      </c>
      <c r="C59" s="2">
        <v>101.23</v>
      </c>
      <c r="D59">
        <v>26.695</v>
      </c>
      <c r="E59">
        <v>120.76</v>
      </c>
      <c r="F59">
        <v>23.64</v>
      </c>
      <c r="G59">
        <v>222</v>
      </c>
      <c r="H59">
        <v>625.1</v>
      </c>
      <c r="I59">
        <v>108.8</v>
      </c>
      <c r="J59">
        <v>102</v>
      </c>
      <c r="K59">
        <v>2905.4</v>
      </c>
      <c r="L59">
        <v>1435.1</v>
      </c>
      <c r="M59">
        <v>1973.4</v>
      </c>
      <c r="N59">
        <v>889.7</v>
      </c>
      <c r="W59" t="s">
        <v>357</v>
      </c>
      <c r="X59" t="s">
        <v>357</v>
      </c>
      <c r="Y59" t="s">
        <v>357</v>
      </c>
      <c r="Z59">
        <v>7</v>
      </c>
      <c r="AA59">
        <v>3.4</v>
      </c>
      <c r="AB59">
        <v>12.4</v>
      </c>
      <c r="AH59" t="s">
        <v>357</v>
      </c>
      <c r="AI59">
        <v>101.6</v>
      </c>
      <c r="AJ59">
        <v>256.89999999999998</v>
      </c>
      <c r="AK59">
        <v>185.55</v>
      </c>
      <c r="AL59">
        <v>1600</v>
      </c>
      <c r="AM59">
        <v>292.8</v>
      </c>
      <c r="AN59">
        <v>104.7</v>
      </c>
      <c r="AO59">
        <v>0.65</v>
      </c>
      <c r="AP59">
        <v>109.1902</v>
      </c>
      <c r="AQ59" t="s">
        <v>357</v>
      </c>
      <c r="AR59" t="s">
        <v>357</v>
      </c>
      <c r="AS59" t="s">
        <v>357</v>
      </c>
      <c r="AT59" t="s">
        <v>357</v>
      </c>
      <c r="AU59" t="s">
        <v>357</v>
      </c>
      <c r="AV59" t="s">
        <v>357</v>
      </c>
      <c r="AW59" t="s">
        <v>357</v>
      </c>
      <c r="AX59" s="93">
        <v>70</v>
      </c>
      <c r="AY59" s="93">
        <v>88</v>
      </c>
      <c r="AZ59" s="93">
        <v>65</v>
      </c>
      <c r="BA59" s="93">
        <v>47</v>
      </c>
      <c r="BB59" s="93">
        <v>49</v>
      </c>
      <c r="BC59" s="93">
        <v>51</v>
      </c>
      <c r="BD59" s="93">
        <v>37</v>
      </c>
      <c r="BE59" s="93">
        <v>33</v>
      </c>
      <c r="BF59" s="93">
        <v>25</v>
      </c>
      <c r="BG59" s="93">
        <v>84</v>
      </c>
      <c r="BH59" s="93">
        <v>95</v>
      </c>
      <c r="BI59" s="93">
        <v>72</v>
      </c>
      <c r="BJ59" s="93">
        <v>48</v>
      </c>
      <c r="BK59" s="93">
        <v>49</v>
      </c>
      <c r="BL59" s="93">
        <v>27</v>
      </c>
      <c r="BM59" s="93">
        <v>43</v>
      </c>
      <c r="BN59" s="93">
        <v>51</v>
      </c>
      <c r="BO59" s="93">
        <v>17</v>
      </c>
      <c r="BP59" s="93">
        <v>64</v>
      </c>
      <c r="BQ59" s="93">
        <v>87</v>
      </c>
      <c r="BR59" s="93">
        <v>75</v>
      </c>
      <c r="BS59" s="93">
        <v>76</v>
      </c>
      <c r="BT59" s="93">
        <v>48</v>
      </c>
      <c r="BU59" s="93">
        <v>55</v>
      </c>
      <c r="BV59" s="93">
        <v>34</v>
      </c>
      <c r="BW59" s="93">
        <v>48</v>
      </c>
      <c r="BX59" s="93">
        <v>77</v>
      </c>
      <c r="BY59" s="93">
        <v>59</v>
      </c>
    </row>
    <row r="60" spans="1:77">
      <c r="A60" s="1">
        <v>36495</v>
      </c>
      <c r="B60" t="s">
        <v>357</v>
      </c>
      <c r="C60" s="2">
        <v>101.26</v>
      </c>
      <c r="D60">
        <v>27.55</v>
      </c>
      <c r="E60">
        <v>151.87</v>
      </c>
      <c r="F60">
        <v>25.08</v>
      </c>
      <c r="G60">
        <v>219.3</v>
      </c>
      <c r="H60">
        <v>646.5</v>
      </c>
      <c r="I60">
        <v>138.30000000000001</v>
      </c>
      <c r="J60">
        <v>118.5</v>
      </c>
      <c r="K60">
        <v>2910.9</v>
      </c>
      <c r="L60">
        <v>1416.3</v>
      </c>
      <c r="M60">
        <v>1973.1</v>
      </c>
      <c r="N60">
        <v>859.7</v>
      </c>
      <c r="W60" t="s">
        <v>357</v>
      </c>
      <c r="X60" t="s">
        <v>357</v>
      </c>
      <c r="Y60" t="s">
        <v>357</v>
      </c>
      <c r="Z60">
        <v>7.6</v>
      </c>
      <c r="AA60">
        <v>3.5</v>
      </c>
      <c r="AB60">
        <v>12.6</v>
      </c>
      <c r="AH60" t="s">
        <v>357</v>
      </c>
      <c r="AI60">
        <v>102.2</v>
      </c>
      <c r="AJ60">
        <v>159.5</v>
      </c>
      <c r="AK60">
        <v>176.08</v>
      </c>
      <c r="AL60">
        <v>2200</v>
      </c>
      <c r="AM60">
        <v>288.89999999999998</v>
      </c>
      <c r="AN60">
        <v>101.4</v>
      </c>
      <c r="AO60">
        <v>0.97</v>
      </c>
      <c r="AP60">
        <v>29.15091</v>
      </c>
      <c r="AQ60" t="s">
        <v>357</v>
      </c>
      <c r="AR60" t="s">
        <v>357</v>
      </c>
      <c r="AS60" t="s">
        <v>357</v>
      </c>
      <c r="AT60" t="s">
        <v>357</v>
      </c>
      <c r="AU60" t="s">
        <v>357</v>
      </c>
      <c r="AV60" t="s">
        <v>357</v>
      </c>
      <c r="AW60" t="s">
        <v>357</v>
      </c>
      <c r="AX60" s="93">
        <v>69</v>
      </c>
      <c r="AY60" s="93">
        <v>86</v>
      </c>
      <c r="AZ60" s="93">
        <v>67</v>
      </c>
      <c r="BA60" s="93">
        <v>43</v>
      </c>
      <c r="BB60" s="93">
        <v>57</v>
      </c>
      <c r="BC60" s="93">
        <v>49</v>
      </c>
      <c r="BD60" s="93">
        <v>39</v>
      </c>
      <c r="BE60" s="93">
        <v>35</v>
      </c>
      <c r="BF60" s="93">
        <v>25</v>
      </c>
      <c r="BG60" s="93">
        <v>84</v>
      </c>
      <c r="BH60" s="93">
        <v>95</v>
      </c>
      <c r="BI60" s="93">
        <v>73</v>
      </c>
      <c r="BJ60" s="93">
        <v>47</v>
      </c>
      <c r="BK60" s="93">
        <v>55</v>
      </c>
      <c r="BL60" s="93">
        <v>28</v>
      </c>
      <c r="BM60" s="93">
        <v>43</v>
      </c>
      <c r="BN60" s="93">
        <v>51</v>
      </c>
      <c r="BO60" s="93">
        <v>18</v>
      </c>
      <c r="BP60" s="93">
        <v>65</v>
      </c>
      <c r="BQ60" s="93">
        <v>85</v>
      </c>
      <c r="BR60" s="93">
        <v>73</v>
      </c>
      <c r="BS60" s="93">
        <v>77</v>
      </c>
      <c r="BT60" s="93">
        <v>47</v>
      </c>
      <c r="BU60" s="93">
        <v>54</v>
      </c>
      <c r="BV60" s="93">
        <v>28</v>
      </c>
      <c r="BW60" s="93">
        <v>52</v>
      </c>
      <c r="BX60" s="93">
        <v>81</v>
      </c>
      <c r="BY60" s="93">
        <v>63</v>
      </c>
    </row>
    <row r="61" spans="1:77">
      <c r="A61" s="1">
        <v>36526</v>
      </c>
      <c r="B61">
        <v>458.39852480919944</v>
      </c>
      <c r="C61" s="2">
        <v>102.33</v>
      </c>
      <c r="D61">
        <v>28.64</v>
      </c>
      <c r="E61">
        <v>188.81</v>
      </c>
      <c r="F61">
        <v>25.97</v>
      </c>
      <c r="G61">
        <v>266.60000000000002</v>
      </c>
      <c r="H61">
        <v>704.7</v>
      </c>
      <c r="I61">
        <v>191.1</v>
      </c>
      <c r="J61">
        <v>235.2</v>
      </c>
      <c r="K61">
        <v>2900.8</v>
      </c>
      <c r="L61">
        <v>1354.5</v>
      </c>
      <c r="M61">
        <v>1999.7</v>
      </c>
      <c r="N61">
        <v>814.6</v>
      </c>
      <c r="W61" t="s">
        <v>357</v>
      </c>
      <c r="X61" t="s">
        <v>357</v>
      </c>
      <c r="Y61" t="s">
        <v>357</v>
      </c>
      <c r="Z61">
        <v>9.6999999999999993</v>
      </c>
      <c r="AA61">
        <v>4</v>
      </c>
      <c r="AB61">
        <v>12.4</v>
      </c>
      <c r="AH61" t="s">
        <v>357</v>
      </c>
      <c r="AI61">
        <v>118.5</v>
      </c>
      <c r="AJ61">
        <v>101</v>
      </c>
      <c r="AK61">
        <v>186.65</v>
      </c>
      <c r="AL61">
        <v>12700</v>
      </c>
      <c r="AM61">
        <v>305.60000000000002</v>
      </c>
      <c r="AN61">
        <v>106.1</v>
      </c>
      <c r="AO61">
        <v>0.73</v>
      </c>
      <c r="AP61">
        <v>31.096319999999999</v>
      </c>
      <c r="AQ61" t="s">
        <v>357</v>
      </c>
      <c r="AR61" t="s">
        <v>357</v>
      </c>
      <c r="AS61" t="s">
        <v>357</v>
      </c>
      <c r="AT61" t="s">
        <v>357</v>
      </c>
      <c r="AU61" t="s">
        <v>357</v>
      </c>
      <c r="AV61" t="s">
        <v>357</v>
      </c>
      <c r="AW61" t="s">
        <v>357</v>
      </c>
      <c r="AX61" s="93">
        <v>69</v>
      </c>
      <c r="AY61" s="93">
        <v>89</v>
      </c>
      <c r="AZ61" s="93">
        <v>53</v>
      </c>
      <c r="BA61" s="93">
        <v>43</v>
      </c>
      <c r="BB61" s="93">
        <v>34</v>
      </c>
      <c r="BC61" s="93">
        <v>47</v>
      </c>
      <c r="BD61" s="93">
        <v>41</v>
      </c>
      <c r="BE61" s="93">
        <v>30</v>
      </c>
      <c r="BF61" s="93">
        <v>26</v>
      </c>
      <c r="BG61" s="93">
        <v>86</v>
      </c>
      <c r="BH61" s="93">
        <v>97</v>
      </c>
      <c r="BI61" s="93">
        <v>69</v>
      </c>
      <c r="BJ61" s="93">
        <v>46</v>
      </c>
      <c r="BK61" s="93">
        <v>49</v>
      </c>
      <c r="BL61" s="93">
        <v>28</v>
      </c>
      <c r="BM61" s="93">
        <v>43</v>
      </c>
      <c r="BN61" s="93">
        <v>52</v>
      </c>
      <c r="BO61" s="93">
        <v>22</v>
      </c>
      <c r="BP61" s="93">
        <v>64</v>
      </c>
      <c r="BQ61" s="93">
        <v>84</v>
      </c>
      <c r="BR61" s="93">
        <v>74</v>
      </c>
      <c r="BS61" s="93">
        <v>78</v>
      </c>
      <c r="BT61" s="93">
        <v>49</v>
      </c>
      <c r="BU61" s="93">
        <v>54</v>
      </c>
      <c r="BV61" s="93">
        <v>29</v>
      </c>
      <c r="BW61" s="93">
        <v>47</v>
      </c>
      <c r="BX61" s="93">
        <v>75</v>
      </c>
      <c r="BY61" s="93">
        <v>56</v>
      </c>
    </row>
    <row r="62" spans="1:77">
      <c r="A62" s="1">
        <v>36557</v>
      </c>
      <c r="B62" t="s">
        <v>357</v>
      </c>
      <c r="C62" s="2">
        <v>101.04</v>
      </c>
      <c r="D62">
        <v>28.704999999999998</v>
      </c>
      <c r="E62">
        <v>191.49</v>
      </c>
      <c r="F62">
        <v>28.09</v>
      </c>
      <c r="G62">
        <v>232.9</v>
      </c>
      <c r="H62">
        <v>695</v>
      </c>
      <c r="I62">
        <v>102</v>
      </c>
      <c r="J62">
        <v>82.9</v>
      </c>
      <c r="K62">
        <v>2844.5</v>
      </c>
      <c r="L62">
        <v>1351.1</v>
      </c>
      <c r="M62">
        <v>1949.9</v>
      </c>
      <c r="N62">
        <v>787.9</v>
      </c>
      <c r="W62" t="s">
        <v>357</v>
      </c>
      <c r="X62" t="s">
        <v>357</v>
      </c>
      <c r="Y62" t="s">
        <v>357</v>
      </c>
      <c r="Z62">
        <v>6.8</v>
      </c>
      <c r="AA62">
        <v>2.9</v>
      </c>
      <c r="AB62">
        <v>12.2</v>
      </c>
      <c r="AH62" t="s">
        <v>357</v>
      </c>
      <c r="AI62">
        <v>98.5</v>
      </c>
      <c r="AJ62">
        <v>68.8</v>
      </c>
      <c r="AK62">
        <v>110.5</v>
      </c>
      <c r="AL62">
        <v>900</v>
      </c>
      <c r="AM62">
        <v>296.60000000000002</v>
      </c>
      <c r="AN62">
        <v>96.6</v>
      </c>
      <c r="AO62">
        <v>0.53</v>
      </c>
      <c r="AP62">
        <v>117.1262</v>
      </c>
      <c r="AQ62" t="s">
        <v>357</v>
      </c>
      <c r="AR62" t="s">
        <v>357</v>
      </c>
      <c r="AS62" t="s">
        <v>357</v>
      </c>
      <c r="AT62" t="s">
        <v>357</v>
      </c>
      <c r="AU62" t="s">
        <v>357</v>
      </c>
      <c r="AV62" t="s">
        <v>357</v>
      </c>
      <c r="AW62" t="s">
        <v>357</v>
      </c>
      <c r="AX62" s="93">
        <v>66</v>
      </c>
      <c r="AY62" s="93">
        <v>87</v>
      </c>
      <c r="AZ62" s="93">
        <v>61</v>
      </c>
      <c r="BA62" s="93">
        <v>46</v>
      </c>
      <c r="BB62" s="93">
        <v>54</v>
      </c>
      <c r="BC62" s="93">
        <v>54</v>
      </c>
      <c r="BD62" s="93">
        <v>41</v>
      </c>
      <c r="BE62" s="93">
        <v>36</v>
      </c>
      <c r="BF62" s="93">
        <v>26</v>
      </c>
      <c r="BG62" s="93">
        <v>87</v>
      </c>
      <c r="BH62" s="93">
        <v>95</v>
      </c>
      <c r="BI62" s="93">
        <v>72</v>
      </c>
      <c r="BJ62" s="93">
        <v>49</v>
      </c>
      <c r="BK62" s="93">
        <v>51</v>
      </c>
      <c r="BL62" s="93">
        <v>29</v>
      </c>
      <c r="BM62" s="93">
        <v>49</v>
      </c>
      <c r="BN62" s="93">
        <v>56</v>
      </c>
      <c r="BO62" s="93">
        <v>24</v>
      </c>
      <c r="BP62" s="93">
        <v>64</v>
      </c>
      <c r="BQ62" s="93">
        <v>85</v>
      </c>
      <c r="BR62" s="93">
        <v>78</v>
      </c>
      <c r="BS62" s="93">
        <v>77</v>
      </c>
      <c r="BT62" s="93">
        <v>53</v>
      </c>
      <c r="BU62" s="93">
        <v>52</v>
      </c>
      <c r="BV62" s="93">
        <v>31</v>
      </c>
      <c r="BW62" s="93">
        <v>48</v>
      </c>
      <c r="BX62" s="93">
        <v>80</v>
      </c>
      <c r="BY62" s="93">
        <v>62</v>
      </c>
    </row>
    <row r="63" spans="1:77">
      <c r="A63" s="1">
        <v>36586</v>
      </c>
      <c r="B63" t="s">
        <v>357</v>
      </c>
      <c r="C63" s="2">
        <v>100.64</v>
      </c>
      <c r="D63">
        <v>28.66</v>
      </c>
      <c r="E63">
        <v>254.68</v>
      </c>
      <c r="F63">
        <v>24.77</v>
      </c>
      <c r="G63">
        <v>242</v>
      </c>
      <c r="H63">
        <v>726.6</v>
      </c>
      <c r="I63">
        <v>115.4</v>
      </c>
      <c r="J63">
        <v>101.9</v>
      </c>
      <c r="K63">
        <v>3063.6</v>
      </c>
      <c r="L63">
        <v>1483.9</v>
      </c>
      <c r="M63">
        <v>2105.5</v>
      </c>
      <c r="N63">
        <v>886.2</v>
      </c>
      <c r="W63" t="s">
        <v>357</v>
      </c>
      <c r="X63" t="s">
        <v>357</v>
      </c>
      <c r="Y63" t="s">
        <v>357</v>
      </c>
      <c r="Z63">
        <v>8</v>
      </c>
      <c r="AA63">
        <v>3.4</v>
      </c>
      <c r="AB63">
        <v>12.1</v>
      </c>
      <c r="AH63" t="s">
        <v>357</v>
      </c>
      <c r="AI63">
        <v>96.4</v>
      </c>
      <c r="AJ63">
        <v>73</v>
      </c>
      <c r="AK63">
        <v>127.07</v>
      </c>
      <c r="AL63">
        <v>1100</v>
      </c>
      <c r="AM63">
        <v>286.10000000000002</v>
      </c>
      <c r="AN63">
        <v>92.2</v>
      </c>
      <c r="AO63">
        <v>0.35</v>
      </c>
      <c r="AP63">
        <v>27.027509999999999</v>
      </c>
      <c r="AQ63" t="s">
        <v>357</v>
      </c>
      <c r="AR63" t="s">
        <v>357</v>
      </c>
      <c r="AS63" t="s">
        <v>357</v>
      </c>
      <c r="AT63" t="s">
        <v>357</v>
      </c>
      <c r="AU63" t="s">
        <v>357</v>
      </c>
      <c r="AV63" t="s">
        <v>357</v>
      </c>
      <c r="AW63" t="s">
        <v>357</v>
      </c>
      <c r="AX63" s="93">
        <v>59</v>
      </c>
      <c r="AY63" s="93">
        <v>87</v>
      </c>
      <c r="AZ63" s="93">
        <v>62</v>
      </c>
      <c r="BA63" s="93">
        <v>43</v>
      </c>
      <c r="BB63" s="93">
        <v>56</v>
      </c>
      <c r="BC63" s="93">
        <v>57</v>
      </c>
      <c r="BD63" s="93">
        <v>40</v>
      </c>
      <c r="BE63" s="93">
        <v>35</v>
      </c>
      <c r="BF63" s="93">
        <v>28</v>
      </c>
      <c r="BG63" s="93">
        <v>87</v>
      </c>
      <c r="BH63" s="93">
        <v>95</v>
      </c>
      <c r="BI63" s="93">
        <v>72</v>
      </c>
      <c r="BJ63" s="93">
        <v>50</v>
      </c>
      <c r="BK63" s="93">
        <v>57</v>
      </c>
      <c r="BL63" s="93">
        <v>31</v>
      </c>
      <c r="BM63" s="93">
        <v>54</v>
      </c>
      <c r="BN63" s="93">
        <v>62</v>
      </c>
      <c r="BO63" s="93">
        <v>17</v>
      </c>
      <c r="BP63" s="93">
        <v>66</v>
      </c>
      <c r="BQ63" s="93">
        <v>85</v>
      </c>
      <c r="BR63" s="93">
        <v>78</v>
      </c>
      <c r="BS63" s="93">
        <v>80</v>
      </c>
      <c r="BT63" s="93">
        <v>51</v>
      </c>
      <c r="BU63" s="93">
        <v>52</v>
      </c>
      <c r="BV63" s="93">
        <v>26</v>
      </c>
      <c r="BW63" s="93">
        <v>45</v>
      </c>
      <c r="BX63" s="93">
        <v>76</v>
      </c>
      <c r="BY63" s="93">
        <v>54</v>
      </c>
    </row>
    <row r="64" spans="1:77">
      <c r="A64" s="1">
        <v>36617</v>
      </c>
      <c r="B64">
        <v>246.50188136273948</v>
      </c>
      <c r="C64" s="2">
        <v>100.89</v>
      </c>
      <c r="D64">
        <v>28.445</v>
      </c>
      <c r="E64">
        <v>242.85</v>
      </c>
      <c r="F64">
        <v>23.89</v>
      </c>
      <c r="G64">
        <v>251.5</v>
      </c>
      <c r="H64">
        <v>751.4</v>
      </c>
      <c r="I64">
        <v>149.1</v>
      </c>
      <c r="J64">
        <v>145.4</v>
      </c>
      <c r="K64">
        <v>3306.3</v>
      </c>
      <c r="L64">
        <v>1577</v>
      </c>
      <c r="M64">
        <v>2206.1</v>
      </c>
      <c r="N64">
        <v>921</v>
      </c>
      <c r="W64" t="s">
        <v>357</v>
      </c>
      <c r="X64" t="s">
        <v>357</v>
      </c>
      <c r="Y64" t="s">
        <v>357</v>
      </c>
      <c r="Z64">
        <v>9.1</v>
      </c>
      <c r="AA64">
        <v>3.7</v>
      </c>
      <c r="AB64">
        <v>11.4</v>
      </c>
      <c r="AH64" t="s">
        <v>357</v>
      </c>
      <c r="AI64">
        <v>102.5</v>
      </c>
      <c r="AJ64">
        <v>97.8</v>
      </c>
      <c r="AK64">
        <v>154.52000000000001</v>
      </c>
      <c r="AL64">
        <v>2100</v>
      </c>
      <c r="AM64">
        <v>303.39999999999998</v>
      </c>
      <c r="AN64">
        <v>98.7</v>
      </c>
      <c r="AO64">
        <v>0.44</v>
      </c>
      <c r="AP64">
        <v>27.272770000000001</v>
      </c>
      <c r="AQ64" t="s">
        <v>357</v>
      </c>
      <c r="AR64" t="s">
        <v>357</v>
      </c>
      <c r="AS64" t="s">
        <v>357</v>
      </c>
      <c r="AT64" t="s">
        <v>357</v>
      </c>
      <c r="AU64" t="s">
        <v>357</v>
      </c>
      <c r="AV64" t="s">
        <v>357</v>
      </c>
      <c r="AW64" t="s">
        <v>357</v>
      </c>
      <c r="AX64" s="93">
        <v>61</v>
      </c>
      <c r="AY64" s="93">
        <v>84</v>
      </c>
      <c r="AZ64" s="93">
        <v>59</v>
      </c>
      <c r="BA64" s="93">
        <v>44</v>
      </c>
      <c r="BB64" s="93">
        <v>44</v>
      </c>
      <c r="BC64" s="93">
        <v>53</v>
      </c>
      <c r="BD64" s="93">
        <v>45</v>
      </c>
      <c r="BE64" s="93">
        <v>36</v>
      </c>
      <c r="BF64" s="93">
        <v>25</v>
      </c>
      <c r="BG64" s="93">
        <v>88</v>
      </c>
      <c r="BH64" s="93">
        <v>96</v>
      </c>
      <c r="BI64" s="93">
        <v>78</v>
      </c>
      <c r="BJ64" s="93">
        <v>48</v>
      </c>
      <c r="BK64" s="93">
        <v>63</v>
      </c>
      <c r="BL64" s="93">
        <v>32</v>
      </c>
      <c r="BM64" s="93">
        <v>52</v>
      </c>
      <c r="BN64" s="93">
        <v>66</v>
      </c>
      <c r="BO64" s="93">
        <v>19</v>
      </c>
      <c r="BP64" s="93">
        <v>66</v>
      </c>
      <c r="BQ64" s="93">
        <v>86</v>
      </c>
      <c r="BR64" s="93">
        <v>84</v>
      </c>
      <c r="BS64" s="93">
        <v>79</v>
      </c>
      <c r="BT64" s="93">
        <v>50</v>
      </c>
      <c r="BU64" s="93">
        <v>54</v>
      </c>
      <c r="BV64" s="93">
        <v>26</v>
      </c>
      <c r="BW64" s="93">
        <v>47</v>
      </c>
      <c r="BX64" s="93">
        <v>72</v>
      </c>
      <c r="BY64" s="93">
        <v>55</v>
      </c>
    </row>
    <row r="65" spans="1:77">
      <c r="A65" s="1">
        <v>36647</v>
      </c>
      <c r="B65" t="s">
        <v>357</v>
      </c>
      <c r="C65" s="2">
        <v>101.75</v>
      </c>
      <c r="D65">
        <v>28.251999999999999</v>
      </c>
      <c r="E65">
        <v>217.05</v>
      </c>
      <c r="F65">
        <v>28.31</v>
      </c>
      <c r="G65">
        <v>279.10000000000002</v>
      </c>
      <c r="H65">
        <v>787.9</v>
      </c>
      <c r="I65">
        <v>168.5</v>
      </c>
      <c r="J65">
        <v>139.80000000000001</v>
      </c>
      <c r="K65">
        <v>3336.9</v>
      </c>
      <c r="L65">
        <v>1598.9</v>
      </c>
      <c r="M65">
        <v>2274.8000000000002</v>
      </c>
      <c r="N65">
        <v>937.5</v>
      </c>
      <c r="W65" t="s">
        <v>357</v>
      </c>
      <c r="X65" t="s">
        <v>357</v>
      </c>
      <c r="Y65" t="s">
        <v>357</v>
      </c>
      <c r="Z65">
        <v>8.3000000000000007</v>
      </c>
      <c r="AA65">
        <v>3.4</v>
      </c>
      <c r="AB65">
        <v>10.8</v>
      </c>
      <c r="AH65" t="s">
        <v>357</v>
      </c>
      <c r="AI65">
        <v>100.5</v>
      </c>
      <c r="AJ65">
        <v>112.6</v>
      </c>
      <c r="AK65">
        <v>152.97</v>
      </c>
      <c r="AL65">
        <v>1200</v>
      </c>
      <c r="AM65">
        <v>287.5</v>
      </c>
      <c r="AN65">
        <v>102.4</v>
      </c>
      <c r="AO65">
        <v>0.47</v>
      </c>
      <c r="AP65">
        <v>25.909130000000001</v>
      </c>
      <c r="AQ65" t="s">
        <v>357</v>
      </c>
      <c r="AR65" t="s">
        <v>357</v>
      </c>
      <c r="AS65" t="s">
        <v>357</v>
      </c>
      <c r="AT65" t="s">
        <v>357</v>
      </c>
      <c r="AU65" t="s">
        <v>357</v>
      </c>
      <c r="AV65" t="s">
        <v>357</v>
      </c>
      <c r="AW65" t="s">
        <v>357</v>
      </c>
      <c r="AX65" s="93">
        <v>61</v>
      </c>
      <c r="AY65" s="93">
        <v>88</v>
      </c>
      <c r="AZ65" s="93">
        <v>59</v>
      </c>
      <c r="BA65" s="93">
        <v>44</v>
      </c>
      <c r="BB65" s="93">
        <v>47</v>
      </c>
      <c r="BC65" s="93">
        <v>53</v>
      </c>
      <c r="BD65" s="93">
        <v>46</v>
      </c>
      <c r="BE65" s="93">
        <v>33</v>
      </c>
      <c r="BF65" s="93">
        <v>29</v>
      </c>
      <c r="BG65" s="93">
        <v>81</v>
      </c>
      <c r="BH65" s="93">
        <v>93</v>
      </c>
      <c r="BI65" s="93">
        <v>72</v>
      </c>
      <c r="BJ65" s="93">
        <v>52</v>
      </c>
      <c r="BK65" s="93">
        <v>56</v>
      </c>
      <c r="BL65" s="93">
        <v>32</v>
      </c>
      <c r="BM65" s="93">
        <v>54</v>
      </c>
      <c r="BN65" s="93">
        <v>60</v>
      </c>
      <c r="BO65" s="93">
        <v>19</v>
      </c>
      <c r="BP65" s="93">
        <v>69</v>
      </c>
      <c r="BQ65" s="93">
        <v>86</v>
      </c>
      <c r="BR65" s="93">
        <v>86</v>
      </c>
      <c r="BS65" s="93">
        <v>80</v>
      </c>
      <c r="BT65" s="93">
        <v>56</v>
      </c>
      <c r="BU65" s="93">
        <v>48</v>
      </c>
      <c r="BV65" s="93">
        <v>24</v>
      </c>
      <c r="BW65" s="93">
        <v>49</v>
      </c>
      <c r="BX65" s="93">
        <v>68</v>
      </c>
      <c r="BY65" s="93">
        <v>58</v>
      </c>
    </row>
    <row r="66" spans="1:77">
      <c r="A66" s="1">
        <v>36678</v>
      </c>
      <c r="B66" t="s">
        <v>357</v>
      </c>
      <c r="C66" s="2">
        <v>102.55</v>
      </c>
      <c r="D66">
        <v>28.074999999999999</v>
      </c>
      <c r="E66">
        <v>194.93</v>
      </c>
      <c r="F66">
        <v>30.57</v>
      </c>
      <c r="G66">
        <v>289.3</v>
      </c>
      <c r="H66">
        <v>831.6</v>
      </c>
      <c r="I66">
        <v>182.7</v>
      </c>
      <c r="J66">
        <v>139.5</v>
      </c>
      <c r="K66">
        <v>3331.8</v>
      </c>
      <c r="L66">
        <v>1602.2</v>
      </c>
      <c r="M66">
        <v>2307</v>
      </c>
      <c r="N66">
        <v>959.2</v>
      </c>
      <c r="W66" t="s">
        <v>357</v>
      </c>
      <c r="X66" t="s">
        <v>357</v>
      </c>
      <c r="Y66" t="s">
        <v>357</v>
      </c>
      <c r="Z66">
        <v>8.5</v>
      </c>
      <c r="AA66">
        <v>3.4</v>
      </c>
      <c r="AB66">
        <v>10.199999999999999</v>
      </c>
      <c r="AH66" t="s">
        <v>357</v>
      </c>
      <c r="AI66">
        <v>99.9</v>
      </c>
      <c r="AJ66">
        <v>130.80000000000001</v>
      </c>
      <c r="AK66">
        <v>171.17</v>
      </c>
      <c r="AL66">
        <v>1400</v>
      </c>
      <c r="AM66">
        <v>293.39999999999998</v>
      </c>
      <c r="AN66">
        <v>116</v>
      </c>
      <c r="AO66">
        <v>0.52</v>
      </c>
      <c r="AP66">
        <v>42.976059999999997</v>
      </c>
      <c r="AQ66" t="s">
        <v>357</v>
      </c>
      <c r="AR66" t="s">
        <v>357</v>
      </c>
      <c r="AS66" t="s">
        <v>357</v>
      </c>
      <c r="AT66" t="s">
        <v>357</v>
      </c>
      <c r="AU66" t="s">
        <v>357</v>
      </c>
      <c r="AV66" t="s">
        <v>357</v>
      </c>
      <c r="AW66" t="s">
        <v>357</v>
      </c>
      <c r="AX66" s="93">
        <v>67</v>
      </c>
      <c r="AY66" s="93">
        <v>87</v>
      </c>
      <c r="AZ66" s="93">
        <v>65</v>
      </c>
      <c r="BA66" s="93">
        <v>45</v>
      </c>
      <c r="BB66" s="93">
        <v>50</v>
      </c>
      <c r="BC66" s="93">
        <v>55</v>
      </c>
      <c r="BD66" s="93">
        <v>39</v>
      </c>
      <c r="BE66" s="93">
        <v>35</v>
      </c>
      <c r="BF66" s="93">
        <v>26</v>
      </c>
      <c r="BG66" s="93">
        <v>80</v>
      </c>
      <c r="BH66" s="93">
        <v>94</v>
      </c>
      <c r="BI66" s="93">
        <v>71</v>
      </c>
      <c r="BJ66" s="93">
        <v>52</v>
      </c>
      <c r="BK66" s="93">
        <v>54</v>
      </c>
      <c r="BL66" s="93">
        <v>34</v>
      </c>
      <c r="BM66" s="93">
        <v>57</v>
      </c>
      <c r="BN66" s="93">
        <v>62</v>
      </c>
      <c r="BO66" s="93">
        <v>24</v>
      </c>
      <c r="BP66" s="93">
        <v>68</v>
      </c>
      <c r="BQ66" s="93">
        <v>89</v>
      </c>
      <c r="BR66" s="93">
        <v>82</v>
      </c>
      <c r="BS66" s="93">
        <v>81</v>
      </c>
      <c r="BT66" s="93">
        <v>54</v>
      </c>
      <c r="BU66" s="93">
        <v>51</v>
      </c>
      <c r="BV66" s="93">
        <v>25</v>
      </c>
      <c r="BW66" s="93">
        <v>52</v>
      </c>
      <c r="BX66" s="93">
        <v>80</v>
      </c>
      <c r="BY66" s="93">
        <v>61</v>
      </c>
    </row>
    <row r="67" spans="1:77">
      <c r="A67" s="1">
        <v>36708</v>
      </c>
      <c r="B67">
        <v>349.63019399602109</v>
      </c>
      <c r="C67" s="2">
        <v>101.79</v>
      </c>
      <c r="D67">
        <v>27.86</v>
      </c>
      <c r="E67">
        <v>200.22</v>
      </c>
      <c r="F67">
        <v>26.93</v>
      </c>
      <c r="G67">
        <v>321.8</v>
      </c>
      <c r="H67">
        <v>892.2</v>
      </c>
      <c r="I67">
        <v>170.1</v>
      </c>
      <c r="J67">
        <v>151.4</v>
      </c>
      <c r="K67">
        <v>3429.3</v>
      </c>
      <c r="L67">
        <v>1614.1</v>
      </c>
      <c r="M67">
        <v>2331.6</v>
      </c>
      <c r="N67">
        <v>944.2</v>
      </c>
      <c r="W67" t="s">
        <v>357</v>
      </c>
      <c r="X67" t="s">
        <v>357</v>
      </c>
      <c r="Y67" t="s">
        <v>357</v>
      </c>
      <c r="Z67">
        <v>8.6999999999999993</v>
      </c>
      <c r="AA67">
        <v>3.6</v>
      </c>
      <c r="AB67">
        <v>10.1</v>
      </c>
      <c r="AH67" t="s">
        <v>357</v>
      </c>
      <c r="AI67">
        <v>100.8</v>
      </c>
      <c r="AJ67">
        <v>158.6</v>
      </c>
      <c r="AK67">
        <v>204.38</v>
      </c>
      <c r="AL67">
        <v>3100</v>
      </c>
      <c r="AM67">
        <v>286.2</v>
      </c>
      <c r="AN67">
        <v>140</v>
      </c>
      <c r="AO67">
        <v>0.41</v>
      </c>
      <c r="AP67">
        <v>115.9414</v>
      </c>
      <c r="AQ67" t="s">
        <v>357</v>
      </c>
      <c r="AR67" t="s">
        <v>357</v>
      </c>
      <c r="AS67" t="s">
        <v>357</v>
      </c>
      <c r="AT67" t="s">
        <v>357</v>
      </c>
      <c r="AU67" t="s">
        <v>357</v>
      </c>
      <c r="AV67" t="s">
        <v>357</v>
      </c>
      <c r="AW67" t="s">
        <v>357</v>
      </c>
      <c r="AX67" s="93">
        <v>63</v>
      </c>
      <c r="AY67" s="93">
        <v>88</v>
      </c>
      <c r="AZ67" s="93">
        <v>64</v>
      </c>
      <c r="BA67" s="93">
        <v>46</v>
      </c>
      <c r="BB67" s="93">
        <v>50</v>
      </c>
      <c r="BC67" s="93">
        <v>59</v>
      </c>
      <c r="BD67" s="93">
        <v>41</v>
      </c>
      <c r="BE67" s="93">
        <v>34</v>
      </c>
      <c r="BF67" s="93">
        <v>29</v>
      </c>
      <c r="BG67" s="93">
        <v>82</v>
      </c>
      <c r="BH67" s="93">
        <v>95</v>
      </c>
      <c r="BI67" s="93">
        <v>77</v>
      </c>
      <c r="BJ67" s="93">
        <v>50</v>
      </c>
      <c r="BK67" s="93">
        <v>56</v>
      </c>
      <c r="BL67" s="93">
        <v>30</v>
      </c>
      <c r="BM67" s="93">
        <v>56</v>
      </c>
      <c r="BN67" s="93">
        <v>63</v>
      </c>
      <c r="BO67" s="93">
        <v>19</v>
      </c>
      <c r="BP67" s="93">
        <v>67</v>
      </c>
      <c r="BQ67" s="93">
        <v>88</v>
      </c>
      <c r="BR67" s="93">
        <v>82</v>
      </c>
      <c r="BS67" s="93">
        <v>83</v>
      </c>
      <c r="BT67" s="93">
        <v>54</v>
      </c>
      <c r="BU67" s="93">
        <v>48</v>
      </c>
      <c r="BV67" s="93">
        <v>22</v>
      </c>
      <c r="BW67" s="93">
        <v>45</v>
      </c>
      <c r="BX67" s="93">
        <v>78</v>
      </c>
      <c r="BY67" s="93">
        <v>56</v>
      </c>
    </row>
    <row r="68" spans="1:77">
      <c r="A68" s="1">
        <v>36739</v>
      </c>
      <c r="B68" t="s">
        <v>357</v>
      </c>
      <c r="C68" s="2">
        <v>100.98</v>
      </c>
      <c r="D68">
        <v>27.774999999999999</v>
      </c>
      <c r="E68">
        <v>239.03</v>
      </c>
      <c r="F68">
        <v>31.72</v>
      </c>
      <c r="G68">
        <v>334</v>
      </c>
      <c r="H68">
        <v>931.2</v>
      </c>
      <c r="I68">
        <v>158.1</v>
      </c>
      <c r="J68">
        <v>134.5</v>
      </c>
      <c r="K68">
        <v>3477.6</v>
      </c>
      <c r="L68">
        <v>1647.1</v>
      </c>
      <c r="M68">
        <v>2368.1</v>
      </c>
      <c r="N68">
        <v>957.9</v>
      </c>
      <c r="W68" t="s">
        <v>357</v>
      </c>
      <c r="X68" t="s">
        <v>357</v>
      </c>
      <c r="Y68" t="s">
        <v>357</v>
      </c>
      <c r="Z68">
        <v>8.6</v>
      </c>
      <c r="AA68">
        <v>3.6</v>
      </c>
      <c r="AB68">
        <v>10</v>
      </c>
      <c r="AH68" t="s">
        <v>357</v>
      </c>
      <c r="AI68">
        <v>102.2</v>
      </c>
      <c r="AJ68">
        <v>200</v>
      </c>
      <c r="AK68">
        <v>211.54</v>
      </c>
      <c r="AL68">
        <v>1300</v>
      </c>
      <c r="AM68">
        <v>292</v>
      </c>
      <c r="AN68">
        <v>154.30000000000001</v>
      </c>
      <c r="AO68">
        <v>0.34</v>
      </c>
      <c r="AP68">
        <v>15.77669</v>
      </c>
      <c r="AQ68" t="s">
        <v>357</v>
      </c>
      <c r="AR68" t="s">
        <v>357</v>
      </c>
      <c r="AS68" t="s">
        <v>357</v>
      </c>
      <c r="AT68" t="s">
        <v>357</v>
      </c>
      <c r="AU68" t="s">
        <v>357</v>
      </c>
      <c r="AV68" t="s">
        <v>357</v>
      </c>
      <c r="AW68" t="s">
        <v>357</v>
      </c>
      <c r="AX68" s="93">
        <v>63</v>
      </c>
      <c r="AY68" s="93">
        <v>85</v>
      </c>
      <c r="AZ68" s="93">
        <v>67</v>
      </c>
      <c r="BA68" s="93">
        <v>41</v>
      </c>
      <c r="BB68" s="93">
        <v>52</v>
      </c>
      <c r="BC68" s="93">
        <v>57</v>
      </c>
      <c r="BD68" s="93">
        <v>36</v>
      </c>
      <c r="BE68" s="93">
        <v>37</v>
      </c>
      <c r="BF68" s="93">
        <v>30</v>
      </c>
      <c r="BG68" s="93">
        <v>81</v>
      </c>
      <c r="BH68" s="93">
        <v>95</v>
      </c>
      <c r="BI68" s="93">
        <v>73</v>
      </c>
      <c r="BJ68" s="93">
        <v>52</v>
      </c>
      <c r="BK68" s="93">
        <v>62</v>
      </c>
      <c r="BL68" s="93">
        <v>35</v>
      </c>
      <c r="BM68" s="93">
        <v>55</v>
      </c>
      <c r="BN68" s="93">
        <v>61</v>
      </c>
      <c r="BO68" s="93">
        <v>20</v>
      </c>
      <c r="BP68" s="93">
        <v>68</v>
      </c>
      <c r="BQ68" s="93">
        <v>89</v>
      </c>
      <c r="BR68" s="93">
        <v>80</v>
      </c>
      <c r="BS68" s="93">
        <v>84</v>
      </c>
      <c r="BT68" s="93">
        <v>58</v>
      </c>
      <c r="BU68" s="93">
        <v>49</v>
      </c>
      <c r="BV68" s="93">
        <v>23</v>
      </c>
      <c r="BW68" s="93">
        <v>47</v>
      </c>
      <c r="BX68" s="93">
        <v>82</v>
      </c>
      <c r="BY68" s="93">
        <v>55</v>
      </c>
    </row>
    <row r="69" spans="1:77">
      <c r="A69" s="1">
        <v>36770</v>
      </c>
      <c r="B69" t="s">
        <v>357</v>
      </c>
      <c r="C69" s="2">
        <v>101.32</v>
      </c>
      <c r="D69">
        <v>27.782</v>
      </c>
      <c r="E69">
        <v>204.61</v>
      </c>
      <c r="F69">
        <v>29.84</v>
      </c>
      <c r="G69">
        <v>341.6</v>
      </c>
      <c r="H69">
        <v>960.1</v>
      </c>
      <c r="I69">
        <v>186.4</v>
      </c>
      <c r="J69">
        <v>162.9</v>
      </c>
      <c r="K69">
        <v>3424.5</v>
      </c>
      <c r="L69">
        <v>1631.1</v>
      </c>
      <c r="M69">
        <v>2388.4</v>
      </c>
      <c r="N69">
        <v>966.2</v>
      </c>
      <c r="W69" t="s">
        <v>357</v>
      </c>
      <c r="X69" t="s">
        <v>357</v>
      </c>
      <c r="Y69" t="s">
        <v>357</v>
      </c>
      <c r="Z69">
        <v>9.1</v>
      </c>
      <c r="AA69">
        <v>3.8</v>
      </c>
      <c r="AB69">
        <v>9.8000000000000007</v>
      </c>
      <c r="AH69" t="s">
        <v>357</v>
      </c>
      <c r="AI69">
        <v>108.1</v>
      </c>
      <c r="AJ69">
        <v>365.2</v>
      </c>
      <c r="AK69">
        <v>215.98</v>
      </c>
      <c r="AL69">
        <v>1400</v>
      </c>
      <c r="AM69">
        <v>290</v>
      </c>
      <c r="AN69">
        <v>135.69999999999999</v>
      </c>
      <c r="AO69">
        <v>0.36</v>
      </c>
      <c r="AP69">
        <v>28.982250000000001</v>
      </c>
      <c r="AQ69" t="s">
        <v>357</v>
      </c>
      <c r="AR69" t="s">
        <v>357</v>
      </c>
      <c r="AS69" t="s">
        <v>357</v>
      </c>
      <c r="AT69" t="s">
        <v>357</v>
      </c>
      <c r="AU69" t="s">
        <v>357</v>
      </c>
      <c r="AV69" t="s">
        <v>357</v>
      </c>
      <c r="AW69" t="s">
        <v>357</v>
      </c>
      <c r="AX69" s="93">
        <v>62</v>
      </c>
      <c r="AY69" s="93">
        <v>86</v>
      </c>
      <c r="AZ69" s="93">
        <v>65</v>
      </c>
      <c r="BA69" s="93">
        <v>45</v>
      </c>
      <c r="BB69" s="93">
        <v>41</v>
      </c>
      <c r="BC69" s="93">
        <v>52</v>
      </c>
      <c r="BD69" s="93">
        <v>38</v>
      </c>
      <c r="BE69" s="93">
        <v>30</v>
      </c>
      <c r="BF69" s="93">
        <v>29</v>
      </c>
      <c r="BG69" s="93">
        <v>83</v>
      </c>
      <c r="BH69" s="93">
        <v>95</v>
      </c>
      <c r="BI69" s="93">
        <v>75</v>
      </c>
      <c r="BJ69" s="93">
        <v>51</v>
      </c>
      <c r="BK69" s="93">
        <v>54</v>
      </c>
      <c r="BL69" s="93">
        <v>35</v>
      </c>
      <c r="BM69" s="93">
        <v>55</v>
      </c>
      <c r="BN69" s="93">
        <v>58</v>
      </c>
      <c r="BO69" s="93">
        <v>17</v>
      </c>
      <c r="BP69" s="93">
        <v>69</v>
      </c>
      <c r="BQ69" s="93">
        <v>89</v>
      </c>
      <c r="BR69" s="93">
        <v>84</v>
      </c>
      <c r="BS69" s="93">
        <v>80</v>
      </c>
      <c r="BT69" s="93">
        <v>61</v>
      </c>
      <c r="BU69" s="93">
        <v>49</v>
      </c>
      <c r="BV69" s="93">
        <v>20</v>
      </c>
      <c r="BW69" s="93">
        <v>55</v>
      </c>
      <c r="BX69" s="93">
        <v>85</v>
      </c>
      <c r="BY69" s="93">
        <v>63</v>
      </c>
    </row>
    <row r="70" spans="1:77">
      <c r="A70" s="1">
        <v>36800</v>
      </c>
      <c r="B70">
        <v>459.71552666312454</v>
      </c>
      <c r="C70" s="2">
        <v>102.11</v>
      </c>
      <c r="D70">
        <v>27.882999999999999</v>
      </c>
      <c r="E70">
        <v>192.22</v>
      </c>
      <c r="F70">
        <v>30.76</v>
      </c>
      <c r="G70">
        <v>351</v>
      </c>
      <c r="H70">
        <v>992.4</v>
      </c>
      <c r="I70">
        <v>163.6</v>
      </c>
      <c r="J70">
        <v>146.5</v>
      </c>
      <c r="K70">
        <v>3553.1</v>
      </c>
      <c r="L70">
        <v>1631.9</v>
      </c>
      <c r="M70">
        <v>2452.8000000000002</v>
      </c>
      <c r="N70">
        <v>964.1</v>
      </c>
      <c r="W70" t="s">
        <v>357</v>
      </c>
      <c r="X70" t="s">
        <v>357</v>
      </c>
      <c r="Y70" t="s">
        <v>357</v>
      </c>
      <c r="Z70">
        <v>9</v>
      </c>
      <c r="AA70">
        <v>3.8</v>
      </c>
      <c r="AB70">
        <v>9.8000000000000007</v>
      </c>
      <c r="AH70" t="s">
        <v>357</v>
      </c>
      <c r="AI70">
        <v>108.1</v>
      </c>
      <c r="AJ70">
        <v>503.8</v>
      </c>
      <c r="AK70">
        <v>223.32</v>
      </c>
      <c r="AL70">
        <v>3200</v>
      </c>
      <c r="AM70">
        <v>285.8</v>
      </c>
      <c r="AN70">
        <v>114.8</v>
      </c>
      <c r="AO70">
        <v>0.45</v>
      </c>
      <c r="AP70">
        <v>101.02379999999999</v>
      </c>
      <c r="AQ70" t="s">
        <v>357</v>
      </c>
      <c r="AR70" t="s">
        <v>357</v>
      </c>
      <c r="AS70" t="s">
        <v>357</v>
      </c>
      <c r="AT70" t="s">
        <v>357</v>
      </c>
      <c r="AU70" t="s">
        <v>357</v>
      </c>
      <c r="AV70" t="s">
        <v>357</v>
      </c>
      <c r="AW70" t="s">
        <v>357</v>
      </c>
      <c r="AX70" s="93">
        <v>67</v>
      </c>
      <c r="AY70" s="93">
        <v>86</v>
      </c>
      <c r="AZ70" s="93">
        <v>63</v>
      </c>
      <c r="BA70" s="93">
        <v>43</v>
      </c>
      <c r="BB70" s="93">
        <v>48</v>
      </c>
      <c r="BC70" s="93">
        <v>48</v>
      </c>
      <c r="BD70" s="93">
        <v>44</v>
      </c>
      <c r="BE70" s="93">
        <v>36</v>
      </c>
      <c r="BF70" s="93">
        <v>28</v>
      </c>
      <c r="BG70" s="93">
        <v>85</v>
      </c>
      <c r="BH70" s="93">
        <v>95</v>
      </c>
      <c r="BI70" s="93">
        <v>76</v>
      </c>
      <c r="BJ70" s="93">
        <v>49</v>
      </c>
      <c r="BK70" s="93">
        <v>60</v>
      </c>
      <c r="BL70" s="93">
        <v>29</v>
      </c>
      <c r="BM70" s="93">
        <v>53</v>
      </c>
      <c r="BN70" s="93">
        <v>57</v>
      </c>
      <c r="BO70" s="93">
        <v>19</v>
      </c>
      <c r="BP70" s="93">
        <v>65</v>
      </c>
      <c r="BQ70" s="93">
        <v>86</v>
      </c>
      <c r="BR70" s="93">
        <v>78</v>
      </c>
      <c r="BS70" s="93">
        <v>80</v>
      </c>
      <c r="BT70" s="93">
        <v>56</v>
      </c>
      <c r="BU70" s="93">
        <v>48</v>
      </c>
      <c r="BV70" s="93">
        <v>20</v>
      </c>
      <c r="BW70" s="93">
        <v>51</v>
      </c>
      <c r="BX70" s="93">
        <v>66</v>
      </c>
      <c r="BY70" s="93">
        <v>59</v>
      </c>
    </row>
    <row r="71" spans="1:77">
      <c r="A71" s="1">
        <v>36831</v>
      </c>
      <c r="B71" t="s">
        <v>357</v>
      </c>
      <c r="C71" s="2">
        <v>101.52</v>
      </c>
      <c r="D71">
        <v>27.934999999999999</v>
      </c>
      <c r="E71">
        <v>149.84</v>
      </c>
      <c r="F71">
        <v>31.88</v>
      </c>
      <c r="G71">
        <v>349.7</v>
      </c>
      <c r="H71">
        <v>1001.2</v>
      </c>
      <c r="I71">
        <v>171.6</v>
      </c>
      <c r="J71">
        <v>148.30000000000001</v>
      </c>
      <c r="K71">
        <v>3566.4</v>
      </c>
      <c r="L71">
        <v>1623.5</v>
      </c>
      <c r="M71">
        <v>2480.4</v>
      </c>
      <c r="N71">
        <v>949</v>
      </c>
      <c r="W71" t="s">
        <v>357</v>
      </c>
      <c r="X71" t="s">
        <v>357</v>
      </c>
      <c r="Y71" t="s">
        <v>357</v>
      </c>
      <c r="Z71">
        <v>8.9</v>
      </c>
      <c r="AA71">
        <v>4.0999999999999996</v>
      </c>
      <c r="AB71">
        <v>9.8000000000000007</v>
      </c>
      <c r="AH71" t="s">
        <v>357</v>
      </c>
      <c r="AI71">
        <v>110.2</v>
      </c>
      <c r="AJ71">
        <v>266.89999999999998</v>
      </c>
      <c r="AK71">
        <v>207.47</v>
      </c>
      <c r="AL71">
        <v>1600</v>
      </c>
      <c r="AM71">
        <v>307.8</v>
      </c>
      <c r="AN71">
        <v>108.9</v>
      </c>
      <c r="AO71">
        <v>0.28999999999999998</v>
      </c>
      <c r="AP71">
        <v>53.264679999999998</v>
      </c>
      <c r="AQ71" t="s">
        <v>357</v>
      </c>
      <c r="AR71" t="s">
        <v>357</v>
      </c>
      <c r="AS71" t="s">
        <v>357</v>
      </c>
      <c r="AT71" t="s">
        <v>357</v>
      </c>
      <c r="AU71" t="s">
        <v>357</v>
      </c>
      <c r="AV71" t="s">
        <v>357</v>
      </c>
      <c r="AW71" t="s">
        <v>357</v>
      </c>
      <c r="AX71" s="93">
        <v>62</v>
      </c>
      <c r="AY71" s="93">
        <v>85</v>
      </c>
      <c r="AZ71" s="93">
        <v>58</v>
      </c>
      <c r="BA71" s="93">
        <v>44</v>
      </c>
      <c r="BB71" s="93">
        <v>45</v>
      </c>
      <c r="BC71" s="93">
        <v>43</v>
      </c>
      <c r="BD71" s="93">
        <v>48</v>
      </c>
      <c r="BE71" s="93">
        <v>35</v>
      </c>
      <c r="BF71" s="93">
        <v>27</v>
      </c>
      <c r="BG71" s="93">
        <v>85</v>
      </c>
      <c r="BH71" s="93">
        <v>92</v>
      </c>
      <c r="BI71" s="93">
        <v>75</v>
      </c>
      <c r="BJ71" s="93">
        <v>50</v>
      </c>
      <c r="BK71" s="93">
        <v>56</v>
      </c>
      <c r="BL71" s="93">
        <v>30</v>
      </c>
      <c r="BM71" s="93">
        <v>49</v>
      </c>
      <c r="BN71" s="93">
        <v>54</v>
      </c>
      <c r="BO71" s="93">
        <v>18</v>
      </c>
      <c r="BP71" s="93">
        <v>66</v>
      </c>
      <c r="BQ71" s="93">
        <v>88</v>
      </c>
      <c r="BR71" s="93">
        <v>80</v>
      </c>
      <c r="BS71" s="93">
        <v>79</v>
      </c>
      <c r="BT71" s="93">
        <v>51</v>
      </c>
      <c r="BU71" s="93">
        <v>49</v>
      </c>
      <c r="BV71" s="93">
        <v>20</v>
      </c>
      <c r="BW71" s="93">
        <v>46</v>
      </c>
      <c r="BX71" s="93">
        <v>91</v>
      </c>
      <c r="BY71" s="93">
        <v>56</v>
      </c>
    </row>
    <row r="72" spans="1:77">
      <c r="A72" s="1">
        <v>36861</v>
      </c>
      <c r="B72" t="s">
        <v>357</v>
      </c>
      <c r="C72" s="2">
        <v>101.64</v>
      </c>
      <c r="D72">
        <v>28.541</v>
      </c>
      <c r="E72">
        <v>144.38999999999999</v>
      </c>
      <c r="F72">
        <v>23.87</v>
      </c>
      <c r="G72">
        <v>358.4</v>
      </c>
      <c r="H72">
        <v>1036.4000000000001</v>
      </c>
      <c r="I72">
        <v>217.5</v>
      </c>
      <c r="J72">
        <v>183.2</v>
      </c>
      <c r="K72">
        <v>3564.2</v>
      </c>
      <c r="L72">
        <v>1611.3</v>
      </c>
      <c r="M72">
        <v>2522.5</v>
      </c>
      <c r="N72">
        <v>960.7</v>
      </c>
      <c r="W72" t="s">
        <v>357</v>
      </c>
      <c r="X72" t="s">
        <v>357</v>
      </c>
      <c r="Y72" t="s">
        <v>357</v>
      </c>
      <c r="Z72">
        <v>10.1</v>
      </c>
      <c r="AA72">
        <v>4.4000000000000004</v>
      </c>
      <c r="AB72">
        <v>9.8000000000000007</v>
      </c>
      <c r="AH72" t="s">
        <v>357</v>
      </c>
      <c r="AI72">
        <v>111.6</v>
      </c>
      <c r="AJ72">
        <v>163.69999999999999</v>
      </c>
      <c r="AK72">
        <v>199.17</v>
      </c>
      <c r="AL72">
        <v>2000</v>
      </c>
      <c r="AM72">
        <v>302.10000000000002</v>
      </c>
      <c r="AN72">
        <v>104.5</v>
      </c>
      <c r="AO72">
        <v>0.32</v>
      </c>
      <c r="AP72">
        <v>55.502479999999998</v>
      </c>
      <c r="AQ72" t="s">
        <v>357</v>
      </c>
      <c r="AR72" t="s">
        <v>357</v>
      </c>
      <c r="AS72" t="s">
        <v>357</v>
      </c>
      <c r="AT72" t="s">
        <v>357</v>
      </c>
      <c r="AU72" t="s">
        <v>357</v>
      </c>
      <c r="AV72" t="s">
        <v>357</v>
      </c>
      <c r="AW72" t="s">
        <v>357</v>
      </c>
      <c r="AX72" s="93">
        <v>57</v>
      </c>
      <c r="AY72" s="93">
        <v>82</v>
      </c>
      <c r="AZ72" s="93">
        <v>62</v>
      </c>
      <c r="BA72" s="93">
        <v>45</v>
      </c>
      <c r="BB72" s="93">
        <v>45</v>
      </c>
      <c r="BC72" s="93">
        <v>45</v>
      </c>
      <c r="BD72" s="93">
        <v>45</v>
      </c>
      <c r="BE72" s="93">
        <v>37</v>
      </c>
      <c r="BF72" s="93">
        <v>25</v>
      </c>
      <c r="BG72" s="93">
        <v>84</v>
      </c>
      <c r="BH72" s="93">
        <v>95</v>
      </c>
      <c r="BI72" s="93">
        <v>72</v>
      </c>
      <c r="BJ72" s="93">
        <v>53</v>
      </c>
      <c r="BK72" s="93">
        <v>58</v>
      </c>
      <c r="BL72" s="93">
        <v>32</v>
      </c>
      <c r="BM72" s="93">
        <v>44</v>
      </c>
      <c r="BN72" s="93">
        <v>53</v>
      </c>
      <c r="BO72" s="93">
        <v>19</v>
      </c>
      <c r="BP72" s="93">
        <v>66</v>
      </c>
      <c r="BQ72" s="93">
        <v>88</v>
      </c>
      <c r="BR72" s="93">
        <v>74</v>
      </c>
      <c r="BS72" s="93">
        <v>76</v>
      </c>
      <c r="BT72" s="93">
        <v>52</v>
      </c>
      <c r="BU72" s="93">
        <v>51</v>
      </c>
      <c r="BV72" s="93">
        <v>19</v>
      </c>
      <c r="BW72" s="93">
        <v>48</v>
      </c>
      <c r="BX72" s="93">
        <v>74</v>
      </c>
      <c r="BY72" s="93">
        <v>56</v>
      </c>
    </row>
    <row r="73" spans="1:77">
      <c r="A73" s="1">
        <v>36892</v>
      </c>
      <c r="B73">
        <v>496.27956350755107</v>
      </c>
      <c r="C73" s="2">
        <v>102.76</v>
      </c>
      <c r="D73">
        <v>28.474</v>
      </c>
      <c r="E73">
        <v>167.74</v>
      </c>
      <c r="F73">
        <v>26.66</v>
      </c>
      <c r="G73">
        <v>419.3</v>
      </c>
      <c r="H73">
        <v>1144.3</v>
      </c>
      <c r="I73">
        <v>294</v>
      </c>
      <c r="J73">
        <v>335.3</v>
      </c>
      <c r="K73">
        <v>3515</v>
      </c>
      <c r="L73">
        <v>1571.5</v>
      </c>
      <c r="M73">
        <v>2450.8000000000002</v>
      </c>
      <c r="N73">
        <v>916.3</v>
      </c>
      <c r="W73" t="s">
        <v>357</v>
      </c>
      <c r="X73" t="s">
        <v>357</v>
      </c>
      <c r="Y73" t="s">
        <v>357</v>
      </c>
      <c r="Z73">
        <v>10.1</v>
      </c>
      <c r="AA73">
        <v>4.9000000000000004</v>
      </c>
      <c r="AB73">
        <v>9.9</v>
      </c>
      <c r="AH73" t="s">
        <v>357</v>
      </c>
      <c r="AI73">
        <v>129</v>
      </c>
      <c r="AJ73">
        <v>100.3</v>
      </c>
      <c r="AK73">
        <v>213.31</v>
      </c>
      <c r="AL73">
        <v>11000</v>
      </c>
      <c r="AM73">
        <v>311</v>
      </c>
      <c r="AN73">
        <v>106.4</v>
      </c>
      <c r="AO73">
        <v>0.39</v>
      </c>
      <c r="AP73">
        <v>85.666300000000007</v>
      </c>
      <c r="AQ73" t="s">
        <v>357</v>
      </c>
      <c r="AR73" t="s">
        <v>357</v>
      </c>
      <c r="AS73" t="s">
        <v>357</v>
      </c>
      <c r="AT73" t="s">
        <v>357</v>
      </c>
      <c r="AU73" t="s">
        <v>357</v>
      </c>
      <c r="AV73" t="s">
        <v>357</v>
      </c>
      <c r="AW73" t="s">
        <v>357</v>
      </c>
      <c r="AX73" s="93">
        <v>68</v>
      </c>
      <c r="AY73" s="93">
        <v>88</v>
      </c>
      <c r="AZ73" s="93">
        <v>56</v>
      </c>
      <c r="BA73" s="93">
        <v>43</v>
      </c>
      <c r="BB73" s="93">
        <v>35</v>
      </c>
      <c r="BC73" s="93">
        <v>44</v>
      </c>
      <c r="BD73" s="93">
        <v>51</v>
      </c>
      <c r="BE73" s="93">
        <v>35</v>
      </c>
      <c r="BF73" s="93">
        <v>23</v>
      </c>
      <c r="BG73" s="93">
        <v>84</v>
      </c>
      <c r="BH73" s="93">
        <v>94</v>
      </c>
      <c r="BI73" s="93">
        <v>76</v>
      </c>
      <c r="BJ73" s="93">
        <v>47</v>
      </c>
      <c r="BK73" s="93">
        <v>46</v>
      </c>
      <c r="BL73" s="93">
        <v>34</v>
      </c>
      <c r="BM73" s="93">
        <v>47</v>
      </c>
      <c r="BN73" s="93">
        <v>52</v>
      </c>
      <c r="BO73" s="93">
        <v>17</v>
      </c>
      <c r="BP73" s="93">
        <v>68</v>
      </c>
      <c r="BQ73" s="93">
        <v>84</v>
      </c>
      <c r="BR73" s="93">
        <v>85</v>
      </c>
      <c r="BS73" s="93">
        <v>77</v>
      </c>
      <c r="BT73" s="93">
        <v>47</v>
      </c>
      <c r="BU73" s="93">
        <v>50</v>
      </c>
      <c r="BV73" s="93">
        <v>21</v>
      </c>
      <c r="BW73" s="93">
        <v>45</v>
      </c>
      <c r="BX73" s="93">
        <v>82</v>
      </c>
      <c r="BY73" s="93">
        <v>53</v>
      </c>
    </row>
    <row r="74" spans="1:77">
      <c r="A74" s="1">
        <v>36923</v>
      </c>
      <c r="B74" t="s">
        <v>357</v>
      </c>
      <c r="C74" s="2">
        <v>102.28</v>
      </c>
      <c r="D74">
        <v>28.672000000000001</v>
      </c>
      <c r="E74">
        <v>158.1</v>
      </c>
      <c r="F74">
        <v>25.57</v>
      </c>
      <c r="G74">
        <v>380.1</v>
      </c>
      <c r="H74">
        <v>1079.3</v>
      </c>
      <c r="I74">
        <v>151.1</v>
      </c>
      <c r="J74">
        <v>97.9</v>
      </c>
      <c r="K74">
        <v>3756.9</v>
      </c>
      <c r="L74">
        <v>1588.8</v>
      </c>
      <c r="M74">
        <v>2817.5</v>
      </c>
      <c r="N74">
        <v>1010.1</v>
      </c>
      <c r="W74" t="s">
        <v>357</v>
      </c>
      <c r="X74" t="s">
        <v>357</v>
      </c>
      <c r="Y74" t="s">
        <v>357</v>
      </c>
      <c r="Z74">
        <v>8.4</v>
      </c>
      <c r="AA74">
        <v>3.2</v>
      </c>
      <c r="AB74">
        <v>10</v>
      </c>
      <c r="AH74" t="s">
        <v>357</v>
      </c>
      <c r="AI74">
        <v>104.3</v>
      </c>
      <c r="AJ74">
        <v>69.900000000000006</v>
      </c>
      <c r="AK74">
        <v>119.24</v>
      </c>
      <c r="AL74">
        <v>1000</v>
      </c>
      <c r="AM74">
        <v>301</v>
      </c>
      <c r="AN74">
        <v>97.3</v>
      </c>
      <c r="AO74">
        <v>0.44</v>
      </c>
      <c r="AP74">
        <v>72.290059999999997</v>
      </c>
      <c r="AQ74" t="s">
        <v>357</v>
      </c>
      <c r="AR74" t="s">
        <v>357</v>
      </c>
      <c r="AS74" t="s">
        <v>357</v>
      </c>
      <c r="AT74" t="s">
        <v>357</v>
      </c>
      <c r="AU74" t="s">
        <v>357</v>
      </c>
      <c r="AV74" t="s">
        <v>357</v>
      </c>
      <c r="AW74" t="s">
        <v>357</v>
      </c>
      <c r="AX74" s="93">
        <v>65</v>
      </c>
      <c r="AY74" s="93">
        <v>85</v>
      </c>
      <c r="AZ74" s="93">
        <v>59</v>
      </c>
      <c r="BA74" s="93">
        <v>43</v>
      </c>
      <c r="BB74" s="93">
        <v>45</v>
      </c>
      <c r="BC74" s="93">
        <v>49</v>
      </c>
      <c r="BD74" s="93">
        <v>51</v>
      </c>
      <c r="BE74" s="93">
        <v>32</v>
      </c>
      <c r="BF74" s="93">
        <v>26</v>
      </c>
      <c r="BG74" s="93">
        <v>85</v>
      </c>
      <c r="BH74" s="93">
        <v>96</v>
      </c>
      <c r="BI74" s="93">
        <v>73</v>
      </c>
      <c r="BJ74" s="93">
        <v>49</v>
      </c>
      <c r="BK74" s="93">
        <v>53</v>
      </c>
      <c r="BL74" s="93">
        <v>31</v>
      </c>
      <c r="BM74" s="93">
        <v>52</v>
      </c>
      <c r="BN74" s="93">
        <v>59</v>
      </c>
      <c r="BO74" s="93">
        <v>20</v>
      </c>
      <c r="BP74" s="93">
        <v>67</v>
      </c>
      <c r="BQ74" s="93">
        <v>86</v>
      </c>
      <c r="BR74" s="93">
        <v>83</v>
      </c>
      <c r="BS74" s="93">
        <v>76</v>
      </c>
      <c r="BT74" s="93">
        <v>49</v>
      </c>
      <c r="BU74" s="93">
        <v>51</v>
      </c>
      <c r="BV74" s="93">
        <v>19</v>
      </c>
      <c r="BW74" s="93">
        <v>44</v>
      </c>
      <c r="BX74" s="93">
        <v>70</v>
      </c>
      <c r="BY74" s="93">
        <v>54</v>
      </c>
    </row>
    <row r="75" spans="1:77">
      <c r="A75" s="1">
        <v>36951</v>
      </c>
      <c r="B75" t="s">
        <v>357</v>
      </c>
      <c r="C75" s="2">
        <v>101.86</v>
      </c>
      <c r="D75">
        <v>28.783000000000001</v>
      </c>
      <c r="E75">
        <v>166.67</v>
      </c>
      <c r="F75">
        <v>24.74</v>
      </c>
      <c r="G75">
        <v>388</v>
      </c>
      <c r="H75">
        <v>1109.7</v>
      </c>
      <c r="I75">
        <v>165.4</v>
      </c>
      <c r="J75">
        <v>169.1</v>
      </c>
      <c r="K75">
        <v>3919.5</v>
      </c>
      <c r="L75">
        <v>1634</v>
      </c>
      <c r="M75">
        <v>2902.4</v>
      </c>
      <c r="N75">
        <v>1018.4</v>
      </c>
      <c r="W75" t="s">
        <v>357</v>
      </c>
      <c r="X75" t="s">
        <v>357</v>
      </c>
      <c r="Y75" t="s">
        <v>357</v>
      </c>
      <c r="Z75">
        <v>8.1999999999999993</v>
      </c>
      <c r="AA75">
        <v>3.7</v>
      </c>
      <c r="AB75">
        <v>10.199999999999999</v>
      </c>
      <c r="AH75" t="s">
        <v>357</v>
      </c>
      <c r="AI75">
        <v>103.5</v>
      </c>
      <c r="AJ75">
        <v>73.8</v>
      </c>
      <c r="AK75">
        <v>135.58000000000001</v>
      </c>
      <c r="AL75">
        <v>900</v>
      </c>
      <c r="AM75">
        <v>280.7</v>
      </c>
      <c r="AN75">
        <v>91.7</v>
      </c>
      <c r="AO75">
        <v>0.35</v>
      </c>
      <c r="AP75">
        <v>82.599980000000002</v>
      </c>
      <c r="AQ75" t="s">
        <v>357</v>
      </c>
      <c r="AR75" t="s">
        <v>357</v>
      </c>
      <c r="AS75" t="s">
        <v>357</v>
      </c>
      <c r="AT75" t="s">
        <v>357</v>
      </c>
      <c r="AU75" t="s">
        <v>357</v>
      </c>
      <c r="AV75" t="s">
        <v>357</v>
      </c>
      <c r="AW75" t="s">
        <v>357</v>
      </c>
      <c r="AX75" s="93">
        <v>58</v>
      </c>
      <c r="AY75" s="93">
        <v>83</v>
      </c>
      <c r="AZ75" s="93">
        <v>60</v>
      </c>
      <c r="BA75" s="93">
        <v>42</v>
      </c>
      <c r="BB75" s="93">
        <v>51</v>
      </c>
      <c r="BC75" s="93">
        <v>55</v>
      </c>
      <c r="BD75" s="93">
        <v>53</v>
      </c>
      <c r="BE75" s="93">
        <v>36</v>
      </c>
      <c r="BF75" s="93">
        <v>24</v>
      </c>
      <c r="BG75" s="93">
        <v>85</v>
      </c>
      <c r="BH75" s="93">
        <v>95</v>
      </c>
      <c r="BI75" s="93">
        <v>73</v>
      </c>
      <c r="BJ75" s="93">
        <v>51</v>
      </c>
      <c r="BK75" s="93">
        <v>57</v>
      </c>
      <c r="BL75" s="93">
        <v>32</v>
      </c>
      <c r="BM75" s="93">
        <v>54</v>
      </c>
      <c r="BN75" s="93">
        <v>62</v>
      </c>
      <c r="BO75" s="93">
        <v>22</v>
      </c>
      <c r="BP75" s="93">
        <v>67</v>
      </c>
      <c r="BQ75" s="93">
        <v>87</v>
      </c>
      <c r="BR75" s="93">
        <v>84</v>
      </c>
      <c r="BS75" s="93">
        <v>79</v>
      </c>
      <c r="BT75" s="93">
        <v>49</v>
      </c>
      <c r="BU75" s="93">
        <v>51</v>
      </c>
      <c r="BV75" s="93">
        <v>20</v>
      </c>
      <c r="BW75" s="93">
        <v>39</v>
      </c>
      <c r="BX75" s="93">
        <v>79</v>
      </c>
      <c r="BY75" s="93">
        <v>48</v>
      </c>
    </row>
    <row r="76" spans="1:77">
      <c r="A76" s="1">
        <v>36982</v>
      </c>
      <c r="B76">
        <v>258.05260270980921</v>
      </c>
      <c r="C76" s="2">
        <v>101.79</v>
      </c>
      <c r="D76">
        <v>28.943999999999999</v>
      </c>
      <c r="E76">
        <v>178.29</v>
      </c>
      <c r="F76">
        <v>27.89</v>
      </c>
      <c r="G76">
        <v>399.4</v>
      </c>
      <c r="H76">
        <v>1149.5</v>
      </c>
      <c r="I76">
        <v>199.1</v>
      </c>
      <c r="J76">
        <v>178.7</v>
      </c>
      <c r="K76">
        <v>4064.4</v>
      </c>
      <c r="L76">
        <v>1625.6</v>
      </c>
      <c r="M76">
        <v>3008.7</v>
      </c>
      <c r="N76">
        <v>1041.7</v>
      </c>
      <c r="W76" t="s">
        <v>357</v>
      </c>
      <c r="X76" t="s">
        <v>357</v>
      </c>
      <c r="Y76" t="s">
        <v>357</v>
      </c>
      <c r="Z76">
        <v>8.9</v>
      </c>
      <c r="AA76">
        <v>4.3</v>
      </c>
      <c r="AB76">
        <v>9.6</v>
      </c>
      <c r="AH76" t="s">
        <v>357</v>
      </c>
      <c r="AI76">
        <v>110.4</v>
      </c>
      <c r="AJ76">
        <v>99.4</v>
      </c>
      <c r="AK76">
        <v>162.28</v>
      </c>
      <c r="AL76">
        <v>2100</v>
      </c>
      <c r="AM76">
        <v>311</v>
      </c>
      <c r="AN76">
        <v>102.1</v>
      </c>
      <c r="AO76">
        <v>0.28000000000000003</v>
      </c>
      <c r="AP76">
        <v>48.358150000000002</v>
      </c>
      <c r="AQ76" t="s">
        <v>357</v>
      </c>
      <c r="AR76" t="s">
        <v>357</v>
      </c>
      <c r="AS76" t="s">
        <v>357</v>
      </c>
      <c r="AT76" t="s">
        <v>357</v>
      </c>
      <c r="AU76" t="s">
        <v>357</v>
      </c>
      <c r="AV76" t="s">
        <v>357</v>
      </c>
      <c r="AW76" t="s">
        <v>357</v>
      </c>
      <c r="AX76" s="93">
        <v>60</v>
      </c>
      <c r="AY76" s="93">
        <v>81</v>
      </c>
      <c r="AZ76" s="93">
        <v>64</v>
      </c>
      <c r="BA76" s="93">
        <v>43</v>
      </c>
      <c r="BB76" s="93">
        <v>48</v>
      </c>
      <c r="BC76" s="93">
        <v>50</v>
      </c>
      <c r="BD76" s="93">
        <v>50</v>
      </c>
      <c r="BE76" s="93">
        <v>40</v>
      </c>
      <c r="BF76" s="93">
        <v>27</v>
      </c>
      <c r="BG76" s="93">
        <v>86</v>
      </c>
      <c r="BH76" s="93">
        <v>95</v>
      </c>
      <c r="BI76" s="93">
        <v>76</v>
      </c>
      <c r="BJ76" s="93">
        <v>53</v>
      </c>
      <c r="BK76" s="93">
        <v>66</v>
      </c>
      <c r="BL76" s="93">
        <v>33</v>
      </c>
      <c r="BM76" s="93">
        <v>60</v>
      </c>
      <c r="BN76" s="93">
        <v>69</v>
      </c>
      <c r="BO76" s="93">
        <v>16</v>
      </c>
      <c r="BP76" s="93">
        <v>67</v>
      </c>
      <c r="BQ76" s="93">
        <v>86</v>
      </c>
      <c r="BR76" s="93">
        <v>86</v>
      </c>
      <c r="BS76" s="93">
        <v>78</v>
      </c>
      <c r="BT76" s="93">
        <v>51</v>
      </c>
      <c r="BU76" s="93">
        <v>50</v>
      </c>
      <c r="BV76" s="93">
        <v>20</v>
      </c>
      <c r="BW76" s="93">
        <v>40</v>
      </c>
      <c r="BX76" s="93">
        <v>79</v>
      </c>
      <c r="BY76" s="93">
        <v>50</v>
      </c>
    </row>
    <row r="77" spans="1:77">
      <c r="A77" s="1">
        <v>37012</v>
      </c>
      <c r="B77" t="s">
        <v>357</v>
      </c>
      <c r="C77" s="2">
        <v>101.78</v>
      </c>
      <c r="D77">
        <v>29.154</v>
      </c>
      <c r="E77">
        <v>207.71</v>
      </c>
      <c r="F77">
        <v>29.34</v>
      </c>
      <c r="G77">
        <v>435.4</v>
      </c>
      <c r="H77">
        <v>1210</v>
      </c>
      <c r="I77">
        <v>239.4</v>
      </c>
      <c r="J77">
        <v>189.5</v>
      </c>
      <c r="K77">
        <v>4118</v>
      </c>
      <c r="L77">
        <v>1655.2</v>
      </c>
      <c r="M77">
        <v>3088.2</v>
      </c>
      <c r="N77">
        <v>1079.7</v>
      </c>
      <c r="W77" t="s">
        <v>357</v>
      </c>
      <c r="X77" t="s">
        <v>357</v>
      </c>
      <c r="Y77" t="s">
        <v>357</v>
      </c>
      <c r="Z77">
        <v>8.5</v>
      </c>
      <c r="AA77">
        <v>4.4000000000000004</v>
      </c>
      <c r="AB77">
        <v>9.1</v>
      </c>
      <c r="AH77" t="s">
        <v>357</v>
      </c>
      <c r="AI77">
        <v>110.4</v>
      </c>
      <c r="AJ77">
        <v>115.6</v>
      </c>
      <c r="AK77">
        <v>161.80000000000001</v>
      </c>
      <c r="AL77">
        <v>1200</v>
      </c>
      <c r="AM77">
        <v>299.10000000000002</v>
      </c>
      <c r="AN77">
        <v>103</v>
      </c>
      <c r="AO77">
        <v>0.51</v>
      </c>
      <c r="AP77">
        <v>36.210349999999998</v>
      </c>
      <c r="AQ77" t="s">
        <v>357</v>
      </c>
      <c r="AR77" t="s">
        <v>357</v>
      </c>
      <c r="AS77" t="s">
        <v>357</v>
      </c>
      <c r="AT77" t="s">
        <v>357</v>
      </c>
      <c r="AU77" t="s">
        <v>357</v>
      </c>
      <c r="AV77" t="s">
        <v>357</v>
      </c>
      <c r="AW77" t="s">
        <v>357</v>
      </c>
      <c r="AX77" s="93">
        <v>56</v>
      </c>
      <c r="AY77" s="93">
        <v>79</v>
      </c>
      <c r="AZ77" s="93">
        <v>61</v>
      </c>
      <c r="BA77" s="93">
        <v>41</v>
      </c>
      <c r="BB77" s="93">
        <v>40</v>
      </c>
      <c r="BC77" s="93">
        <v>45</v>
      </c>
      <c r="BD77" s="93">
        <v>51</v>
      </c>
      <c r="BE77" s="93">
        <v>37</v>
      </c>
      <c r="BF77" s="93">
        <v>29</v>
      </c>
      <c r="BG77" s="93">
        <v>80</v>
      </c>
      <c r="BH77" s="93">
        <v>92</v>
      </c>
      <c r="BI77" s="93">
        <v>71</v>
      </c>
      <c r="BJ77" s="93">
        <v>50</v>
      </c>
      <c r="BK77" s="93">
        <v>59</v>
      </c>
      <c r="BL77" s="93">
        <v>33</v>
      </c>
      <c r="BM77" s="93">
        <v>55</v>
      </c>
      <c r="BN77" s="93">
        <v>61</v>
      </c>
      <c r="BO77" s="93">
        <v>19</v>
      </c>
      <c r="BP77" s="93">
        <v>67</v>
      </c>
      <c r="BQ77" s="93">
        <v>87</v>
      </c>
      <c r="BR77" s="93">
        <v>89</v>
      </c>
      <c r="BS77" s="93">
        <v>76</v>
      </c>
      <c r="BT77" s="93">
        <v>52</v>
      </c>
      <c r="BU77" s="93">
        <v>48</v>
      </c>
      <c r="BV77" s="93">
        <v>20</v>
      </c>
      <c r="BW77" s="93">
        <v>42</v>
      </c>
      <c r="BX77" s="93">
        <v>77</v>
      </c>
      <c r="BY77" s="93">
        <v>53</v>
      </c>
    </row>
    <row r="78" spans="1:77">
      <c r="A78" s="1">
        <v>37043</v>
      </c>
      <c r="B78" t="s">
        <v>357</v>
      </c>
      <c r="C78" s="2">
        <v>101.62</v>
      </c>
      <c r="D78">
        <v>29.15</v>
      </c>
      <c r="E78">
        <v>219.4</v>
      </c>
      <c r="F78">
        <v>26.08</v>
      </c>
      <c r="G78">
        <v>438.3</v>
      </c>
      <c r="H78">
        <v>1233.7</v>
      </c>
      <c r="I78">
        <v>244.7</v>
      </c>
      <c r="J78">
        <v>186.8</v>
      </c>
      <c r="K78">
        <v>4185.3999999999996</v>
      </c>
      <c r="L78">
        <v>1656.9</v>
      </c>
      <c r="M78">
        <v>3130.4</v>
      </c>
      <c r="N78">
        <v>1049.9000000000001</v>
      </c>
      <c r="W78" t="s">
        <v>357</v>
      </c>
      <c r="X78" t="s">
        <v>357</v>
      </c>
      <c r="Y78" t="s">
        <v>357</v>
      </c>
      <c r="Z78">
        <v>8.5</v>
      </c>
      <c r="AA78">
        <v>4.5999999999999996</v>
      </c>
      <c r="AB78">
        <v>8.6</v>
      </c>
      <c r="AH78" t="s">
        <v>357</v>
      </c>
      <c r="AI78">
        <v>111.5</v>
      </c>
      <c r="AJ78">
        <v>135.30000000000001</v>
      </c>
      <c r="AK78">
        <v>180.56</v>
      </c>
      <c r="AL78">
        <v>1300</v>
      </c>
      <c r="AM78">
        <v>307.7</v>
      </c>
      <c r="AN78">
        <v>114.7</v>
      </c>
      <c r="AO78">
        <v>0.45</v>
      </c>
      <c r="AP78">
        <v>58.217129999999997</v>
      </c>
      <c r="AQ78" t="s">
        <v>357</v>
      </c>
      <c r="AR78" t="s">
        <v>357</v>
      </c>
      <c r="AS78" t="s">
        <v>357</v>
      </c>
      <c r="AT78" t="s">
        <v>357</v>
      </c>
      <c r="AU78" t="s">
        <v>357</v>
      </c>
      <c r="AV78" t="s">
        <v>357</v>
      </c>
      <c r="AW78" t="s">
        <v>357</v>
      </c>
      <c r="AX78" s="93">
        <v>55</v>
      </c>
      <c r="AY78" s="93">
        <v>78</v>
      </c>
      <c r="AZ78" s="93">
        <v>60</v>
      </c>
      <c r="BA78" s="93">
        <v>41</v>
      </c>
      <c r="BB78" s="93">
        <v>44</v>
      </c>
      <c r="BC78" s="93">
        <v>50</v>
      </c>
      <c r="BD78" s="93">
        <v>46</v>
      </c>
      <c r="BE78" s="93">
        <v>38</v>
      </c>
      <c r="BF78" s="93">
        <v>33</v>
      </c>
      <c r="BG78" s="93">
        <v>79</v>
      </c>
      <c r="BH78" s="93">
        <v>92</v>
      </c>
      <c r="BI78" s="93">
        <v>77</v>
      </c>
      <c r="BJ78" s="93">
        <v>49</v>
      </c>
      <c r="BK78" s="93">
        <v>61</v>
      </c>
      <c r="BL78" s="93">
        <v>34</v>
      </c>
      <c r="BM78" s="93">
        <v>59</v>
      </c>
      <c r="BN78" s="93">
        <v>64</v>
      </c>
      <c r="BO78" s="93">
        <v>25</v>
      </c>
      <c r="BP78" s="93">
        <v>69</v>
      </c>
      <c r="BQ78" s="93">
        <v>88</v>
      </c>
      <c r="BR78" s="93">
        <v>88</v>
      </c>
      <c r="BS78" s="93">
        <v>77</v>
      </c>
      <c r="BT78" s="93">
        <v>60</v>
      </c>
      <c r="BU78" s="93">
        <v>43</v>
      </c>
      <c r="BV78" s="93">
        <v>20</v>
      </c>
      <c r="BW78" s="93">
        <v>39</v>
      </c>
      <c r="BX78" s="93">
        <v>79</v>
      </c>
      <c r="BY78" s="93">
        <v>48</v>
      </c>
    </row>
    <row r="79" spans="1:77">
      <c r="A79" s="1">
        <v>37073</v>
      </c>
      <c r="B79">
        <v>367.28755566131383</v>
      </c>
      <c r="C79" s="2">
        <v>100.45</v>
      </c>
      <c r="D79">
        <v>29.353000000000002</v>
      </c>
      <c r="E79">
        <v>200.64</v>
      </c>
      <c r="F79">
        <v>24.69</v>
      </c>
      <c r="G79">
        <v>474.7</v>
      </c>
      <c r="H79">
        <v>1294.3</v>
      </c>
      <c r="I79">
        <v>205.8</v>
      </c>
      <c r="J79">
        <v>204.5</v>
      </c>
      <c r="K79">
        <v>4232.2</v>
      </c>
      <c r="L79">
        <v>1666</v>
      </c>
      <c r="M79">
        <v>3148.7</v>
      </c>
      <c r="N79">
        <v>1048.7</v>
      </c>
      <c r="W79" t="s">
        <v>357</v>
      </c>
      <c r="X79" t="s">
        <v>357</v>
      </c>
      <c r="Y79" t="s">
        <v>357</v>
      </c>
      <c r="Z79">
        <v>9.1999999999999993</v>
      </c>
      <c r="AA79">
        <v>4.7</v>
      </c>
      <c r="AB79">
        <v>8.6</v>
      </c>
      <c r="AH79" t="s">
        <v>357</v>
      </c>
      <c r="AI79">
        <v>112</v>
      </c>
      <c r="AJ79">
        <v>163.1</v>
      </c>
      <c r="AK79">
        <v>214.87</v>
      </c>
      <c r="AL79">
        <v>3200</v>
      </c>
      <c r="AM79">
        <v>297.3</v>
      </c>
      <c r="AN79">
        <v>139.80000000000001</v>
      </c>
      <c r="AO79">
        <v>0.51</v>
      </c>
      <c r="AP79">
        <v>26.456510000000002</v>
      </c>
      <c r="AQ79" t="s">
        <v>357</v>
      </c>
      <c r="AR79" t="s">
        <v>357</v>
      </c>
      <c r="AS79" t="s">
        <v>357</v>
      </c>
      <c r="AT79" t="s">
        <v>357</v>
      </c>
      <c r="AU79" t="s">
        <v>357</v>
      </c>
      <c r="AV79" t="s">
        <v>357</v>
      </c>
      <c r="AW79" t="s">
        <v>357</v>
      </c>
      <c r="AX79" s="93">
        <v>51</v>
      </c>
      <c r="AY79" s="93">
        <v>68</v>
      </c>
      <c r="AZ79" s="93">
        <v>58</v>
      </c>
      <c r="BA79" s="93">
        <v>40</v>
      </c>
      <c r="BB79" s="93">
        <v>44</v>
      </c>
      <c r="BC79" s="93">
        <v>52</v>
      </c>
      <c r="BD79" s="93">
        <v>38</v>
      </c>
      <c r="BE79" s="93">
        <v>41</v>
      </c>
      <c r="BF79" s="93">
        <v>30</v>
      </c>
      <c r="BG79" s="93">
        <v>73</v>
      </c>
      <c r="BH79" s="93">
        <v>88</v>
      </c>
      <c r="BI79" s="93">
        <v>72</v>
      </c>
      <c r="BJ79" s="93">
        <v>47</v>
      </c>
      <c r="BK79" s="93">
        <v>59</v>
      </c>
      <c r="BL79" s="93">
        <v>33</v>
      </c>
      <c r="BM79" s="93">
        <v>60</v>
      </c>
      <c r="BN79" s="93">
        <v>61</v>
      </c>
      <c r="BO79" s="93">
        <v>23</v>
      </c>
      <c r="BP79" s="93">
        <v>71</v>
      </c>
      <c r="BQ79" s="93">
        <v>86</v>
      </c>
      <c r="BR79" s="93">
        <v>84</v>
      </c>
      <c r="BS79" s="93">
        <v>81</v>
      </c>
      <c r="BT79" s="93">
        <v>61</v>
      </c>
      <c r="BU79" s="93">
        <v>44</v>
      </c>
      <c r="BV79" s="93">
        <v>20</v>
      </c>
      <c r="BW79" s="93">
        <v>41</v>
      </c>
      <c r="BX79" s="93">
        <v>69</v>
      </c>
      <c r="BY79" s="93">
        <v>49</v>
      </c>
    </row>
    <row r="80" spans="1:77">
      <c r="A80" s="1">
        <v>37104</v>
      </c>
      <c r="B80" t="s">
        <v>357</v>
      </c>
      <c r="C80" s="2">
        <v>100.01</v>
      </c>
      <c r="D80">
        <v>29.425000000000001</v>
      </c>
      <c r="E80">
        <v>193.72</v>
      </c>
      <c r="F80">
        <v>26.41</v>
      </c>
      <c r="G80">
        <v>490.6</v>
      </c>
      <c r="H80">
        <v>1330.2</v>
      </c>
      <c r="I80">
        <v>222.1</v>
      </c>
      <c r="J80">
        <v>192.7</v>
      </c>
      <c r="K80">
        <v>4331.6000000000004</v>
      </c>
      <c r="L80">
        <v>1715.6</v>
      </c>
      <c r="M80">
        <v>3232.1</v>
      </c>
      <c r="N80">
        <v>1067.5999999999999</v>
      </c>
      <c r="W80" t="s">
        <v>357</v>
      </c>
      <c r="X80" t="s">
        <v>357</v>
      </c>
      <c r="Y80" t="s">
        <v>357</v>
      </c>
      <c r="Z80">
        <v>8.1</v>
      </c>
      <c r="AA80">
        <v>4.4000000000000004</v>
      </c>
      <c r="AB80">
        <v>8.6</v>
      </c>
      <c r="AH80" t="s">
        <v>357</v>
      </c>
      <c r="AI80">
        <v>113</v>
      </c>
      <c r="AJ80">
        <v>230.8</v>
      </c>
      <c r="AK80">
        <v>226.05</v>
      </c>
      <c r="AL80">
        <v>1400</v>
      </c>
      <c r="AM80">
        <v>299.39999999999998</v>
      </c>
      <c r="AN80">
        <v>148.69999999999999</v>
      </c>
      <c r="AO80">
        <v>0.33</v>
      </c>
      <c r="AP80">
        <v>12.398759999999999</v>
      </c>
      <c r="AQ80" t="s">
        <v>357</v>
      </c>
      <c r="AR80" t="s">
        <v>357</v>
      </c>
      <c r="AS80" t="s">
        <v>357</v>
      </c>
      <c r="AT80" t="s">
        <v>357</v>
      </c>
      <c r="AU80" t="s">
        <v>357</v>
      </c>
      <c r="AV80" t="s">
        <v>357</v>
      </c>
      <c r="AW80" t="s">
        <v>357</v>
      </c>
      <c r="AX80" s="93">
        <v>49</v>
      </c>
      <c r="AY80" s="93">
        <v>66</v>
      </c>
      <c r="AZ80" s="93">
        <v>58</v>
      </c>
      <c r="BA80" s="93">
        <v>40</v>
      </c>
      <c r="BB80" s="93">
        <v>54</v>
      </c>
      <c r="BC80" s="93">
        <v>56</v>
      </c>
      <c r="BD80" s="93">
        <v>42</v>
      </c>
      <c r="BE80" s="93">
        <v>40</v>
      </c>
      <c r="BF80" s="93">
        <v>30</v>
      </c>
      <c r="BG80" s="93">
        <v>78</v>
      </c>
      <c r="BH80" s="93">
        <v>90</v>
      </c>
      <c r="BI80" s="93">
        <v>73</v>
      </c>
      <c r="BJ80" s="93">
        <v>48</v>
      </c>
      <c r="BK80" s="93">
        <v>58</v>
      </c>
      <c r="BL80" s="93">
        <v>32</v>
      </c>
      <c r="BM80" s="93">
        <v>60</v>
      </c>
      <c r="BN80" s="93">
        <v>63</v>
      </c>
      <c r="BO80" s="93">
        <v>22</v>
      </c>
      <c r="BP80" s="93">
        <v>70</v>
      </c>
      <c r="BQ80" s="93">
        <v>88</v>
      </c>
      <c r="BR80" s="93">
        <v>85</v>
      </c>
      <c r="BS80" s="93">
        <v>82</v>
      </c>
      <c r="BT80" s="93">
        <v>58</v>
      </c>
      <c r="BU80" s="93">
        <v>46</v>
      </c>
      <c r="BV80" s="93">
        <v>20</v>
      </c>
      <c r="BW80" s="93">
        <v>41</v>
      </c>
      <c r="BX80" s="93">
        <v>89</v>
      </c>
      <c r="BY80" s="93">
        <v>49</v>
      </c>
    </row>
    <row r="81" spans="1:77">
      <c r="A81" s="1">
        <v>37135</v>
      </c>
      <c r="B81" t="s">
        <v>357</v>
      </c>
      <c r="C81" s="2">
        <v>100.6</v>
      </c>
      <c r="D81">
        <v>29.462</v>
      </c>
      <c r="E81">
        <v>167.33</v>
      </c>
      <c r="F81">
        <v>23.26</v>
      </c>
      <c r="G81">
        <v>507.1</v>
      </c>
      <c r="H81">
        <v>1365.5</v>
      </c>
      <c r="I81">
        <v>248.1</v>
      </c>
      <c r="J81">
        <v>225.9</v>
      </c>
      <c r="K81">
        <v>4287.3999999999996</v>
      </c>
      <c r="L81">
        <v>1685.9</v>
      </c>
      <c r="M81">
        <v>3276.3</v>
      </c>
      <c r="N81">
        <v>1053</v>
      </c>
      <c r="W81" t="s">
        <v>357</v>
      </c>
      <c r="X81" t="s">
        <v>357</v>
      </c>
      <c r="Y81" t="s">
        <v>357</v>
      </c>
      <c r="Z81">
        <v>9</v>
      </c>
      <c r="AA81">
        <v>4.5999999999999996</v>
      </c>
      <c r="AB81">
        <v>8.6</v>
      </c>
      <c r="AH81" t="s">
        <v>357</v>
      </c>
      <c r="AI81">
        <v>120.1</v>
      </c>
      <c r="AJ81">
        <v>431.7</v>
      </c>
      <c r="AK81">
        <v>240.74</v>
      </c>
      <c r="AL81">
        <v>1600</v>
      </c>
      <c r="AM81">
        <v>302.5</v>
      </c>
      <c r="AN81">
        <v>132.5</v>
      </c>
      <c r="AO81">
        <v>1.7</v>
      </c>
      <c r="AP81">
        <v>35.793480000000002</v>
      </c>
      <c r="AQ81" t="s">
        <v>357</v>
      </c>
      <c r="AR81" t="s">
        <v>357</v>
      </c>
      <c r="AS81" t="s">
        <v>357</v>
      </c>
      <c r="AT81" t="s">
        <v>357</v>
      </c>
      <c r="AU81" t="s">
        <v>357</v>
      </c>
      <c r="AV81" t="s">
        <v>357</v>
      </c>
      <c r="AW81" t="s">
        <v>357</v>
      </c>
      <c r="AX81" s="93">
        <v>53</v>
      </c>
      <c r="AY81" s="93">
        <v>75</v>
      </c>
      <c r="AZ81" s="93">
        <v>61</v>
      </c>
      <c r="BA81" s="93">
        <v>36</v>
      </c>
      <c r="BB81" s="93">
        <v>39</v>
      </c>
      <c r="BC81" s="93">
        <v>46</v>
      </c>
      <c r="BD81" s="93">
        <v>46</v>
      </c>
      <c r="BE81" s="93">
        <v>41</v>
      </c>
      <c r="BF81" s="93">
        <v>33</v>
      </c>
      <c r="BG81" s="93">
        <v>76</v>
      </c>
      <c r="BH81" s="93">
        <v>90</v>
      </c>
      <c r="BI81" s="93">
        <v>75</v>
      </c>
      <c r="BJ81" s="93">
        <v>45</v>
      </c>
      <c r="BK81" s="93">
        <v>53</v>
      </c>
      <c r="BL81" s="93">
        <v>34</v>
      </c>
      <c r="BM81" s="93">
        <v>56</v>
      </c>
      <c r="BN81" s="93">
        <v>61</v>
      </c>
      <c r="BO81" s="93">
        <v>21</v>
      </c>
      <c r="BP81" s="93">
        <v>71</v>
      </c>
      <c r="BQ81" s="93">
        <v>88</v>
      </c>
      <c r="BR81" s="93">
        <v>83</v>
      </c>
      <c r="BS81" s="93">
        <v>81</v>
      </c>
      <c r="BT81" s="93">
        <v>59</v>
      </c>
      <c r="BU81" s="93">
        <v>41</v>
      </c>
      <c r="BV81" s="93">
        <v>19</v>
      </c>
      <c r="BW81" s="93">
        <v>37</v>
      </c>
      <c r="BX81" s="93">
        <v>83</v>
      </c>
      <c r="BY81" s="93">
        <v>42</v>
      </c>
    </row>
    <row r="82" spans="1:77">
      <c r="A82" s="1">
        <v>37165</v>
      </c>
      <c r="B82">
        <v>487.43291653024716</v>
      </c>
      <c r="C82" s="2">
        <v>101.09</v>
      </c>
      <c r="D82">
        <v>29.728000000000002</v>
      </c>
      <c r="E82">
        <v>187.41</v>
      </c>
      <c r="F82">
        <v>20.37</v>
      </c>
      <c r="G82">
        <v>531</v>
      </c>
      <c r="H82">
        <v>1414.4</v>
      </c>
      <c r="I82">
        <v>205.8</v>
      </c>
      <c r="J82">
        <v>210.6</v>
      </c>
      <c r="K82">
        <v>4354.1000000000004</v>
      </c>
      <c r="L82">
        <v>1671.4</v>
      </c>
      <c r="M82">
        <v>3319</v>
      </c>
      <c r="N82">
        <v>1052.8</v>
      </c>
      <c r="W82" t="s">
        <v>357</v>
      </c>
      <c r="X82" t="s">
        <v>357</v>
      </c>
      <c r="Y82" t="s">
        <v>357</v>
      </c>
      <c r="Z82">
        <v>8.5</v>
      </c>
      <c r="AA82">
        <v>4.2</v>
      </c>
      <c r="AB82">
        <v>8.6999999999999993</v>
      </c>
      <c r="AH82" t="s">
        <v>357</v>
      </c>
      <c r="AI82">
        <v>119.6</v>
      </c>
      <c r="AJ82">
        <v>522.4</v>
      </c>
      <c r="AK82">
        <v>247.72</v>
      </c>
      <c r="AL82">
        <v>3600</v>
      </c>
      <c r="AM82">
        <v>299.89999999999998</v>
      </c>
      <c r="AN82">
        <v>112.3</v>
      </c>
      <c r="AO82">
        <v>1.82</v>
      </c>
      <c r="AP82">
        <v>104.1754</v>
      </c>
      <c r="AQ82" t="s">
        <v>357</v>
      </c>
      <c r="AR82" t="s">
        <v>357</v>
      </c>
      <c r="AS82" t="s">
        <v>357</v>
      </c>
      <c r="AT82" t="s">
        <v>357</v>
      </c>
      <c r="AU82" t="s">
        <v>357</v>
      </c>
      <c r="AV82" t="s">
        <v>357</v>
      </c>
      <c r="AW82" t="s">
        <v>357</v>
      </c>
      <c r="AX82" s="93">
        <v>52</v>
      </c>
      <c r="AY82" s="93">
        <v>68</v>
      </c>
      <c r="AZ82" s="93">
        <v>58</v>
      </c>
      <c r="BA82" s="93">
        <v>40</v>
      </c>
      <c r="BB82" s="93">
        <v>48</v>
      </c>
      <c r="BC82" s="93">
        <v>52</v>
      </c>
      <c r="BD82" s="93">
        <v>45</v>
      </c>
      <c r="BE82" s="93">
        <v>41</v>
      </c>
      <c r="BF82" s="93">
        <v>33</v>
      </c>
      <c r="BG82" s="93">
        <v>75</v>
      </c>
      <c r="BH82" s="93">
        <v>88</v>
      </c>
      <c r="BI82" s="93">
        <v>72</v>
      </c>
      <c r="BJ82" s="93">
        <v>48</v>
      </c>
      <c r="BK82" s="93">
        <v>55</v>
      </c>
      <c r="BL82" s="93">
        <v>35</v>
      </c>
      <c r="BM82" s="93">
        <v>50</v>
      </c>
      <c r="BN82" s="93">
        <v>59</v>
      </c>
      <c r="BO82" s="93">
        <v>21</v>
      </c>
      <c r="BP82" s="93">
        <v>73</v>
      </c>
      <c r="BQ82" s="93">
        <v>87</v>
      </c>
      <c r="BR82" s="93">
        <v>82</v>
      </c>
      <c r="BS82" s="93">
        <v>81</v>
      </c>
      <c r="BT82" s="93">
        <v>59</v>
      </c>
      <c r="BU82" s="93">
        <v>41</v>
      </c>
      <c r="BV82" s="93">
        <v>20</v>
      </c>
      <c r="BW82" s="93">
        <v>40</v>
      </c>
      <c r="BX82" s="93">
        <v>78</v>
      </c>
      <c r="BY82" s="93">
        <v>49</v>
      </c>
    </row>
    <row r="83" spans="1:77">
      <c r="A83" s="1">
        <v>37196</v>
      </c>
      <c r="B83" t="s">
        <v>357</v>
      </c>
      <c r="C83" s="2">
        <v>101.36</v>
      </c>
      <c r="D83">
        <v>29.94</v>
      </c>
      <c r="E83">
        <v>213.32</v>
      </c>
      <c r="F83">
        <v>19.14</v>
      </c>
      <c r="G83">
        <v>531.5</v>
      </c>
      <c r="H83">
        <v>1441.2</v>
      </c>
      <c r="I83">
        <v>233.4</v>
      </c>
      <c r="J83">
        <v>196.5</v>
      </c>
      <c r="K83">
        <v>4340</v>
      </c>
      <c r="L83">
        <v>1638.9</v>
      </c>
      <c r="M83">
        <v>3344.7</v>
      </c>
      <c r="N83">
        <v>1038.2</v>
      </c>
      <c r="W83" t="s">
        <v>357</v>
      </c>
      <c r="X83" t="s">
        <v>357</v>
      </c>
      <c r="Y83" t="s">
        <v>357</v>
      </c>
      <c r="Z83">
        <v>8</v>
      </c>
      <c r="AA83">
        <v>4.8</v>
      </c>
      <c r="AB83">
        <v>8.8000000000000007</v>
      </c>
      <c r="AH83" t="s">
        <v>357</v>
      </c>
      <c r="AI83">
        <v>123.3</v>
      </c>
      <c r="AJ83">
        <v>269.8</v>
      </c>
      <c r="AK83">
        <v>230.38</v>
      </c>
      <c r="AL83">
        <v>2100</v>
      </c>
      <c r="AM83">
        <v>326.89999999999998</v>
      </c>
      <c r="AN83">
        <v>106.6</v>
      </c>
      <c r="AO83">
        <v>1.38</v>
      </c>
      <c r="AP83">
        <v>55.451279999999997</v>
      </c>
      <c r="AQ83" t="s">
        <v>357</v>
      </c>
      <c r="AR83" t="s">
        <v>357</v>
      </c>
      <c r="AS83" t="s">
        <v>357</v>
      </c>
      <c r="AT83" t="s">
        <v>357</v>
      </c>
      <c r="AU83" t="s">
        <v>357</v>
      </c>
      <c r="AV83" t="s">
        <v>357</v>
      </c>
      <c r="AW83" t="s">
        <v>357</v>
      </c>
      <c r="AX83" s="93">
        <v>50</v>
      </c>
      <c r="AY83" s="93">
        <v>64</v>
      </c>
      <c r="AZ83" s="93">
        <v>51</v>
      </c>
      <c r="BA83" s="93">
        <v>42</v>
      </c>
      <c r="BB83" s="93">
        <v>38</v>
      </c>
      <c r="BC83" s="93">
        <v>42</v>
      </c>
      <c r="BD83" s="93">
        <v>48</v>
      </c>
      <c r="BE83" s="93">
        <v>41</v>
      </c>
      <c r="BF83" s="93">
        <v>31</v>
      </c>
      <c r="BG83" s="93">
        <v>74</v>
      </c>
      <c r="BH83" s="93">
        <v>89</v>
      </c>
      <c r="BI83" s="93">
        <v>71</v>
      </c>
      <c r="BJ83" s="93">
        <v>44</v>
      </c>
      <c r="BK83" s="93">
        <v>51</v>
      </c>
      <c r="BL83" s="93">
        <v>33</v>
      </c>
      <c r="BM83" s="93">
        <v>52</v>
      </c>
      <c r="BN83" s="93">
        <v>56</v>
      </c>
      <c r="BO83" s="93">
        <v>22</v>
      </c>
      <c r="BP83" s="93">
        <v>70</v>
      </c>
      <c r="BQ83" s="93">
        <v>88</v>
      </c>
      <c r="BR83" s="93">
        <v>84</v>
      </c>
      <c r="BS83" s="93">
        <v>79</v>
      </c>
      <c r="BT83" s="93">
        <v>55</v>
      </c>
      <c r="BU83" s="93">
        <v>39</v>
      </c>
      <c r="BV83" s="93">
        <v>18</v>
      </c>
      <c r="BW83" s="93">
        <v>35</v>
      </c>
      <c r="BX83" s="93">
        <v>67</v>
      </c>
      <c r="BY83" s="93">
        <v>41</v>
      </c>
    </row>
    <row r="84" spans="1:77">
      <c r="A84" s="1">
        <v>37226</v>
      </c>
      <c r="B84" t="s">
        <v>357</v>
      </c>
      <c r="C84" s="2">
        <v>101.6</v>
      </c>
      <c r="D84">
        <v>30.495000000000001</v>
      </c>
      <c r="E84">
        <v>237.63</v>
      </c>
      <c r="F84">
        <v>19.899999999999999</v>
      </c>
      <c r="G84">
        <v>527.29999999999995</v>
      </c>
      <c r="H84">
        <v>1439.1</v>
      </c>
      <c r="I84">
        <v>255.5</v>
      </c>
      <c r="J84">
        <v>206</v>
      </c>
      <c r="K84">
        <v>4346.6000000000004</v>
      </c>
      <c r="L84">
        <v>1639</v>
      </c>
      <c r="M84">
        <v>3318.2</v>
      </c>
      <c r="N84">
        <v>1053.2</v>
      </c>
      <c r="W84" t="s">
        <v>357</v>
      </c>
      <c r="X84" t="s">
        <v>357</v>
      </c>
      <c r="Y84" t="s">
        <v>357</v>
      </c>
      <c r="Z84">
        <v>8.4</v>
      </c>
      <c r="AA84">
        <v>5.0999999999999996</v>
      </c>
      <c r="AB84">
        <v>8.9</v>
      </c>
      <c r="AH84" t="s">
        <v>357</v>
      </c>
      <c r="AI84">
        <v>124.4</v>
      </c>
      <c r="AJ84">
        <v>174.3</v>
      </c>
      <c r="AK84">
        <v>223.47</v>
      </c>
      <c r="AL84">
        <v>2600</v>
      </c>
      <c r="AM84">
        <v>313.7</v>
      </c>
      <c r="AN84">
        <v>102.6</v>
      </c>
      <c r="AO84">
        <v>0.9</v>
      </c>
      <c r="AP84">
        <v>89.906899999999993</v>
      </c>
      <c r="AQ84" t="s">
        <v>357</v>
      </c>
      <c r="AR84" t="s">
        <v>357</v>
      </c>
      <c r="AS84" t="s">
        <v>357</v>
      </c>
      <c r="AT84" t="s">
        <v>357</v>
      </c>
      <c r="AU84" t="s">
        <v>357</v>
      </c>
      <c r="AV84" t="s">
        <v>357</v>
      </c>
      <c r="AW84" t="s">
        <v>357</v>
      </c>
      <c r="AX84" s="93">
        <v>51</v>
      </c>
      <c r="AY84" s="93">
        <v>63</v>
      </c>
      <c r="AZ84" s="93">
        <v>54</v>
      </c>
      <c r="BA84" s="93">
        <v>38</v>
      </c>
      <c r="BB84" s="93">
        <v>37</v>
      </c>
      <c r="BC84" s="93">
        <v>40</v>
      </c>
      <c r="BD84" s="93">
        <v>51</v>
      </c>
      <c r="BE84" s="93">
        <v>41</v>
      </c>
      <c r="BF84" s="93">
        <v>31</v>
      </c>
      <c r="BG84" s="93">
        <v>70</v>
      </c>
      <c r="BH84" s="93">
        <v>89</v>
      </c>
      <c r="BI84" s="93">
        <v>68</v>
      </c>
      <c r="BJ84" s="93">
        <v>44</v>
      </c>
      <c r="BK84" s="93">
        <v>48</v>
      </c>
      <c r="BL84" s="93">
        <v>34</v>
      </c>
      <c r="BM84" s="93">
        <v>50</v>
      </c>
      <c r="BN84" s="93">
        <v>51</v>
      </c>
      <c r="BO84" s="93">
        <v>24</v>
      </c>
      <c r="BP84" s="93">
        <v>68</v>
      </c>
      <c r="BQ84" s="93">
        <v>85</v>
      </c>
      <c r="BR84" s="93">
        <v>83</v>
      </c>
      <c r="BS84" s="93">
        <v>76</v>
      </c>
      <c r="BT84" s="93">
        <v>54</v>
      </c>
      <c r="BU84" s="93">
        <v>41</v>
      </c>
      <c r="BV84" s="93">
        <v>19</v>
      </c>
      <c r="BW84" s="93">
        <v>41</v>
      </c>
      <c r="BX84" s="93">
        <v>85</v>
      </c>
      <c r="BY84" s="93">
        <v>49</v>
      </c>
    </row>
    <row r="85" spans="1:77">
      <c r="A85" s="1">
        <v>37257</v>
      </c>
      <c r="B85">
        <v>518.8141950266604</v>
      </c>
      <c r="C85" s="2">
        <v>103.09</v>
      </c>
      <c r="D85">
        <v>30.71</v>
      </c>
      <c r="E85">
        <v>260.77</v>
      </c>
      <c r="F85">
        <v>19.18</v>
      </c>
      <c r="G85">
        <v>584.29999999999995</v>
      </c>
      <c r="H85">
        <v>1602.6</v>
      </c>
      <c r="I85">
        <v>303.60000000000002</v>
      </c>
      <c r="J85">
        <v>349.3</v>
      </c>
      <c r="K85">
        <v>4230.7</v>
      </c>
      <c r="L85">
        <v>1560.1</v>
      </c>
      <c r="M85">
        <v>3211</v>
      </c>
      <c r="N85">
        <v>1007.3</v>
      </c>
      <c r="W85" t="s">
        <v>357</v>
      </c>
      <c r="X85" t="s">
        <v>357</v>
      </c>
      <c r="Y85" t="s">
        <v>357</v>
      </c>
      <c r="Z85">
        <v>8.1999999999999993</v>
      </c>
      <c r="AA85">
        <v>5.7</v>
      </c>
      <c r="AB85">
        <v>8.6999999999999993</v>
      </c>
      <c r="AH85" t="s">
        <v>357</v>
      </c>
      <c r="AI85">
        <v>142.69999999999999</v>
      </c>
      <c r="AJ85">
        <v>105.1</v>
      </c>
      <c r="AK85">
        <v>246.49</v>
      </c>
      <c r="AL85">
        <v>10700</v>
      </c>
      <c r="AM85">
        <v>311.3</v>
      </c>
      <c r="AN85">
        <v>102.6</v>
      </c>
      <c r="AO85">
        <v>0.46</v>
      </c>
      <c r="AP85">
        <v>55.708240000000004</v>
      </c>
      <c r="AQ85" t="s">
        <v>357</v>
      </c>
      <c r="AR85" t="s">
        <v>357</v>
      </c>
      <c r="AS85" t="s">
        <v>357</v>
      </c>
      <c r="AT85" t="s">
        <v>357</v>
      </c>
      <c r="AU85" t="s">
        <v>357</v>
      </c>
      <c r="AV85" t="s">
        <v>357</v>
      </c>
      <c r="AW85" t="s">
        <v>357</v>
      </c>
      <c r="AX85" s="93">
        <v>57</v>
      </c>
      <c r="AY85" s="93">
        <v>71</v>
      </c>
      <c r="AZ85" s="93">
        <v>44</v>
      </c>
      <c r="BA85" s="93">
        <v>40</v>
      </c>
      <c r="BB85" s="93">
        <v>31</v>
      </c>
      <c r="BC85" s="93">
        <v>41</v>
      </c>
      <c r="BD85" s="93">
        <v>55</v>
      </c>
      <c r="BE85" s="93">
        <v>40</v>
      </c>
      <c r="BF85" s="93">
        <v>28</v>
      </c>
      <c r="BG85" s="93">
        <v>81</v>
      </c>
      <c r="BH85" s="93">
        <v>92</v>
      </c>
      <c r="BI85" s="93">
        <v>69</v>
      </c>
      <c r="BJ85" s="93">
        <v>47</v>
      </c>
      <c r="BK85" s="93">
        <v>47</v>
      </c>
      <c r="BL85" s="93">
        <v>31</v>
      </c>
      <c r="BM85" s="93">
        <v>49</v>
      </c>
      <c r="BN85" s="93">
        <v>54</v>
      </c>
      <c r="BO85" s="93">
        <v>21</v>
      </c>
      <c r="BP85" s="93">
        <v>66</v>
      </c>
      <c r="BQ85" s="93">
        <v>85</v>
      </c>
      <c r="BR85" s="93">
        <v>91</v>
      </c>
      <c r="BS85" s="93">
        <v>74</v>
      </c>
      <c r="BT85" s="93">
        <v>47</v>
      </c>
      <c r="BU85" s="93">
        <v>43</v>
      </c>
      <c r="BV85" s="93">
        <v>20</v>
      </c>
      <c r="BW85" s="93">
        <v>36</v>
      </c>
      <c r="BX85" s="93">
        <v>88</v>
      </c>
      <c r="BY85" s="93">
        <v>42</v>
      </c>
    </row>
    <row r="86" spans="1:77">
      <c r="A86" s="1">
        <v>37288</v>
      </c>
      <c r="B86" t="s">
        <v>357</v>
      </c>
      <c r="C86" s="2">
        <v>101.16</v>
      </c>
      <c r="D86">
        <v>30.962</v>
      </c>
      <c r="E86">
        <v>262.64999999999998</v>
      </c>
      <c r="F86">
        <v>21.33</v>
      </c>
      <c r="G86">
        <v>533.4</v>
      </c>
      <c r="H86">
        <v>1502</v>
      </c>
      <c r="I86">
        <v>236.6</v>
      </c>
      <c r="J86">
        <v>131.6</v>
      </c>
      <c r="K86">
        <v>4067.1</v>
      </c>
      <c r="L86">
        <v>1447.2</v>
      </c>
      <c r="M86">
        <v>3106.5</v>
      </c>
      <c r="N86">
        <v>1020.5</v>
      </c>
      <c r="W86" t="s">
        <v>357</v>
      </c>
      <c r="X86" t="s">
        <v>357</v>
      </c>
      <c r="Y86" t="s">
        <v>357</v>
      </c>
      <c r="Z86">
        <v>6.7</v>
      </c>
      <c r="AA86">
        <v>3.7</v>
      </c>
      <c r="AB86">
        <v>8.6</v>
      </c>
      <c r="AH86" t="s">
        <v>357</v>
      </c>
      <c r="AI86">
        <v>114.8</v>
      </c>
      <c r="AJ86">
        <v>72.2</v>
      </c>
      <c r="AK86">
        <v>125.46</v>
      </c>
      <c r="AL86">
        <v>1300</v>
      </c>
      <c r="AM86">
        <v>311.39999999999998</v>
      </c>
      <c r="AN86">
        <v>94.6</v>
      </c>
      <c r="AO86">
        <v>0.52</v>
      </c>
      <c r="AP86">
        <v>83.795330000000007</v>
      </c>
      <c r="AQ86" t="s">
        <v>357</v>
      </c>
      <c r="AR86" t="s">
        <v>357</v>
      </c>
      <c r="AS86" t="s">
        <v>357</v>
      </c>
      <c r="AT86" t="s">
        <v>357</v>
      </c>
      <c r="AU86" t="s">
        <v>357</v>
      </c>
      <c r="AV86" t="s">
        <v>357</v>
      </c>
      <c r="AW86" t="s">
        <v>357</v>
      </c>
      <c r="AX86" s="93">
        <v>51</v>
      </c>
      <c r="AY86" s="93">
        <v>67</v>
      </c>
      <c r="AZ86" s="93">
        <v>51</v>
      </c>
      <c r="BA86" s="93">
        <v>39</v>
      </c>
      <c r="BB86" s="93">
        <v>42</v>
      </c>
      <c r="BC86" s="93">
        <v>44</v>
      </c>
      <c r="BD86" s="93">
        <v>55</v>
      </c>
      <c r="BE86" s="93">
        <v>36</v>
      </c>
      <c r="BF86" s="93">
        <v>25</v>
      </c>
      <c r="BG86" s="93">
        <v>83</v>
      </c>
      <c r="BH86" s="93">
        <v>93</v>
      </c>
      <c r="BI86" s="93">
        <v>71</v>
      </c>
      <c r="BJ86" s="93">
        <v>48</v>
      </c>
      <c r="BK86" s="93">
        <v>46</v>
      </c>
      <c r="BL86" s="93">
        <v>32</v>
      </c>
      <c r="BM86" s="93">
        <v>53</v>
      </c>
      <c r="BN86" s="93">
        <v>53</v>
      </c>
      <c r="BO86" s="93">
        <v>26</v>
      </c>
      <c r="BP86" s="93">
        <v>67</v>
      </c>
      <c r="BQ86" s="93">
        <v>83</v>
      </c>
      <c r="BR86" s="93">
        <v>94</v>
      </c>
      <c r="BS86" s="93">
        <v>77</v>
      </c>
      <c r="BT86" s="93">
        <v>39</v>
      </c>
      <c r="BU86" s="93">
        <v>46</v>
      </c>
      <c r="BV86" s="93">
        <v>20</v>
      </c>
      <c r="BW86" s="93">
        <v>32</v>
      </c>
      <c r="BX86" s="93">
        <v>81</v>
      </c>
      <c r="BY86" s="93">
        <v>42</v>
      </c>
    </row>
    <row r="87" spans="1:77">
      <c r="A87" s="1">
        <v>37316</v>
      </c>
      <c r="B87" t="s">
        <v>357</v>
      </c>
      <c r="C87" s="2">
        <v>101.08</v>
      </c>
      <c r="D87">
        <v>31.212</v>
      </c>
      <c r="E87">
        <v>302.95999999999998</v>
      </c>
      <c r="F87">
        <v>25.92</v>
      </c>
      <c r="G87">
        <v>543.4</v>
      </c>
      <c r="H87">
        <v>1522.9</v>
      </c>
      <c r="I87">
        <v>217.2</v>
      </c>
      <c r="J87">
        <v>211</v>
      </c>
      <c r="K87">
        <v>4265.3999999999996</v>
      </c>
      <c r="L87">
        <v>1473.6</v>
      </c>
      <c r="M87">
        <v>3218</v>
      </c>
      <c r="N87">
        <v>1029.8</v>
      </c>
      <c r="W87" t="s">
        <v>357</v>
      </c>
      <c r="X87" t="s">
        <v>357</v>
      </c>
      <c r="Y87" t="s">
        <v>357</v>
      </c>
      <c r="Z87">
        <v>6.7</v>
      </c>
      <c r="AA87">
        <v>4</v>
      </c>
      <c r="AB87">
        <v>8.4</v>
      </c>
      <c r="AH87" t="s">
        <v>357</v>
      </c>
      <c r="AI87">
        <v>112.6</v>
      </c>
      <c r="AJ87">
        <v>77.3</v>
      </c>
      <c r="AK87">
        <v>139.26</v>
      </c>
      <c r="AL87">
        <v>1200</v>
      </c>
      <c r="AM87">
        <v>297.89999999999998</v>
      </c>
      <c r="AN87">
        <v>87.7</v>
      </c>
      <c r="AO87">
        <v>0.6</v>
      </c>
      <c r="AP87">
        <v>13.26914</v>
      </c>
      <c r="AQ87" t="s">
        <v>357</v>
      </c>
      <c r="AR87" t="s">
        <v>357</v>
      </c>
      <c r="AS87" t="s">
        <v>357</v>
      </c>
      <c r="AT87" t="s">
        <v>357</v>
      </c>
      <c r="AU87" t="s">
        <v>357</v>
      </c>
      <c r="AV87" t="s">
        <v>357</v>
      </c>
      <c r="AW87" t="s">
        <v>357</v>
      </c>
      <c r="AX87" s="93">
        <v>52</v>
      </c>
      <c r="AY87" s="93">
        <v>67</v>
      </c>
      <c r="AZ87" s="93">
        <v>54</v>
      </c>
      <c r="BA87" s="93">
        <v>42</v>
      </c>
      <c r="BB87" s="93">
        <v>48</v>
      </c>
      <c r="BC87" s="93">
        <v>49</v>
      </c>
      <c r="BD87" s="93">
        <v>52</v>
      </c>
      <c r="BE87" s="93">
        <v>40</v>
      </c>
      <c r="BF87" s="93">
        <v>26</v>
      </c>
      <c r="BG87" s="93">
        <v>83</v>
      </c>
      <c r="BH87" s="93">
        <v>92</v>
      </c>
      <c r="BI87" s="93">
        <v>74</v>
      </c>
      <c r="BJ87" s="93">
        <v>44</v>
      </c>
      <c r="BK87" s="93">
        <v>57</v>
      </c>
      <c r="BL87" s="93">
        <v>32</v>
      </c>
      <c r="BM87" s="93">
        <v>54</v>
      </c>
      <c r="BN87" s="93">
        <v>62</v>
      </c>
      <c r="BO87" s="93">
        <v>20</v>
      </c>
      <c r="BP87" s="93">
        <v>69</v>
      </c>
      <c r="BQ87" s="93">
        <v>88</v>
      </c>
      <c r="BR87" s="93">
        <v>94</v>
      </c>
      <c r="BS87" s="93">
        <v>75</v>
      </c>
      <c r="BT87" s="93">
        <v>46</v>
      </c>
      <c r="BU87" s="93">
        <v>45</v>
      </c>
      <c r="BV87" s="93">
        <v>19</v>
      </c>
      <c r="BW87" s="93">
        <v>35</v>
      </c>
      <c r="BX87" s="93">
        <v>83</v>
      </c>
      <c r="BY87" s="93">
        <v>43</v>
      </c>
    </row>
    <row r="88" spans="1:77">
      <c r="A88" s="1">
        <v>37347</v>
      </c>
      <c r="B88">
        <v>267.85412553481558</v>
      </c>
      <c r="C88" s="2">
        <v>101.16</v>
      </c>
      <c r="D88">
        <v>31.24</v>
      </c>
      <c r="E88">
        <v>343.33</v>
      </c>
      <c r="F88">
        <v>26.47</v>
      </c>
      <c r="G88">
        <v>552.9</v>
      </c>
      <c r="H88">
        <v>1562.4</v>
      </c>
      <c r="I88">
        <v>255.7</v>
      </c>
      <c r="J88">
        <v>244.2</v>
      </c>
      <c r="K88">
        <v>4644.1000000000004</v>
      </c>
      <c r="L88">
        <v>1516.6</v>
      </c>
      <c r="M88">
        <v>3485</v>
      </c>
      <c r="N88">
        <v>963.1</v>
      </c>
      <c r="W88" t="s">
        <v>357</v>
      </c>
      <c r="X88" t="s">
        <v>357</v>
      </c>
      <c r="Y88" t="s">
        <v>357</v>
      </c>
      <c r="Z88">
        <v>8.5</v>
      </c>
      <c r="AA88">
        <v>4.7</v>
      </c>
      <c r="AB88">
        <v>8.3000000000000007</v>
      </c>
      <c r="AH88" t="s">
        <v>357</v>
      </c>
      <c r="AI88">
        <v>120.8</v>
      </c>
      <c r="AJ88">
        <v>105</v>
      </c>
      <c r="AK88">
        <v>167.53</v>
      </c>
      <c r="AL88">
        <v>2300</v>
      </c>
      <c r="AM88">
        <v>328</v>
      </c>
      <c r="AN88">
        <v>98</v>
      </c>
      <c r="AO88">
        <v>0.54</v>
      </c>
      <c r="AP88">
        <v>36.327069999999999</v>
      </c>
      <c r="AQ88" t="s">
        <v>357</v>
      </c>
      <c r="AR88" t="s">
        <v>357</v>
      </c>
      <c r="AS88" t="s">
        <v>357</v>
      </c>
      <c r="AT88" t="s">
        <v>357</v>
      </c>
      <c r="AU88" t="s">
        <v>357</v>
      </c>
      <c r="AV88" t="s">
        <v>357</v>
      </c>
      <c r="AW88" t="s">
        <v>357</v>
      </c>
      <c r="AX88" s="93">
        <v>51</v>
      </c>
      <c r="AY88" s="93">
        <v>66</v>
      </c>
      <c r="AZ88" s="93">
        <v>54</v>
      </c>
      <c r="BA88" s="93">
        <v>39</v>
      </c>
      <c r="BB88" s="93">
        <v>45</v>
      </c>
      <c r="BC88" s="93">
        <v>48</v>
      </c>
      <c r="BD88" s="93">
        <v>46</v>
      </c>
      <c r="BE88" s="93">
        <v>43</v>
      </c>
      <c r="BF88" s="93">
        <v>26</v>
      </c>
      <c r="BG88" s="93">
        <v>77</v>
      </c>
      <c r="BH88" s="93">
        <v>94</v>
      </c>
      <c r="BI88" s="93">
        <v>72</v>
      </c>
      <c r="BJ88" s="93">
        <v>49</v>
      </c>
      <c r="BK88" s="93">
        <v>61</v>
      </c>
      <c r="BL88" s="93">
        <v>34</v>
      </c>
      <c r="BM88" s="93">
        <v>60</v>
      </c>
      <c r="BN88" s="93">
        <v>68</v>
      </c>
      <c r="BO88" s="93">
        <v>22</v>
      </c>
      <c r="BP88" s="93">
        <v>69</v>
      </c>
      <c r="BQ88" s="93">
        <v>86</v>
      </c>
      <c r="BR88" s="93">
        <v>93</v>
      </c>
      <c r="BS88" s="93">
        <v>76</v>
      </c>
      <c r="BT88" s="93">
        <v>43</v>
      </c>
      <c r="BU88" s="93">
        <v>47</v>
      </c>
      <c r="BV88" s="93">
        <v>19</v>
      </c>
      <c r="BW88" s="93">
        <v>37</v>
      </c>
      <c r="BX88" s="93">
        <v>88</v>
      </c>
      <c r="BY88" s="93">
        <v>48</v>
      </c>
    </row>
    <row r="89" spans="1:77">
      <c r="A89" s="1">
        <v>37377</v>
      </c>
      <c r="B89" t="s">
        <v>357</v>
      </c>
      <c r="C89" s="2">
        <v>101.69</v>
      </c>
      <c r="D89">
        <v>31.337</v>
      </c>
      <c r="E89">
        <v>333.61</v>
      </c>
      <c r="F89">
        <v>24.45</v>
      </c>
      <c r="G89">
        <v>610.29999999999995</v>
      </c>
      <c r="H89">
        <v>1621.3</v>
      </c>
      <c r="I89">
        <v>330.1</v>
      </c>
      <c r="J89">
        <v>290.10000000000002</v>
      </c>
      <c r="K89">
        <v>4675.3</v>
      </c>
      <c r="L89">
        <v>1511.5</v>
      </c>
      <c r="M89">
        <v>3460.7</v>
      </c>
      <c r="N89">
        <v>964.3</v>
      </c>
      <c r="W89" t="s">
        <v>357</v>
      </c>
      <c r="X89" t="s">
        <v>357</v>
      </c>
      <c r="Y89" t="s">
        <v>357</v>
      </c>
      <c r="Z89">
        <v>9.5</v>
      </c>
      <c r="AA89">
        <v>5.0999999999999996</v>
      </c>
      <c r="AB89">
        <v>8.3000000000000007</v>
      </c>
      <c r="AH89" t="s">
        <v>357</v>
      </c>
      <c r="AI89">
        <v>121.2</v>
      </c>
      <c r="AJ89">
        <v>120.6</v>
      </c>
      <c r="AK89">
        <v>168.87</v>
      </c>
      <c r="AL89">
        <v>1500</v>
      </c>
      <c r="AM89">
        <v>315.60000000000002</v>
      </c>
      <c r="AN89">
        <v>100.5</v>
      </c>
      <c r="AO89">
        <v>0.84</v>
      </c>
      <c r="AP89">
        <v>68.062809999999999</v>
      </c>
      <c r="AQ89" t="s">
        <v>357</v>
      </c>
      <c r="AR89" t="s">
        <v>357</v>
      </c>
      <c r="AS89" t="s">
        <v>357</v>
      </c>
      <c r="AT89" t="s">
        <v>357</v>
      </c>
      <c r="AU89" t="s">
        <v>357</v>
      </c>
      <c r="AV89" t="s">
        <v>357</v>
      </c>
      <c r="AW89" t="s">
        <v>357</v>
      </c>
      <c r="AX89" s="93">
        <v>51</v>
      </c>
      <c r="AY89" s="93">
        <v>66</v>
      </c>
      <c r="AZ89" s="93">
        <v>45</v>
      </c>
      <c r="BA89" s="93">
        <v>33</v>
      </c>
      <c r="BB89" s="93">
        <v>37</v>
      </c>
      <c r="BC89" s="93">
        <v>47</v>
      </c>
      <c r="BD89" s="93">
        <v>47</v>
      </c>
      <c r="BE89" s="93">
        <v>37</v>
      </c>
      <c r="BF89" s="93">
        <v>28</v>
      </c>
      <c r="BG89" s="93">
        <v>79</v>
      </c>
      <c r="BH89" s="93">
        <v>90</v>
      </c>
      <c r="BI89" s="93">
        <v>75</v>
      </c>
      <c r="BJ89" s="93">
        <v>47</v>
      </c>
      <c r="BK89" s="93">
        <v>58</v>
      </c>
      <c r="BL89" s="93">
        <v>31</v>
      </c>
      <c r="BM89" s="93">
        <v>57</v>
      </c>
      <c r="BN89" s="93">
        <v>66</v>
      </c>
      <c r="BO89" s="93">
        <v>29</v>
      </c>
      <c r="BP89" s="93">
        <v>68</v>
      </c>
      <c r="BQ89" s="93">
        <v>85</v>
      </c>
      <c r="BR89" s="93">
        <v>93</v>
      </c>
      <c r="BS89" s="93">
        <v>77</v>
      </c>
      <c r="BT89" s="93">
        <v>47</v>
      </c>
      <c r="BU89" s="93">
        <v>45</v>
      </c>
      <c r="BV89" s="93">
        <v>20</v>
      </c>
      <c r="BW89" s="93">
        <v>35</v>
      </c>
      <c r="BX89" s="93">
        <v>88</v>
      </c>
      <c r="BY89" s="93">
        <v>43</v>
      </c>
    </row>
    <row r="90" spans="1:77">
      <c r="A90" s="1">
        <v>37408</v>
      </c>
      <c r="B90" t="s">
        <v>357</v>
      </c>
      <c r="C90" s="2">
        <v>100.53</v>
      </c>
      <c r="D90">
        <v>31.52</v>
      </c>
      <c r="E90">
        <v>304.18</v>
      </c>
      <c r="F90">
        <v>25.58</v>
      </c>
      <c r="G90">
        <v>607.5</v>
      </c>
      <c r="H90">
        <v>1686</v>
      </c>
      <c r="I90">
        <v>287.10000000000002</v>
      </c>
      <c r="J90">
        <v>245.3</v>
      </c>
      <c r="K90">
        <v>4636.8</v>
      </c>
      <c r="L90">
        <v>1502.7</v>
      </c>
      <c r="M90">
        <v>3473.3</v>
      </c>
      <c r="N90">
        <v>950.2</v>
      </c>
      <c r="W90" t="s">
        <v>357</v>
      </c>
      <c r="X90" t="s">
        <v>357</v>
      </c>
      <c r="Y90" t="s">
        <v>357</v>
      </c>
      <c r="Z90">
        <v>8.6</v>
      </c>
      <c r="AA90">
        <v>4.7</v>
      </c>
      <c r="AB90">
        <v>8.1999999999999993</v>
      </c>
      <c r="AH90" t="s">
        <v>357</v>
      </c>
      <c r="AI90">
        <v>118.5</v>
      </c>
      <c r="AJ90">
        <v>138.80000000000001</v>
      </c>
      <c r="AK90">
        <v>188.46</v>
      </c>
      <c r="AL90">
        <v>1500</v>
      </c>
      <c r="AM90">
        <v>323.5</v>
      </c>
      <c r="AN90">
        <v>115</v>
      </c>
      <c r="AO90">
        <v>0.72</v>
      </c>
      <c r="AP90">
        <v>22.09084</v>
      </c>
      <c r="AQ90" t="s">
        <v>357</v>
      </c>
      <c r="AR90" t="s">
        <v>357</v>
      </c>
      <c r="AS90" t="s">
        <v>357</v>
      </c>
      <c r="AT90" t="s">
        <v>357</v>
      </c>
      <c r="AU90" t="s">
        <v>357</v>
      </c>
      <c r="AV90" t="s">
        <v>357</v>
      </c>
      <c r="AW90" t="s">
        <v>357</v>
      </c>
      <c r="AX90" s="93">
        <v>51</v>
      </c>
      <c r="AY90" s="93">
        <v>68</v>
      </c>
      <c r="AZ90" s="93">
        <v>51</v>
      </c>
      <c r="BA90" s="93">
        <v>36</v>
      </c>
      <c r="BB90" s="93">
        <v>42</v>
      </c>
      <c r="BC90" s="93">
        <v>49</v>
      </c>
      <c r="BD90" s="93">
        <v>44</v>
      </c>
      <c r="BE90" s="93">
        <v>37</v>
      </c>
      <c r="BF90" s="93">
        <v>29</v>
      </c>
      <c r="BG90" s="93">
        <v>74</v>
      </c>
      <c r="BH90" s="93">
        <v>88</v>
      </c>
      <c r="BI90" s="93">
        <v>72</v>
      </c>
      <c r="BJ90" s="93">
        <v>47</v>
      </c>
      <c r="BK90" s="93">
        <v>57</v>
      </c>
      <c r="BL90" s="93">
        <v>36</v>
      </c>
      <c r="BM90" s="93">
        <v>59</v>
      </c>
      <c r="BN90" s="93">
        <v>62</v>
      </c>
      <c r="BO90" s="93">
        <v>21</v>
      </c>
      <c r="BP90" s="93">
        <v>69</v>
      </c>
      <c r="BQ90" s="93">
        <v>85</v>
      </c>
      <c r="BR90" s="93">
        <v>88</v>
      </c>
      <c r="BS90" s="93">
        <v>79</v>
      </c>
      <c r="BT90" s="93">
        <v>52</v>
      </c>
      <c r="BU90" s="93">
        <v>44</v>
      </c>
      <c r="BV90" s="93">
        <v>19</v>
      </c>
      <c r="BW90" s="93">
        <v>42</v>
      </c>
      <c r="BX90" s="93">
        <v>84</v>
      </c>
      <c r="BY90" s="93">
        <v>51</v>
      </c>
    </row>
    <row r="91" spans="1:77">
      <c r="A91" s="1">
        <v>37438</v>
      </c>
      <c r="B91">
        <v>383.46976895608879</v>
      </c>
      <c r="C91" s="2">
        <v>100.72</v>
      </c>
      <c r="D91">
        <v>31.533000000000001</v>
      </c>
      <c r="E91">
        <v>281.81</v>
      </c>
      <c r="F91">
        <v>25.44</v>
      </c>
      <c r="G91">
        <v>645.9</v>
      </c>
      <c r="H91">
        <v>1751.1</v>
      </c>
      <c r="I91">
        <v>250.4</v>
      </c>
      <c r="J91">
        <v>270.3</v>
      </c>
      <c r="K91">
        <v>4908.3</v>
      </c>
      <c r="L91">
        <v>1512.8</v>
      </c>
      <c r="M91">
        <v>3577</v>
      </c>
      <c r="N91">
        <v>977.9</v>
      </c>
      <c r="W91" t="s">
        <v>357</v>
      </c>
      <c r="X91" t="s">
        <v>357</v>
      </c>
      <c r="Y91" t="s">
        <v>357</v>
      </c>
      <c r="Z91">
        <v>8.1999999999999993</v>
      </c>
      <c r="AA91">
        <v>5</v>
      </c>
      <c r="AB91">
        <v>7.5</v>
      </c>
      <c r="AH91" t="s">
        <v>357</v>
      </c>
      <c r="AI91">
        <v>120.6</v>
      </c>
      <c r="AJ91">
        <v>164.9</v>
      </c>
      <c r="AK91">
        <v>223.33</v>
      </c>
      <c r="AL91">
        <v>3400</v>
      </c>
      <c r="AM91">
        <v>312</v>
      </c>
      <c r="AN91">
        <v>137</v>
      </c>
      <c r="AO91">
        <v>0.38</v>
      </c>
      <c r="AP91">
        <v>75.042680000000004</v>
      </c>
      <c r="AQ91" t="s">
        <v>357</v>
      </c>
      <c r="AR91" t="s">
        <v>357</v>
      </c>
      <c r="AS91" t="s">
        <v>357</v>
      </c>
      <c r="AT91" t="s">
        <v>357</v>
      </c>
      <c r="AU91" t="s">
        <v>357</v>
      </c>
      <c r="AV91" t="s">
        <v>357</v>
      </c>
      <c r="AW91" t="s">
        <v>357</v>
      </c>
      <c r="AX91" s="93">
        <v>55</v>
      </c>
      <c r="AY91" s="93">
        <v>73</v>
      </c>
      <c r="AZ91" s="93">
        <v>58</v>
      </c>
      <c r="BA91" s="93">
        <v>38</v>
      </c>
      <c r="BB91" s="93">
        <v>45</v>
      </c>
      <c r="BC91" s="93">
        <v>54</v>
      </c>
      <c r="BD91" s="93">
        <v>41</v>
      </c>
      <c r="BE91" s="93">
        <v>38</v>
      </c>
      <c r="BF91" s="93">
        <v>27</v>
      </c>
      <c r="BG91" s="93">
        <v>68</v>
      </c>
      <c r="BH91" s="93">
        <v>89</v>
      </c>
      <c r="BI91" s="93">
        <v>70</v>
      </c>
      <c r="BJ91" s="93">
        <v>42</v>
      </c>
      <c r="BK91" s="93">
        <v>54</v>
      </c>
      <c r="BL91" s="93">
        <v>31</v>
      </c>
      <c r="BM91" s="93">
        <v>58</v>
      </c>
      <c r="BN91" s="93">
        <v>64</v>
      </c>
      <c r="BO91" s="93">
        <v>24</v>
      </c>
      <c r="BP91" s="93">
        <v>68</v>
      </c>
      <c r="BQ91" s="93">
        <v>85</v>
      </c>
      <c r="BR91" s="93">
        <v>92</v>
      </c>
      <c r="BS91" s="93">
        <v>77</v>
      </c>
      <c r="BT91" s="93">
        <v>51</v>
      </c>
      <c r="BU91" s="93">
        <v>44</v>
      </c>
      <c r="BV91" s="93">
        <v>19</v>
      </c>
      <c r="BW91" s="93">
        <v>32</v>
      </c>
      <c r="BX91" s="93">
        <v>80</v>
      </c>
      <c r="BY91" s="93">
        <v>43</v>
      </c>
    </row>
    <row r="92" spans="1:77">
      <c r="A92" s="1">
        <v>37469</v>
      </c>
      <c r="B92" t="s">
        <v>357</v>
      </c>
      <c r="C92" s="2">
        <v>100.09</v>
      </c>
      <c r="D92">
        <v>31.606999999999999</v>
      </c>
      <c r="E92">
        <v>292.23</v>
      </c>
      <c r="F92">
        <v>27.47</v>
      </c>
      <c r="G92">
        <v>659.7</v>
      </c>
      <c r="H92">
        <v>1776.1</v>
      </c>
      <c r="I92">
        <v>335.7</v>
      </c>
      <c r="J92">
        <v>281.3</v>
      </c>
      <c r="K92">
        <v>4858.8</v>
      </c>
      <c r="L92">
        <v>1504</v>
      </c>
      <c r="M92">
        <v>3587.6</v>
      </c>
      <c r="N92">
        <v>941.4</v>
      </c>
      <c r="W92" t="s">
        <v>357</v>
      </c>
      <c r="X92" t="s">
        <v>357</v>
      </c>
      <c r="Y92" t="s">
        <v>357</v>
      </c>
      <c r="Z92">
        <v>9.3000000000000007</v>
      </c>
      <c r="AA92">
        <v>5.5</v>
      </c>
      <c r="AB92">
        <v>7.3</v>
      </c>
      <c r="AH92" t="s">
        <v>357</v>
      </c>
      <c r="AI92">
        <v>125</v>
      </c>
      <c r="AJ92">
        <v>238.9</v>
      </c>
      <c r="AK92">
        <v>234.27</v>
      </c>
      <c r="AL92">
        <v>1700</v>
      </c>
      <c r="AM92">
        <v>321.3</v>
      </c>
      <c r="AN92">
        <v>151.69999999999999</v>
      </c>
      <c r="AO92">
        <v>0.55000000000000004</v>
      </c>
      <c r="AP92">
        <v>41.626860000000001</v>
      </c>
      <c r="AQ92" t="s">
        <v>357</v>
      </c>
      <c r="AR92" t="s">
        <v>357</v>
      </c>
      <c r="AS92" t="s">
        <v>357</v>
      </c>
      <c r="AT92" t="s">
        <v>357</v>
      </c>
      <c r="AU92" t="s">
        <v>357</v>
      </c>
      <c r="AV92" t="s">
        <v>357</v>
      </c>
      <c r="AW92" t="s">
        <v>357</v>
      </c>
      <c r="AX92" s="93">
        <v>54</v>
      </c>
      <c r="AY92" s="93">
        <v>68</v>
      </c>
      <c r="AZ92" s="93">
        <v>54</v>
      </c>
      <c r="BA92" s="93">
        <v>37</v>
      </c>
      <c r="BB92" s="93">
        <v>46</v>
      </c>
      <c r="BC92" s="93">
        <v>52</v>
      </c>
      <c r="BD92" s="93">
        <v>40</v>
      </c>
      <c r="BE92" s="93">
        <v>39</v>
      </c>
      <c r="BF92" s="93">
        <v>30</v>
      </c>
      <c r="BG92" s="93">
        <v>72</v>
      </c>
      <c r="BH92" s="93">
        <v>91</v>
      </c>
      <c r="BI92" s="93">
        <v>72</v>
      </c>
      <c r="BJ92" s="93">
        <v>40</v>
      </c>
      <c r="BK92" s="93">
        <v>57</v>
      </c>
      <c r="BL92" s="93">
        <v>33</v>
      </c>
      <c r="BM92" s="93">
        <v>57</v>
      </c>
      <c r="BN92" s="93">
        <v>66</v>
      </c>
      <c r="BO92" s="93">
        <v>24</v>
      </c>
      <c r="BP92" s="93">
        <v>73</v>
      </c>
      <c r="BQ92" s="93">
        <v>89</v>
      </c>
      <c r="BR92" s="93">
        <v>90</v>
      </c>
      <c r="BS92" s="93">
        <v>81</v>
      </c>
      <c r="BT92" s="93">
        <v>55</v>
      </c>
      <c r="BU92" s="93">
        <v>40</v>
      </c>
      <c r="BV92" s="93">
        <v>19</v>
      </c>
      <c r="BW92" s="93">
        <v>39</v>
      </c>
      <c r="BX92" s="93">
        <v>80</v>
      </c>
      <c r="BY92" s="93">
        <v>49</v>
      </c>
    </row>
    <row r="93" spans="1:77">
      <c r="A93" s="1">
        <v>37500</v>
      </c>
      <c r="B93" t="s">
        <v>357</v>
      </c>
      <c r="C93" s="2">
        <v>100.4</v>
      </c>
      <c r="D93">
        <v>31.72</v>
      </c>
      <c r="E93">
        <v>289.95999999999998</v>
      </c>
      <c r="F93">
        <v>28.75</v>
      </c>
      <c r="G93">
        <v>679</v>
      </c>
      <c r="H93">
        <v>1812.5</v>
      </c>
      <c r="I93">
        <v>305.3</v>
      </c>
      <c r="J93">
        <v>293.8</v>
      </c>
      <c r="K93">
        <v>4840.5</v>
      </c>
      <c r="L93">
        <v>1490.6</v>
      </c>
      <c r="M93">
        <v>3645.5</v>
      </c>
      <c r="N93">
        <v>942.9</v>
      </c>
      <c r="W93" t="s">
        <v>357</v>
      </c>
      <c r="X93" t="s">
        <v>357</v>
      </c>
      <c r="Y93" t="s">
        <v>357</v>
      </c>
      <c r="Z93">
        <v>10</v>
      </c>
      <c r="AA93">
        <v>5.0999999999999996</v>
      </c>
      <c r="AB93">
        <v>7.1</v>
      </c>
      <c r="AH93" t="s">
        <v>357</v>
      </c>
      <c r="AI93">
        <v>130.80000000000001</v>
      </c>
      <c r="AJ93">
        <v>415.3</v>
      </c>
      <c r="AK93">
        <v>250.9</v>
      </c>
      <c r="AL93">
        <v>1900</v>
      </c>
      <c r="AM93">
        <v>321.7</v>
      </c>
      <c r="AN93">
        <v>131.5</v>
      </c>
      <c r="AO93">
        <v>1.04</v>
      </c>
      <c r="AP93">
        <v>33.148449999999997</v>
      </c>
      <c r="AQ93" t="s">
        <v>357</v>
      </c>
      <c r="AR93" t="s">
        <v>357</v>
      </c>
      <c r="AS93" t="s">
        <v>357</v>
      </c>
      <c r="AT93" t="s">
        <v>357</v>
      </c>
      <c r="AU93" t="s">
        <v>357</v>
      </c>
      <c r="AV93" t="s">
        <v>357</v>
      </c>
      <c r="AW93" t="s">
        <v>357</v>
      </c>
      <c r="AX93" s="93">
        <v>55</v>
      </c>
      <c r="AY93" s="93">
        <v>70</v>
      </c>
      <c r="AZ93" s="93">
        <v>52</v>
      </c>
      <c r="BA93" s="93">
        <v>34</v>
      </c>
      <c r="BB93" s="93">
        <v>43</v>
      </c>
      <c r="BC93" s="93">
        <v>47</v>
      </c>
      <c r="BD93" s="93">
        <v>42</v>
      </c>
      <c r="BE93" s="93">
        <v>38</v>
      </c>
      <c r="BF93" s="93">
        <v>29</v>
      </c>
      <c r="BG93" s="93">
        <v>74</v>
      </c>
      <c r="BH93" s="93">
        <v>90</v>
      </c>
      <c r="BI93" s="93">
        <v>72</v>
      </c>
      <c r="BJ93" s="93">
        <v>40</v>
      </c>
      <c r="BK93" s="93">
        <v>60</v>
      </c>
      <c r="BL93" s="93">
        <v>33</v>
      </c>
      <c r="BM93" s="93">
        <v>61</v>
      </c>
      <c r="BN93" s="93">
        <v>65</v>
      </c>
      <c r="BO93" s="93">
        <v>16</v>
      </c>
      <c r="BP93" s="93">
        <v>74</v>
      </c>
      <c r="BQ93" s="93">
        <v>89</v>
      </c>
      <c r="BR93" s="93">
        <v>87</v>
      </c>
      <c r="BS93" s="93">
        <v>83</v>
      </c>
      <c r="BT93" s="93">
        <v>49</v>
      </c>
      <c r="BU93" s="93">
        <v>38</v>
      </c>
      <c r="BV93" s="93">
        <v>19</v>
      </c>
      <c r="BW93" s="93">
        <v>38</v>
      </c>
      <c r="BX93" s="93">
        <v>88</v>
      </c>
      <c r="BY93" s="93">
        <v>46</v>
      </c>
    </row>
    <row r="94" spans="1:77">
      <c r="A94" s="1">
        <v>37530</v>
      </c>
      <c r="B94">
        <v>509.02317893894065</v>
      </c>
      <c r="C94" s="2">
        <v>101.07</v>
      </c>
      <c r="D94">
        <v>31.79</v>
      </c>
      <c r="E94">
        <v>311.41000000000003</v>
      </c>
      <c r="F94">
        <v>25.72</v>
      </c>
      <c r="G94">
        <v>672.6</v>
      </c>
      <c r="H94">
        <v>1846.6</v>
      </c>
      <c r="I94">
        <v>285.7</v>
      </c>
      <c r="J94">
        <v>271.89999999999998</v>
      </c>
      <c r="K94">
        <v>4974.6000000000004</v>
      </c>
      <c r="L94">
        <v>1478.4</v>
      </c>
      <c r="M94">
        <v>3772.3</v>
      </c>
      <c r="N94">
        <v>976.2</v>
      </c>
      <c r="W94" t="s">
        <v>357</v>
      </c>
      <c r="X94" t="s">
        <v>357</v>
      </c>
      <c r="Y94" t="s">
        <v>357</v>
      </c>
      <c r="Z94">
        <v>9.6999999999999993</v>
      </c>
      <c r="AA94">
        <v>5.0999999999999996</v>
      </c>
      <c r="AB94">
        <v>7.6</v>
      </c>
      <c r="AH94" t="s">
        <v>357</v>
      </c>
      <c r="AI94">
        <v>131.4</v>
      </c>
      <c r="AJ94">
        <v>496.3</v>
      </c>
      <c r="AK94">
        <v>255.42</v>
      </c>
      <c r="AL94">
        <v>3700</v>
      </c>
      <c r="AM94">
        <v>322</v>
      </c>
      <c r="AN94">
        <v>112.2</v>
      </c>
      <c r="AO94">
        <v>1.21</v>
      </c>
      <c r="AP94">
        <v>62.548580000000001</v>
      </c>
      <c r="AQ94" t="s">
        <v>357</v>
      </c>
      <c r="AR94" t="s">
        <v>357</v>
      </c>
      <c r="AS94" t="s">
        <v>357</v>
      </c>
      <c r="AT94" t="s">
        <v>357</v>
      </c>
      <c r="AU94" t="s">
        <v>357</v>
      </c>
      <c r="AV94" t="s">
        <v>357</v>
      </c>
      <c r="AW94" t="s">
        <v>357</v>
      </c>
      <c r="AX94" s="93">
        <v>55</v>
      </c>
      <c r="AY94" s="93">
        <v>75</v>
      </c>
      <c r="AZ94" s="93">
        <v>55</v>
      </c>
      <c r="BA94" s="93">
        <v>37</v>
      </c>
      <c r="BB94" s="93">
        <v>51</v>
      </c>
      <c r="BC94" s="93">
        <v>45</v>
      </c>
      <c r="BD94" s="93">
        <v>46</v>
      </c>
      <c r="BE94" s="93">
        <v>38</v>
      </c>
      <c r="BF94" s="93">
        <v>28</v>
      </c>
      <c r="BG94" s="93">
        <v>74</v>
      </c>
      <c r="BH94" s="93">
        <v>93</v>
      </c>
      <c r="BI94" s="93">
        <v>69</v>
      </c>
      <c r="BJ94" s="93">
        <v>39</v>
      </c>
      <c r="BK94" s="93">
        <v>48</v>
      </c>
      <c r="BL94" s="93">
        <v>28</v>
      </c>
      <c r="BM94" s="93">
        <v>54</v>
      </c>
      <c r="BN94" s="93">
        <v>58</v>
      </c>
      <c r="BO94" s="93">
        <v>23</v>
      </c>
      <c r="BP94" s="93">
        <v>73</v>
      </c>
      <c r="BQ94" s="93">
        <v>90</v>
      </c>
      <c r="BR94" s="93">
        <v>89</v>
      </c>
      <c r="BS94" s="93">
        <v>83</v>
      </c>
      <c r="BT94" s="93">
        <v>54</v>
      </c>
      <c r="BU94" s="93">
        <v>45</v>
      </c>
      <c r="BV94" s="93">
        <v>18</v>
      </c>
      <c r="BW94" s="93">
        <v>40</v>
      </c>
      <c r="BX94" s="93">
        <v>92</v>
      </c>
      <c r="BY94" s="93">
        <v>52</v>
      </c>
    </row>
    <row r="95" spans="1:77">
      <c r="A95" s="1">
        <v>37561</v>
      </c>
      <c r="B95" t="s">
        <v>357</v>
      </c>
      <c r="C95" s="2">
        <v>101.61</v>
      </c>
      <c r="D95">
        <v>31.852</v>
      </c>
      <c r="E95">
        <v>321.41000000000003</v>
      </c>
      <c r="F95">
        <v>25.16</v>
      </c>
      <c r="G95">
        <v>675.8</v>
      </c>
      <c r="H95">
        <v>1884.6</v>
      </c>
      <c r="I95">
        <v>354.2</v>
      </c>
      <c r="J95">
        <v>377.3</v>
      </c>
      <c r="K95">
        <v>4937.3</v>
      </c>
      <c r="L95">
        <v>1466.5</v>
      </c>
      <c r="M95">
        <v>3801.4</v>
      </c>
      <c r="N95">
        <v>973.6</v>
      </c>
      <c r="W95" t="s">
        <v>357</v>
      </c>
      <c r="X95" t="s">
        <v>357</v>
      </c>
      <c r="Y95" t="s">
        <v>357</v>
      </c>
      <c r="Z95">
        <v>9.9</v>
      </c>
      <c r="AA95">
        <v>5.9</v>
      </c>
      <c r="AB95">
        <v>8.1</v>
      </c>
      <c r="AH95" t="s">
        <v>357</v>
      </c>
      <c r="AI95">
        <v>135.69999999999999</v>
      </c>
      <c r="AJ95">
        <v>295.2</v>
      </c>
      <c r="AK95">
        <v>237.03</v>
      </c>
      <c r="AL95">
        <v>2300</v>
      </c>
      <c r="AM95">
        <v>341.7</v>
      </c>
      <c r="AN95">
        <v>107.1</v>
      </c>
      <c r="AO95">
        <v>0.95</v>
      </c>
      <c r="AP95">
        <v>118.15900000000001</v>
      </c>
      <c r="AQ95" t="s">
        <v>357</v>
      </c>
      <c r="AR95" t="s">
        <v>357</v>
      </c>
      <c r="AS95" t="s">
        <v>357</v>
      </c>
      <c r="AT95" t="s">
        <v>357</v>
      </c>
      <c r="AU95" t="s">
        <v>357</v>
      </c>
      <c r="AV95" t="s">
        <v>357</v>
      </c>
      <c r="AW95" t="s">
        <v>357</v>
      </c>
      <c r="AX95" s="93">
        <v>52</v>
      </c>
      <c r="AY95" s="93">
        <v>68</v>
      </c>
      <c r="AZ95" s="93">
        <v>49</v>
      </c>
      <c r="BA95" s="93">
        <v>36</v>
      </c>
      <c r="BB95" s="93">
        <v>39</v>
      </c>
      <c r="BC95" s="93">
        <v>39</v>
      </c>
      <c r="BD95" s="93">
        <v>48</v>
      </c>
      <c r="BE95" s="93">
        <v>39</v>
      </c>
      <c r="BF95" s="93">
        <v>24</v>
      </c>
      <c r="BG95" s="93">
        <v>79</v>
      </c>
      <c r="BH95" s="93">
        <v>93</v>
      </c>
      <c r="BI95" s="93">
        <v>70</v>
      </c>
      <c r="BJ95" s="93">
        <v>41</v>
      </c>
      <c r="BK95" s="93">
        <v>52</v>
      </c>
      <c r="BL95" s="93">
        <v>34</v>
      </c>
      <c r="BM95" s="93">
        <v>51</v>
      </c>
      <c r="BN95" s="93">
        <v>54</v>
      </c>
      <c r="BO95" s="93">
        <v>20</v>
      </c>
      <c r="BP95" s="93">
        <v>72</v>
      </c>
      <c r="BQ95" s="93">
        <v>89</v>
      </c>
      <c r="BR95" s="93">
        <v>86</v>
      </c>
      <c r="BS95" s="93">
        <v>78</v>
      </c>
      <c r="BT95" s="93">
        <v>45</v>
      </c>
      <c r="BU95" s="93">
        <v>48</v>
      </c>
      <c r="BV95" s="93">
        <v>19</v>
      </c>
      <c r="BW95" s="93">
        <v>38</v>
      </c>
      <c r="BX95" s="93">
        <v>86</v>
      </c>
      <c r="BY95" s="93">
        <v>50</v>
      </c>
    </row>
    <row r="96" spans="1:77">
      <c r="A96" s="1">
        <v>37591</v>
      </c>
      <c r="B96" t="s">
        <v>357</v>
      </c>
      <c r="C96" s="2">
        <v>101.54</v>
      </c>
      <c r="D96">
        <v>31.95</v>
      </c>
      <c r="E96">
        <v>318.91000000000003</v>
      </c>
      <c r="F96">
        <v>28.66</v>
      </c>
      <c r="G96">
        <v>690.5</v>
      </c>
      <c r="H96">
        <v>1930</v>
      </c>
      <c r="I96">
        <v>306.89999999999998</v>
      </c>
      <c r="J96">
        <v>314.39999999999998</v>
      </c>
      <c r="K96">
        <v>4869.5</v>
      </c>
      <c r="L96">
        <v>1457.4</v>
      </c>
      <c r="M96">
        <v>3869.9</v>
      </c>
      <c r="N96">
        <v>967.6</v>
      </c>
      <c r="W96" t="s">
        <v>357</v>
      </c>
      <c r="X96" t="s">
        <v>357</v>
      </c>
      <c r="Y96" t="s">
        <v>357</v>
      </c>
      <c r="Z96">
        <v>9.3000000000000007</v>
      </c>
      <c r="AA96">
        <v>5.7</v>
      </c>
      <c r="AB96">
        <v>8.5</v>
      </c>
      <c r="AH96" t="s">
        <v>357</v>
      </c>
      <c r="AI96">
        <v>136.5</v>
      </c>
      <c r="AJ96">
        <v>191.6</v>
      </c>
      <c r="AK96">
        <v>232.05</v>
      </c>
      <c r="AL96">
        <v>2900</v>
      </c>
      <c r="AM96">
        <v>331.2</v>
      </c>
      <c r="AN96">
        <v>104.2</v>
      </c>
      <c r="AO96">
        <v>0.9</v>
      </c>
      <c r="AP96">
        <v>98.442819999999998</v>
      </c>
      <c r="AQ96" t="s">
        <v>357</v>
      </c>
      <c r="AR96" t="s">
        <v>357</v>
      </c>
      <c r="AS96" t="s">
        <v>357</v>
      </c>
      <c r="AT96" t="s">
        <v>357</v>
      </c>
      <c r="AU96" t="s">
        <v>357</v>
      </c>
      <c r="AV96" t="s">
        <v>357</v>
      </c>
      <c r="AW96" t="s">
        <v>357</v>
      </c>
      <c r="AX96" s="93">
        <v>51</v>
      </c>
      <c r="AY96" s="93">
        <v>70</v>
      </c>
      <c r="AZ96" s="93">
        <v>54</v>
      </c>
      <c r="BA96" s="93">
        <v>35</v>
      </c>
      <c r="BB96" s="93">
        <v>49</v>
      </c>
      <c r="BC96" s="93">
        <v>45</v>
      </c>
      <c r="BD96" s="93">
        <v>40</v>
      </c>
      <c r="BE96" s="93">
        <v>37</v>
      </c>
      <c r="BF96" s="93">
        <v>24</v>
      </c>
      <c r="BG96" s="93">
        <v>73</v>
      </c>
      <c r="BH96" s="93">
        <v>90</v>
      </c>
      <c r="BI96" s="93">
        <v>67</v>
      </c>
      <c r="BJ96" s="93">
        <v>43</v>
      </c>
      <c r="BK96" s="93">
        <v>48</v>
      </c>
      <c r="BL96" s="93">
        <v>37</v>
      </c>
      <c r="BM96" s="93">
        <v>50</v>
      </c>
      <c r="BN96" s="93">
        <v>51</v>
      </c>
      <c r="BO96" s="93">
        <v>19</v>
      </c>
      <c r="BP96" s="93">
        <v>71</v>
      </c>
      <c r="BQ96" s="93">
        <v>88</v>
      </c>
      <c r="BR96" s="93">
        <v>84</v>
      </c>
      <c r="BS96" s="93">
        <v>82</v>
      </c>
      <c r="BT96" s="93">
        <v>55</v>
      </c>
      <c r="BU96" s="93">
        <v>49</v>
      </c>
      <c r="BV96" s="93">
        <v>18</v>
      </c>
      <c r="BW96" s="93">
        <v>39</v>
      </c>
      <c r="BX96" s="93">
        <v>88</v>
      </c>
      <c r="BY96" s="93">
        <v>47</v>
      </c>
    </row>
    <row r="97" spans="1:77">
      <c r="A97" s="1">
        <v>37622</v>
      </c>
      <c r="B97">
        <v>550.79809531203671</v>
      </c>
      <c r="C97" s="2">
        <v>102.4</v>
      </c>
      <c r="D97">
        <v>31.841000000000001</v>
      </c>
      <c r="E97">
        <v>307.77999999999997</v>
      </c>
      <c r="F97">
        <v>31.1</v>
      </c>
      <c r="G97">
        <v>763.3</v>
      </c>
      <c r="H97">
        <v>2119.6</v>
      </c>
      <c r="I97">
        <v>350.7</v>
      </c>
      <c r="J97">
        <v>472.5</v>
      </c>
      <c r="K97">
        <v>4832.3</v>
      </c>
      <c r="L97">
        <v>1432.8</v>
      </c>
      <c r="M97">
        <v>3663.3</v>
      </c>
      <c r="N97">
        <v>910.9</v>
      </c>
      <c r="W97" t="s">
        <v>357</v>
      </c>
      <c r="X97" t="s">
        <v>357</v>
      </c>
      <c r="Y97" t="s">
        <v>357</v>
      </c>
      <c r="Z97">
        <v>11</v>
      </c>
      <c r="AA97">
        <v>6.5</v>
      </c>
      <c r="AB97">
        <v>8.8000000000000007</v>
      </c>
      <c r="AH97" t="s">
        <v>357</v>
      </c>
      <c r="AI97">
        <v>155.9</v>
      </c>
      <c r="AJ97">
        <v>104.3</v>
      </c>
      <c r="AK97">
        <v>258.74</v>
      </c>
      <c r="AL97">
        <v>10100</v>
      </c>
      <c r="AM97">
        <v>341.7</v>
      </c>
      <c r="AN97">
        <v>103.9</v>
      </c>
      <c r="AO97">
        <v>1.1599999999999999</v>
      </c>
      <c r="AP97">
        <v>79.59975</v>
      </c>
      <c r="AQ97" t="s">
        <v>357</v>
      </c>
      <c r="AR97" t="s">
        <v>357</v>
      </c>
      <c r="AS97" t="s">
        <v>357</v>
      </c>
      <c r="AT97" t="s">
        <v>357</v>
      </c>
      <c r="AU97" t="s">
        <v>357</v>
      </c>
      <c r="AV97" t="s">
        <v>357</v>
      </c>
      <c r="AW97" t="s">
        <v>357</v>
      </c>
      <c r="AX97" s="93">
        <v>64</v>
      </c>
      <c r="AY97" s="93">
        <v>80</v>
      </c>
      <c r="AZ97" s="93">
        <v>41</v>
      </c>
      <c r="BA97" s="93">
        <v>32</v>
      </c>
      <c r="BB97" s="93">
        <v>29</v>
      </c>
      <c r="BC97" s="93">
        <v>35</v>
      </c>
      <c r="BD97" s="93">
        <v>46</v>
      </c>
      <c r="BE97" s="93">
        <v>33</v>
      </c>
      <c r="BF97" s="93">
        <v>25</v>
      </c>
      <c r="BG97" s="93">
        <v>74</v>
      </c>
      <c r="BH97" s="93">
        <v>93</v>
      </c>
      <c r="BI97" s="93">
        <v>61</v>
      </c>
      <c r="BJ97" s="93">
        <v>40</v>
      </c>
      <c r="BK97" s="93">
        <v>44</v>
      </c>
      <c r="BL97" s="93">
        <v>28</v>
      </c>
      <c r="BM97" s="93">
        <v>47</v>
      </c>
      <c r="BN97" s="93">
        <v>44</v>
      </c>
      <c r="BO97" s="93">
        <v>22</v>
      </c>
      <c r="BP97" s="93">
        <v>71</v>
      </c>
      <c r="BQ97" s="93">
        <v>84</v>
      </c>
      <c r="BR97" s="93">
        <v>86</v>
      </c>
      <c r="BS97" s="93">
        <v>75</v>
      </c>
      <c r="BT97" s="93">
        <v>50</v>
      </c>
      <c r="BU97" s="93">
        <v>44</v>
      </c>
      <c r="BV97" s="93">
        <v>18</v>
      </c>
      <c r="BW97" s="93">
        <v>39</v>
      </c>
      <c r="BX97" s="93">
        <v>94</v>
      </c>
      <c r="BY97" s="93">
        <v>49</v>
      </c>
    </row>
    <row r="98" spans="1:77">
      <c r="A98" s="1">
        <v>37653</v>
      </c>
      <c r="B98" t="s">
        <v>357</v>
      </c>
      <c r="C98" s="2">
        <v>101.63</v>
      </c>
      <c r="D98">
        <v>31.576000000000001</v>
      </c>
      <c r="E98">
        <v>341.52</v>
      </c>
      <c r="F98">
        <v>32.79</v>
      </c>
      <c r="G98">
        <v>709</v>
      </c>
      <c r="H98">
        <v>2026.5</v>
      </c>
      <c r="I98">
        <v>271.5</v>
      </c>
      <c r="J98">
        <v>175.8</v>
      </c>
      <c r="K98">
        <v>4664.8</v>
      </c>
      <c r="L98">
        <v>1355</v>
      </c>
      <c r="M98">
        <v>3566.8</v>
      </c>
      <c r="N98">
        <v>867.5</v>
      </c>
      <c r="W98" t="s">
        <v>357</v>
      </c>
      <c r="X98" t="s">
        <v>357</v>
      </c>
      <c r="Y98" t="s">
        <v>357</v>
      </c>
      <c r="Z98">
        <v>9.6</v>
      </c>
      <c r="AA98">
        <v>4.7</v>
      </c>
      <c r="AB98">
        <v>9.3000000000000007</v>
      </c>
      <c r="AH98" t="s">
        <v>357</v>
      </c>
      <c r="AI98">
        <v>125.2</v>
      </c>
      <c r="AJ98">
        <v>72</v>
      </c>
      <c r="AK98">
        <v>140.75</v>
      </c>
      <c r="AL98">
        <v>1700</v>
      </c>
      <c r="AM98">
        <v>340.2</v>
      </c>
      <c r="AN98">
        <v>96.3</v>
      </c>
      <c r="AO98">
        <v>1.33</v>
      </c>
      <c r="AP98">
        <v>68.202560000000005</v>
      </c>
      <c r="AQ98" t="s">
        <v>357</v>
      </c>
      <c r="AR98" t="s">
        <v>357</v>
      </c>
      <c r="AS98" t="s">
        <v>357</v>
      </c>
      <c r="AT98" t="s">
        <v>357</v>
      </c>
      <c r="AU98" t="s">
        <v>357</v>
      </c>
      <c r="AV98" t="s">
        <v>357</v>
      </c>
      <c r="AW98" t="s">
        <v>357</v>
      </c>
      <c r="AX98" s="93">
        <v>56</v>
      </c>
      <c r="AY98" s="93">
        <v>79</v>
      </c>
      <c r="AZ98" s="93">
        <v>49</v>
      </c>
      <c r="BA98" s="93">
        <v>33</v>
      </c>
      <c r="BB98" s="93">
        <v>47</v>
      </c>
      <c r="BC98" s="93">
        <v>49</v>
      </c>
      <c r="BD98" s="93">
        <v>54</v>
      </c>
      <c r="BE98" s="93">
        <v>33</v>
      </c>
      <c r="BF98" s="93">
        <v>26</v>
      </c>
      <c r="BG98" s="93">
        <v>78</v>
      </c>
      <c r="BH98" s="93">
        <v>95</v>
      </c>
      <c r="BI98" s="93">
        <v>66</v>
      </c>
      <c r="BJ98" s="93">
        <v>37</v>
      </c>
      <c r="BK98" s="93">
        <v>49</v>
      </c>
      <c r="BL98" s="93">
        <v>30</v>
      </c>
      <c r="BM98" s="93">
        <v>53</v>
      </c>
      <c r="BN98" s="93">
        <v>56</v>
      </c>
      <c r="BO98" s="93">
        <v>18</v>
      </c>
      <c r="BP98" s="93">
        <v>72</v>
      </c>
      <c r="BQ98" s="93">
        <v>89</v>
      </c>
      <c r="BR98" s="93">
        <v>88</v>
      </c>
      <c r="BS98" s="93">
        <v>81</v>
      </c>
      <c r="BT98" s="93">
        <v>47</v>
      </c>
      <c r="BU98" s="93">
        <v>43</v>
      </c>
      <c r="BV98" s="93">
        <v>18</v>
      </c>
      <c r="BW98" s="93">
        <v>35</v>
      </c>
      <c r="BX98" s="93">
        <v>86</v>
      </c>
      <c r="BY98" s="93">
        <v>40</v>
      </c>
    </row>
    <row r="99" spans="1:77">
      <c r="A99" s="1">
        <v>37681</v>
      </c>
      <c r="B99" t="s">
        <v>357</v>
      </c>
      <c r="C99" s="2">
        <v>101.05</v>
      </c>
      <c r="D99">
        <v>31.379000000000001</v>
      </c>
      <c r="E99">
        <v>325.56</v>
      </c>
      <c r="F99">
        <v>27.18</v>
      </c>
      <c r="G99">
        <v>730.9</v>
      </c>
      <c r="H99">
        <v>2108</v>
      </c>
      <c r="I99">
        <v>269</v>
      </c>
      <c r="J99">
        <v>275.5</v>
      </c>
      <c r="K99">
        <v>4737.8999999999996</v>
      </c>
      <c r="L99">
        <v>1339.6</v>
      </c>
      <c r="M99">
        <v>3652.4</v>
      </c>
      <c r="N99">
        <v>834.6</v>
      </c>
      <c r="W99" t="s">
        <v>357</v>
      </c>
      <c r="X99" t="s">
        <v>357</v>
      </c>
      <c r="Y99" t="s">
        <v>357</v>
      </c>
      <c r="Z99">
        <v>9.9</v>
      </c>
      <c r="AA99">
        <v>5.2</v>
      </c>
      <c r="AB99">
        <v>9.6</v>
      </c>
      <c r="AH99" t="s">
        <v>357</v>
      </c>
      <c r="AI99">
        <v>123.1</v>
      </c>
      <c r="AJ99">
        <v>77.099999999999994</v>
      </c>
      <c r="AK99">
        <v>155.81</v>
      </c>
      <c r="AL99">
        <v>1500</v>
      </c>
      <c r="AM99">
        <v>315.7</v>
      </c>
      <c r="AN99">
        <v>90</v>
      </c>
      <c r="AO99">
        <v>1.7</v>
      </c>
      <c r="AP99">
        <v>108.11</v>
      </c>
      <c r="AQ99" t="s">
        <v>357</v>
      </c>
      <c r="AR99" t="s">
        <v>357</v>
      </c>
      <c r="AS99" t="s">
        <v>357</v>
      </c>
      <c r="AT99" t="s">
        <v>357</v>
      </c>
      <c r="AU99" t="s">
        <v>357</v>
      </c>
      <c r="AV99" t="s">
        <v>357</v>
      </c>
      <c r="AW99" t="s">
        <v>357</v>
      </c>
      <c r="AX99" s="93">
        <v>56</v>
      </c>
      <c r="AY99" s="93">
        <v>76</v>
      </c>
      <c r="AZ99" s="93">
        <v>56</v>
      </c>
      <c r="BA99" s="93">
        <v>38</v>
      </c>
      <c r="BB99" s="93">
        <v>55</v>
      </c>
      <c r="BC99" s="93">
        <v>50</v>
      </c>
      <c r="BD99" s="93">
        <v>50</v>
      </c>
      <c r="BE99" s="93">
        <v>32</v>
      </c>
      <c r="BF99" s="93">
        <v>32</v>
      </c>
      <c r="BG99" s="93">
        <v>84</v>
      </c>
      <c r="BH99" s="93">
        <v>98</v>
      </c>
      <c r="BI99" s="93">
        <v>72</v>
      </c>
      <c r="BJ99" s="93">
        <v>45</v>
      </c>
      <c r="BK99" s="93">
        <v>56</v>
      </c>
      <c r="BL99" s="93">
        <v>29</v>
      </c>
      <c r="BM99" s="93">
        <v>51</v>
      </c>
      <c r="BN99" s="93">
        <v>61</v>
      </c>
      <c r="BO99" s="93">
        <v>25</v>
      </c>
      <c r="BP99" s="93">
        <v>71</v>
      </c>
      <c r="BQ99" s="93">
        <v>87</v>
      </c>
      <c r="BR99" s="93">
        <v>86</v>
      </c>
      <c r="BS99" s="93">
        <v>76</v>
      </c>
      <c r="BT99" s="93">
        <v>55</v>
      </c>
      <c r="BU99" s="93">
        <v>45</v>
      </c>
      <c r="BV99" s="93">
        <v>17</v>
      </c>
      <c r="BW99" s="93">
        <v>34</v>
      </c>
      <c r="BX99" s="93">
        <v>95</v>
      </c>
      <c r="BY99" s="93">
        <v>42</v>
      </c>
    </row>
    <row r="100" spans="1:77">
      <c r="A100" s="1">
        <v>37712</v>
      </c>
      <c r="B100">
        <v>288.22346751245635</v>
      </c>
      <c r="C100" s="2">
        <v>101.02</v>
      </c>
      <c r="D100">
        <v>31.111999999999998</v>
      </c>
      <c r="E100">
        <v>369.77</v>
      </c>
      <c r="F100">
        <v>23.68</v>
      </c>
      <c r="G100">
        <v>749.5</v>
      </c>
      <c r="H100">
        <v>2208.5</v>
      </c>
      <c r="I100">
        <v>335</v>
      </c>
      <c r="J100">
        <v>318.7</v>
      </c>
      <c r="K100">
        <v>5035.2</v>
      </c>
      <c r="L100">
        <v>1342.3</v>
      </c>
      <c r="M100">
        <v>3972.2</v>
      </c>
      <c r="N100">
        <v>977.1</v>
      </c>
      <c r="W100" t="s">
        <v>357</v>
      </c>
      <c r="X100" t="s">
        <v>357</v>
      </c>
      <c r="Y100" t="s">
        <v>357</v>
      </c>
      <c r="Z100">
        <v>11.6</v>
      </c>
      <c r="AA100">
        <v>6</v>
      </c>
      <c r="AB100">
        <v>9.1999999999999993</v>
      </c>
      <c r="AH100" t="s">
        <v>357</v>
      </c>
      <c r="AI100">
        <v>133.1</v>
      </c>
      <c r="AJ100">
        <v>103.9</v>
      </c>
      <c r="AK100">
        <v>187.91</v>
      </c>
      <c r="AL100">
        <v>2400</v>
      </c>
      <c r="AM100">
        <v>353.1</v>
      </c>
      <c r="AN100">
        <v>99.7</v>
      </c>
      <c r="AO100">
        <v>1.1599999999999999</v>
      </c>
      <c r="AP100">
        <v>87.964659999999995</v>
      </c>
      <c r="AQ100" t="s">
        <v>357</v>
      </c>
      <c r="AR100" t="s">
        <v>357</v>
      </c>
      <c r="AS100" t="s">
        <v>357</v>
      </c>
      <c r="AT100" t="s">
        <v>357</v>
      </c>
      <c r="AU100" t="s">
        <v>357</v>
      </c>
      <c r="AV100" t="s">
        <v>357</v>
      </c>
      <c r="AW100" t="s">
        <v>357</v>
      </c>
      <c r="AX100" s="93">
        <v>55</v>
      </c>
      <c r="AY100" s="93">
        <v>73</v>
      </c>
      <c r="AZ100" s="93">
        <v>57</v>
      </c>
      <c r="BA100" s="93">
        <v>34</v>
      </c>
      <c r="BB100" s="93">
        <v>50</v>
      </c>
      <c r="BC100" s="93">
        <v>51</v>
      </c>
      <c r="BD100" s="93">
        <v>51</v>
      </c>
      <c r="BE100" s="93">
        <v>37</v>
      </c>
      <c r="BF100" s="93">
        <v>28</v>
      </c>
      <c r="BG100" s="93">
        <v>83</v>
      </c>
      <c r="BH100" s="93">
        <v>95</v>
      </c>
      <c r="BI100" s="93">
        <v>70</v>
      </c>
      <c r="BJ100" s="93">
        <v>40</v>
      </c>
      <c r="BK100" s="93">
        <v>66</v>
      </c>
      <c r="BL100" s="93">
        <v>38</v>
      </c>
      <c r="BM100" s="93">
        <v>59</v>
      </c>
      <c r="BN100" s="93">
        <v>69</v>
      </c>
      <c r="BO100" s="93">
        <v>23</v>
      </c>
      <c r="BP100" s="93">
        <v>72</v>
      </c>
      <c r="BQ100" s="93">
        <v>89</v>
      </c>
      <c r="BR100" s="93">
        <v>94</v>
      </c>
      <c r="BS100" s="93">
        <v>78</v>
      </c>
      <c r="BT100" s="93">
        <v>57</v>
      </c>
      <c r="BU100" s="93">
        <v>47</v>
      </c>
      <c r="BV100" s="93">
        <v>17</v>
      </c>
      <c r="BW100" s="93">
        <v>32</v>
      </c>
      <c r="BX100" s="93">
        <v>93</v>
      </c>
      <c r="BY100" s="93">
        <v>45</v>
      </c>
    </row>
    <row r="101" spans="1:77">
      <c r="A101" s="1">
        <v>37742</v>
      </c>
      <c r="B101" t="s">
        <v>357</v>
      </c>
      <c r="C101" s="2">
        <v>100.8</v>
      </c>
      <c r="D101">
        <v>30.687000000000001</v>
      </c>
      <c r="E101">
        <v>421.08</v>
      </c>
      <c r="F101">
        <v>26.32</v>
      </c>
      <c r="G101">
        <v>822.4</v>
      </c>
      <c r="H101">
        <v>2311.1999999999998</v>
      </c>
      <c r="I101">
        <v>396.4</v>
      </c>
      <c r="J101">
        <v>329.8</v>
      </c>
      <c r="K101">
        <v>5048.7</v>
      </c>
      <c r="L101">
        <v>1348.3</v>
      </c>
      <c r="M101">
        <v>4050.5</v>
      </c>
      <c r="N101">
        <v>914.1</v>
      </c>
      <c r="W101" t="s">
        <v>357</v>
      </c>
      <c r="X101" t="s">
        <v>357</v>
      </c>
      <c r="Y101" t="s">
        <v>357</v>
      </c>
      <c r="Z101">
        <v>10.199999999999999</v>
      </c>
      <c r="AA101">
        <v>6.2</v>
      </c>
      <c r="AB101">
        <v>8.8000000000000007</v>
      </c>
      <c r="AH101" t="s">
        <v>357</v>
      </c>
      <c r="AI101">
        <v>131.9</v>
      </c>
      <c r="AJ101">
        <v>118.8</v>
      </c>
      <c r="AK101">
        <v>190.92</v>
      </c>
      <c r="AL101">
        <v>1700</v>
      </c>
      <c r="AM101">
        <v>336.5</v>
      </c>
      <c r="AN101">
        <v>103</v>
      </c>
      <c r="AO101">
        <v>0.93</v>
      </c>
      <c r="AP101">
        <v>86.388599999999997</v>
      </c>
      <c r="AQ101" t="s">
        <v>357</v>
      </c>
      <c r="AR101" t="s">
        <v>357</v>
      </c>
      <c r="AS101" t="s">
        <v>357</v>
      </c>
      <c r="AT101" t="s">
        <v>357</v>
      </c>
      <c r="AU101" t="s">
        <v>357</v>
      </c>
      <c r="AV101" t="s">
        <v>357</v>
      </c>
      <c r="AW101" t="s">
        <v>357</v>
      </c>
      <c r="AX101" s="93">
        <v>55</v>
      </c>
      <c r="AY101" s="93">
        <v>74</v>
      </c>
      <c r="AZ101" s="93">
        <v>53</v>
      </c>
      <c r="BA101" s="93">
        <v>35</v>
      </c>
      <c r="BB101" s="93">
        <v>36</v>
      </c>
      <c r="BC101" s="93">
        <v>45</v>
      </c>
      <c r="BD101" s="93">
        <v>42</v>
      </c>
      <c r="BE101" s="93">
        <v>37</v>
      </c>
      <c r="BF101" s="93">
        <v>33</v>
      </c>
      <c r="BG101" s="93">
        <v>79</v>
      </c>
      <c r="BH101" s="93">
        <v>94</v>
      </c>
      <c r="BI101" s="93">
        <v>76</v>
      </c>
      <c r="BJ101" s="93">
        <v>43</v>
      </c>
      <c r="BK101" s="93">
        <v>66</v>
      </c>
      <c r="BL101" s="93">
        <v>33</v>
      </c>
      <c r="BM101" s="93">
        <v>63</v>
      </c>
      <c r="BN101" s="93">
        <v>68</v>
      </c>
      <c r="BO101" s="93">
        <v>23</v>
      </c>
      <c r="BP101" s="93">
        <v>73</v>
      </c>
      <c r="BQ101" s="93">
        <v>88</v>
      </c>
      <c r="BR101" s="93">
        <v>86</v>
      </c>
      <c r="BS101" s="93">
        <v>76</v>
      </c>
      <c r="BT101" s="93">
        <v>53</v>
      </c>
      <c r="BU101" s="93">
        <v>42</v>
      </c>
      <c r="BV101" s="93">
        <v>17</v>
      </c>
      <c r="BW101" s="93">
        <v>31</v>
      </c>
      <c r="BX101" s="93">
        <v>87</v>
      </c>
      <c r="BY101" s="93">
        <v>41</v>
      </c>
    </row>
    <row r="102" spans="1:77">
      <c r="A102" s="1">
        <v>37773</v>
      </c>
      <c r="B102" t="s">
        <v>357</v>
      </c>
      <c r="C102" s="2">
        <v>100.8</v>
      </c>
      <c r="D102">
        <v>30.35</v>
      </c>
      <c r="E102">
        <v>455.44</v>
      </c>
      <c r="F102">
        <v>28.33</v>
      </c>
      <c r="G102">
        <v>855.6</v>
      </c>
      <c r="H102">
        <v>2432.4</v>
      </c>
      <c r="I102">
        <v>352.6</v>
      </c>
      <c r="J102">
        <v>295.89999999999998</v>
      </c>
      <c r="K102">
        <v>5067</v>
      </c>
      <c r="L102">
        <v>1363.1</v>
      </c>
      <c r="M102">
        <v>4044.8</v>
      </c>
      <c r="N102">
        <v>909.6</v>
      </c>
      <c r="W102" t="s">
        <v>357</v>
      </c>
      <c r="X102" t="s">
        <v>357</v>
      </c>
      <c r="Y102" t="s">
        <v>357</v>
      </c>
      <c r="Z102">
        <v>10.5</v>
      </c>
      <c r="AA102">
        <v>5.9</v>
      </c>
      <c r="AB102">
        <v>8.5</v>
      </c>
      <c r="AH102" t="s">
        <v>357</v>
      </c>
      <c r="AI102">
        <v>130.6</v>
      </c>
      <c r="AJ102">
        <v>135.19999999999999</v>
      </c>
      <c r="AK102">
        <v>214.4</v>
      </c>
      <c r="AL102">
        <v>1700</v>
      </c>
      <c r="AM102">
        <v>347.7</v>
      </c>
      <c r="AN102">
        <v>117</v>
      </c>
      <c r="AO102">
        <v>0.6</v>
      </c>
      <c r="AP102">
        <v>95.076040000000006</v>
      </c>
      <c r="AQ102" t="s">
        <v>357</v>
      </c>
      <c r="AR102" t="s">
        <v>357</v>
      </c>
      <c r="AS102" t="s">
        <v>357</v>
      </c>
      <c r="AT102" t="s">
        <v>357</v>
      </c>
      <c r="AU102" t="s">
        <v>357</v>
      </c>
      <c r="AV102" t="s">
        <v>357</v>
      </c>
      <c r="AW102" t="s">
        <v>357</v>
      </c>
      <c r="AX102" s="93">
        <v>51</v>
      </c>
      <c r="AY102" s="93">
        <v>69</v>
      </c>
      <c r="AZ102" s="93">
        <v>56</v>
      </c>
      <c r="BA102" s="93">
        <v>39</v>
      </c>
      <c r="BB102" s="93">
        <v>54</v>
      </c>
      <c r="BC102" s="93">
        <v>56</v>
      </c>
      <c r="BD102" s="93">
        <v>48</v>
      </c>
      <c r="BE102" s="93">
        <v>40</v>
      </c>
      <c r="BF102" s="93">
        <v>32</v>
      </c>
      <c r="BG102" s="93">
        <v>75</v>
      </c>
      <c r="BH102" s="93">
        <v>92</v>
      </c>
      <c r="BI102" s="93">
        <v>73</v>
      </c>
      <c r="BJ102" s="93">
        <v>43</v>
      </c>
      <c r="BK102" s="93">
        <v>64</v>
      </c>
      <c r="BL102" s="93">
        <v>36</v>
      </c>
      <c r="BM102" s="93">
        <v>60</v>
      </c>
      <c r="BN102" s="93">
        <v>67</v>
      </c>
      <c r="BO102" s="93">
        <v>22</v>
      </c>
      <c r="BP102" s="93">
        <v>73</v>
      </c>
      <c r="BQ102" s="93">
        <v>88</v>
      </c>
      <c r="BR102" s="93">
        <v>89</v>
      </c>
      <c r="BS102" s="93">
        <v>81</v>
      </c>
      <c r="BT102" s="93">
        <v>60</v>
      </c>
      <c r="BU102" s="93">
        <v>39</v>
      </c>
      <c r="BV102" s="93">
        <v>16</v>
      </c>
      <c r="BW102" s="93">
        <v>35</v>
      </c>
      <c r="BX102" s="93">
        <v>99</v>
      </c>
      <c r="BY102" s="93">
        <v>42</v>
      </c>
    </row>
    <row r="103" spans="1:77">
      <c r="A103" s="1">
        <v>37803</v>
      </c>
      <c r="B103">
        <v>413.21661356615107</v>
      </c>
      <c r="C103" s="2">
        <v>100.71</v>
      </c>
      <c r="D103">
        <v>30.26</v>
      </c>
      <c r="E103">
        <v>430.3</v>
      </c>
      <c r="F103">
        <v>28.37</v>
      </c>
      <c r="G103">
        <v>917.1</v>
      </c>
      <c r="H103">
        <v>2604.5</v>
      </c>
      <c r="I103">
        <v>321.89999999999998</v>
      </c>
      <c r="J103">
        <v>336.4</v>
      </c>
      <c r="K103">
        <v>5267.2</v>
      </c>
      <c r="L103">
        <v>1371.1</v>
      </c>
      <c r="M103">
        <v>4194.8999999999996</v>
      </c>
      <c r="N103">
        <v>917.7</v>
      </c>
      <c r="W103" t="s">
        <v>357</v>
      </c>
      <c r="X103" t="s">
        <v>357</v>
      </c>
      <c r="Y103" t="s">
        <v>357</v>
      </c>
      <c r="Z103">
        <v>11.1</v>
      </c>
      <c r="AA103">
        <v>6.1</v>
      </c>
      <c r="AB103">
        <v>8.4</v>
      </c>
      <c r="AH103" t="s">
        <v>357</v>
      </c>
      <c r="AI103">
        <v>131.30000000000001</v>
      </c>
      <c r="AJ103">
        <v>158.1</v>
      </c>
      <c r="AK103">
        <v>251.71</v>
      </c>
      <c r="AL103">
        <v>3700</v>
      </c>
      <c r="AM103">
        <v>339.8</v>
      </c>
      <c r="AN103">
        <v>138.4</v>
      </c>
      <c r="AO103">
        <v>0.35</v>
      </c>
      <c r="AP103">
        <v>24.111190000000001</v>
      </c>
      <c r="AQ103" t="s">
        <v>357</v>
      </c>
      <c r="AR103" t="s">
        <v>357</v>
      </c>
      <c r="AS103" t="s">
        <v>357</v>
      </c>
      <c r="AT103" t="s">
        <v>357</v>
      </c>
      <c r="AU103" t="s">
        <v>357</v>
      </c>
      <c r="AV103" t="s">
        <v>357</v>
      </c>
      <c r="AW103" t="s">
        <v>357</v>
      </c>
      <c r="AX103" s="93">
        <v>56</v>
      </c>
      <c r="AY103" s="93">
        <v>69</v>
      </c>
      <c r="AZ103" s="93">
        <v>51</v>
      </c>
      <c r="BA103" s="93">
        <v>36</v>
      </c>
      <c r="BB103" s="93">
        <v>48</v>
      </c>
      <c r="BC103" s="93">
        <v>55</v>
      </c>
      <c r="BD103" s="93">
        <v>39</v>
      </c>
      <c r="BE103" s="93">
        <v>40</v>
      </c>
      <c r="BF103" s="93">
        <v>28</v>
      </c>
      <c r="BG103" s="93">
        <v>74</v>
      </c>
      <c r="BH103" s="93">
        <v>92</v>
      </c>
      <c r="BI103" s="93">
        <v>74</v>
      </c>
      <c r="BJ103" s="93">
        <v>43</v>
      </c>
      <c r="BK103" s="93">
        <v>61</v>
      </c>
      <c r="BL103" s="93">
        <v>32</v>
      </c>
      <c r="BM103" s="93">
        <v>57</v>
      </c>
      <c r="BN103" s="93">
        <v>61</v>
      </c>
      <c r="BO103" s="93">
        <v>23</v>
      </c>
      <c r="BP103" s="93">
        <v>68</v>
      </c>
      <c r="BQ103" s="93">
        <v>84</v>
      </c>
      <c r="BR103" s="93">
        <v>88</v>
      </c>
      <c r="BS103" s="93">
        <v>79</v>
      </c>
      <c r="BT103" s="93">
        <v>57</v>
      </c>
      <c r="BU103" s="93">
        <v>38</v>
      </c>
      <c r="BV103" s="93">
        <v>15</v>
      </c>
      <c r="BW103" s="93">
        <v>29</v>
      </c>
      <c r="BX103" s="93">
        <v>88</v>
      </c>
      <c r="BY103" s="93">
        <v>41</v>
      </c>
    </row>
    <row r="104" spans="1:77">
      <c r="A104" s="1">
        <v>37834</v>
      </c>
      <c r="B104" t="s">
        <v>357</v>
      </c>
      <c r="C104" s="2">
        <v>99.59</v>
      </c>
      <c r="D104">
        <v>30.518999999999998</v>
      </c>
      <c r="E104">
        <v>484</v>
      </c>
      <c r="F104">
        <v>29.49</v>
      </c>
      <c r="G104">
        <v>940.9</v>
      </c>
      <c r="H104">
        <v>2625.4</v>
      </c>
      <c r="I104">
        <v>375.7</v>
      </c>
      <c r="J104">
        <v>331.7</v>
      </c>
      <c r="K104">
        <v>5152.1000000000004</v>
      </c>
      <c r="L104">
        <v>1331.8</v>
      </c>
      <c r="M104">
        <v>4102.3</v>
      </c>
      <c r="N104">
        <v>901.3</v>
      </c>
      <c r="W104" t="s">
        <v>357</v>
      </c>
      <c r="X104" t="s">
        <v>357</v>
      </c>
      <c r="Y104" t="s">
        <v>357</v>
      </c>
      <c r="Z104">
        <v>11.4</v>
      </c>
      <c r="AA104">
        <v>6.7</v>
      </c>
      <c r="AB104">
        <v>8.3000000000000007</v>
      </c>
      <c r="AH104" t="s">
        <v>357</v>
      </c>
      <c r="AI104">
        <v>134.80000000000001</v>
      </c>
      <c r="AJ104">
        <v>218.8</v>
      </c>
      <c r="AK104">
        <v>265.8</v>
      </c>
      <c r="AL104">
        <v>2000</v>
      </c>
      <c r="AM104">
        <v>346.5</v>
      </c>
      <c r="AN104">
        <v>154.80000000000001</v>
      </c>
      <c r="AO104">
        <v>0.65</v>
      </c>
      <c r="AP104">
        <v>70.330560000000006</v>
      </c>
      <c r="AQ104" t="s">
        <v>357</v>
      </c>
      <c r="AR104" t="s">
        <v>357</v>
      </c>
      <c r="AS104" t="s">
        <v>357</v>
      </c>
      <c r="AT104" t="s">
        <v>357</v>
      </c>
      <c r="AU104" t="s">
        <v>357</v>
      </c>
      <c r="AV104" t="s">
        <v>357</v>
      </c>
      <c r="AW104" t="s">
        <v>357</v>
      </c>
      <c r="AX104" s="93">
        <v>50</v>
      </c>
      <c r="AY104" s="93">
        <v>65</v>
      </c>
      <c r="AZ104" s="93">
        <v>54</v>
      </c>
      <c r="BA104" s="93">
        <v>39</v>
      </c>
      <c r="BB104" s="93">
        <v>39</v>
      </c>
      <c r="BC104" s="93">
        <v>51</v>
      </c>
      <c r="BD104" s="93">
        <v>42</v>
      </c>
      <c r="BE104" s="93">
        <v>43</v>
      </c>
      <c r="BF104" s="93">
        <v>30</v>
      </c>
      <c r="BG104" s="93">
        <v>76</v>
      </c>
      <c r="BH104" s="93">
        <v>88</v>
      </c>
      <c r="BI104" s="93">
        <v>68</v>
      </c>
      <c r="BJ104" s="93">
        <v>44</v>
      </c>
      <c r="BK104" s="93">
        <v>59</v>
      </c>
      <c r="BL104" s="93">
        <v>36</v>
      </c>
      <c r="BM104" s="93">
        <v>58</v>
      </c>
      <c r="BN104" s="93">
        <v>65</v>
      </c>
      <c r="BO104" s="93">
        <v>26</v>
      </c>
      <c r="BP104" s="93">
        <v>73</v>
      </c>
      <c r="BQ104" s="93">
        <v>89</v>
      </c>
      <c r="BR104" s="93">
        <v>89</v>
      </c>
      <c r="BS104" s="93">
        <v>80</v>
      </c>
      <c r="BT104" s="93">
        <v>62</v>
      </c>
      <c r="BU104" s="93">
        <v>41</v>
      </c>
      <c r="BV104" s="93">
        <v>16</v>
      </c>
      <c r="BW104" s="93">
        <v>34</v>
      </c>
      <c r="BX104" s="93">
        <v>93</v>
      </c>
      <c r="BY104" s="93">
        <v>44</v>
      </c>
    </row>
    <row r="105" spans="1:77">
      <c r="A105" s="1">
        <v>37865</v>
      </c>
      <c r="B105" t="s">
        <v>357</v>
      </c>
      <c r="C105" s="2">
        <v>100.34</v>
      </c>
      <c r="D105">
        <v>30.585999999999999</v>
      </c>
      <c r="E105">
        <v>515.16999999999996</v>
      </c>
      <c r="F105">
        <v>27.61</v>
      </c>
      <c r="G105">
        <v>966.3</v>
      </c>
      <c r="H105">
        <v>2683.2</v>
      </c>
      <c r="I105">
        <v>336.4</v>
      </c>
      <c r="J105">
        <v>333.3</v>
      </c>
      <c r="K105">
        <v>5168.8</v>
      </c>
      <c r="L105">
        <v>1343.8</v>
      </c>
      <c r="M105">
        <v>4197.3999999999996</v>
      </c>
      <c r="N105">
        <v>913.3</v>
      </c>
      <c r="W105" t="s">
        <v>357</v>
      </c>
      <c r="X105" t="s">
        <v>357</v>
      </c>
      <c r="Y105" t="s">
        <v>357</v>
      </c>
      <c r="Z105">
        <v>12</v>
      </c>
      <c r="AA105">
        <v>6.4</v>
      </c>
      <c r="AB105">
        <v>8.1999999999999993</v>
      </c>
      <c r="AH105" t="s">
        <v>357</v>
      </c>
      <c r="AI105">
        <v>138.9</v>
      </c>
      <c r="AJ105">
        <v>373.7</v>
      </c>
      <c r="AK105">
        <v>282.81</v>
      </c>
      <c r="AL105">
        <v>1900</v>
      </c>
      <c r="AM105">
        <v>350.2</v>
      </c>
      <c r="AN105">
        <v>137.69999999999999</v>
      </c>
      <c r="AO105">
        <v>0.51</v>
      </c>
      <c r="AP105">
        <v>59.185890000000001</v>
      </c>
      <c r="AQ105" t="s">
        <v>357</v>
      </c>
      <c r="AR105" t="s">
        <v>357</v>
      </c>
      <c r="AS105" t="s">
        <v>357</v>
      </c>
      <c r="AT105" t="s">
        <v>357</v>
      </c>
      <c r="AU105" t="s">
        <v>357</v>
      </c>
      <c r="AV105" t="s">
        <v>357</v>
      </c>
      <c r="AW105" t="s">
        <v>357</v>
      </c>
      <c r="AX105" s="93">
        <v>55</v>
      </c>
      <c r="AY105" s="93">
        <v>72</v>
      </c>
      <c r="AZ105" s="93">
        <v>50</v>
      </c>
      <c r="BA105" s="93">
        <v>38</v>
      </c>
      <c r="BB105" s="93">
        <v>46</v>
      </c>
      <c r="BC105" s="93">
        <v>53</v>
      </c>
      <c r="BD105" s="93">
        <v>39</v>
      </c>
      <c r="BE105" s="93">
        <v>39</v>
      </c>
      <c r="BF105" s="93">
        <v>28</v>
      </c>
      <c r="BG105" s="93">
        <v>74</v>
      </c>
      <c r="BH105" s="93">
        <v>90</v>
      </c>
      <c r="BI105" s="93">
        <v>76</v>
      </c>
      <c r="BJ105" s="93">
        <v>44</v>
      </c>
      <c r="BK105" s="93">
        <v>59</v>
      </c>
      <c r="BL105" s="93">
        <v>34</v>
      </c>
      <c r="BM105" s="93">
        <v>63</v>
      </c>
      <c r="BN105" s="93">
        <v>66</v>
      </c>
      <c r="BO105" s="93">
        <v>20</v>
      </c>
      <c r="BP105" s="93">
        <v>73</v>
      </c>
      <c r="BQ105" s="93">
        <v>90</v>
      </c>
      <c r="BR105" s="93">
        <v>85</v>
      </c>
      <c r="BS105" s="93">
        <v>85</v>
      </c>
      <c r="BT105" s="93">
        <v>65</v>
      </c>
      <c r="BU105" s="93">
        <v>45</v>
      </c>
      <c r="BV105" s="93">
        <v>15</v>
      </c>
      <c r="BW105" s="93">
        <v>37</v>
      </c>
      <c r="BX105" s="93">
        <v>89</v>
      </c>
      <c r="BY105" s="93">
        <v>44</v>
      </c>
    </row>
    <row r="106" spans="1:77">
      <c r="A106" s="1">
        <v>37895</v>
      </c>
      <c r="B106">
        <v>536.24664470576022</v>
      </c>
      <c r="C106" s="2">
        <v>101</v>
      </c>
      <c r="D106">
        <v>29.954999999999998</v>
      </c>
      <c r="E106">
        <v>468.85</v>
      </c>
      <c r="F106">
        <v>27.7</v>
      </c>
      <c r="G106">
        <v>957.1</v>
      </c>
      <c r="H106">
        <v>2732.1</v>
      </c>
      <c r="I106">
        <v>340</v>
      </c>
      <c r="J106">
        <v>340.7</v>
      </c>
      <c r="K106">
        <v>5428.2</v>
      </c>
      <c r="L106">
        <v>1371.1</v>
      </c>
      <c r="M106">
        <v>4305.8</v>
      </c>
      <c r="N106">
        <v>932.9</v>
      </c>
      <c r="W106" t="s">
        <v>357</v>
      </c>
      <c r="X106" t="s">
        <v>357</v>
      </c>
      <c r="Y106" t="s">
        <v>357</v>
      </c>
      <c r="Z106">
        <v>11.6</v>
      </c>
      <c r="AA106">
        <v>6.5</v>
      </c>
      <c r="AB106">
        <v>8.1999999999999993</v>
      </c>
      <c r="AH106" t="s">
        <v>357</v>
      </c>
      <c r="AI106">
        <v>140.5</v>
      </c>
      <c r="AJ106">
        <v>541</v>
      </c>
      <c r="AK106">
        <v>289.04000000000002</v>
      </c>
      <c r="AL106">
        <v>3700</v>
      </c>
      <c r="AM106">
        <v>342.5</v>
      </c>
      <c r="AN106">
        <v>116.6</v>
      </c>
      <c r="AO106">
        <v>0.56000000000000005</v>
      </c>
      <c r="AP106">
        <v>62.635480000000001</v>
      </c>
      <c r="AQ106" t="s">
        <v>357</v>
      </c>
      <c r="AR106" t="s">
        <v>357</v>
      </c>
      <c r="AS106" t="s">
        <v>357</v>
      </c>
      <c r="AT106" t="s">
        <v>357</v>
      </c>
      <c r="AU106" t="s">
        <v>357</v>
      </c>
      <c r="AV106" t="s">
        <v>357</v>
      </c>
      <c r="AW106" t="s">
        <v>357</v>
      </c>
      <c r="AX106" s="93">
        <v>63</v>
      </c>
      <c r="AY106" s="93">
        <v>71</v>
      </c>
      <c r="AZ106" s="93">
        <v>56</v>
      </c>
      <c r="BA106" s="93">
        <v>39</v>
      </c>
      <c r="BB106" s="93">
        <v>49</v>
      </c>
      <c r="BC106" s="93">
        <v>52</v>
      </c>
      <c r="BD106" s="93">
        <v>42</v>
      </c>
      <c r="BE106" s="93">
        <v>37</v>
      </c>
      <c r="BF106" s="93">
        <v>31</v>
      </c>
      <c r="BG106" s="93">
        <v>71</v>
      </c>
      <c r="BH106" s="93">
        <v>91</v>
      </c>
      <c r="BI106" s="93">
        <v>70</v>
      </c>
      <c r="BJ106" s="93">
        <v>42</v>
      </c>
      <c r="BK106" s="93">
        <v>58</v>
      </c>
      <c r="BL106" s="93">
        <v>36</v>
      </c>
      <c r="BM106" s="93">
        <v>57</v>
      </c>
      <c r="BN106" s="93">
        <v>60</v>
      </c>
      <c r="BO106" s="93">
        <v>26</v>
      </c>
      <c r="BP106" s="93">
        <v>74</v>
      </c>
      <c r="BQ106" s="93">
        <v>91</v>
      </c>
      <c r="BR106" s="93">
        <v>91</v>
      </c>
      <c r="BS106" s="93">
        <v>83</v>
      </c>
      <c r="BT106" s="93">
        <v>69</v>
      </c>
      <c r="BU106" s="93">
        <v>40</v>
      </c>
      <c r="BV106" s="93">
        <v>16</v>
      </c>
      <c r="BW106" s="93">
        <v>35</v>
      </c>
      <c r="BX106" s="93">
        <v>92</v>
      </c>
      <c r="BY106" s="93">
        <v>46</v>
      </c>
    </row>
    <row r="107" spans="1:77">
      <c r="A107" s="1">
        <v>37926</v>
      </c>
      <c r="B107" t="s">
        <v>357</v>
      </c>
      <c r="C107" s="2">
        <v>100.96</v>
      </c>
      <c r="D107">
        <v>29.74</v>
      </c>
      <c r="E107">
        <v>484.73</v>
      </c>
      <c r="F107">
        <v>28.45</v>
      </c>
      <c r="G107">
        <v>975.9</v>
      </c>
      <c r="H107">
        <v>2740.1</v>
      </c>
      <c r="I107">
        <v>380</v>
      </c>
      <c r="J107">
        <v>316.10000000000002</v>
      </c>
      <c r="K107">
        <v>5387.8</v>
      </c>
      <c r="L107">
        <v>1368.8</v>
      </c>
      <c r="M107">
        <v>4468.6000000000004</v>
      </c>
      <c r="N107">
        <v>953.4</v>
      </c>
      <c r="W107" t="s">
        <v>357</v>
      </c>
      <c r="X107" t="s">
        <v>357</v>
      </c>
      <c r="Y107" t="s">
        <v>357</v>
      </c>
      <c r="Z107">
        <v>12.6</v>
      </c>
      <c r="AA107">
        <v>7.1</v>
      </c>
      <c r="AB107">
        <v>8.1999999999999993</v>
      </c>
      <c r="AH107" t="s">
        <v>357</v>
      </c>
      <c r="AI107">
        <v>145.30000000000001</v>
      </c>
      <c r="AJ107">
        <v>328.6</v>
      </c>
      <c r="AK107">
        <v>267.94</v>
      </c>
      <c r="AL107">
        <v>2500</v>
      </c>
      <c r="AM107">
        <v>367.4</v>
      </c>
      <c r="AN107">
        <v>111.3</v>
      </c>
      <c r="AO107">
        <v>0.39</v>
      </c>
      <c r="AP107">
        <v>96.272720000000007</v>
      </c>
      <c r="AQ107" t="s">
        <v>357</v>
      </c>
      <c r="AR107" t="s">
        <v>357</v>
      </c>
      <c r="AS107" t="s">
        <v>357</v>
      </c>
      <c r="AT107" t="s">
        <v>357</v>
      </c>
      <c r="AU107" t="s">
        <v>357</v>
      </c>
      <c r="AV107" t="s">
        <v>357</v>
      </c>
      <c r="AW107" t="s">
        <v>357</v>
      </c>
      <c r="AX107" s="93">
        <v>56</v>
      </c>
      <c r="AY107" s="93">
        <v>72</v>
      </c>
      <c r="AZ107" s="93">
        <v>47</v>
      </c>
      <c r="BA107" s="93">
        <v>38</v>
      </c>
      <c r="BB107" s="93">
        <v>37</v>
      </c>
      <c r="BC107" s="93">
        <v>44</v>
      </c>
      <c r="BD107" s="93">
        <v>53</v>
      </c>
      <c r="BE107" s="93">
        <v>37</v>
      </c>
      <c r="BF107" s="93">
        <v>32</v>
      </c>
      <c r="BG107" s="93">
        <v>77</v>
      </c>
      <c r="BH107" s="93">
        <v>88</v>
      </c>
      <c r="BI107" s="93">
        <v>65</v>
      </c>
      <c r="BJ107" s="93">
        <v>40</v>
      </c>
      <c r="BK107" s="93">
        <v>52</v>
      </c>
      <c r="BL107" s="93">
        <v>31</v>
      </c>
      <c r="BM107" s="93">
        <v>52</v>
      </c>
      <c r="BN107" s="93">
        <v>53</v>
      </c>
      <c r="BO107" s="93">
        <v>24</v>
      </c>
      <c r="BP107" s="93">
        <v>75</v>
      </c>
      <c r="BQ107" s="93">
        <v>91</v>
      </c>
      <c r="BR107" s="93">
        <v>88</v>
      </c>
      <c r="BS107" s="93">
        <v>85</v>
      </c>
      <c r="BT107" s="93">
        <v>59</v>
      </c>
      <c r="BU107" s="93">
        <v>43</v>
      </c>
      <c r="BV107" s="93">
        <v>14</v>
      </c>
      <c r="BW107" s="93">
        <v>29</v>
      </c>
      <c r="BX107" s="93">
        <v>85</v>
      </c>
      <c r="BY107" s="93">
        <v>39</v>
      </c>
    </row>
    <row r="108" spans="1:77">
      <c r="A108" s="1">
        <v>37956</v>
      </c>
      <c r="B108" t="s">
        <v>357</v>
      </c>
      <c r="C108" s="2">
        <v>101.1</v>
      </c>
      <c r="D108">
        <v>29.242000000000001</v>
      </c>
      <c r="E108">
        <v>514.71</v>
      </c>
      <c r="F108">
        <v>30.17</v>
      </c>
      <c r="G108">
        <v>1002.1</v>
      </c>
      <c r="H108">
        <v>2821.3</v>
      </c>
      <c r="I108">
        <v>348</v>
      </c>
      <c r="J108">
        <v>329.9</v>
      </c>
      <c r="K108">
        <v>5315.3</v>
      </c>
      <c r="L108">
        <v>1373.6</v>
      </c>
      <c r="M108">
        <v>4399.8999999999996</v>
      </c>
      <c r="N108">
        <v>957.4</v>
      </c>
      <c r="W108" t="s">
        <v>357</v>
      </c>
      <c r="X108" t="s">
        <v>357</v>
      </c>
      <c r="Y108" t="s">
        <v>357</v>
      </c>
      <c r="Z108">
        <v>11.5</v>
      </c>
      <c r="AA108">
        <v>6.8</v>
      </c>
      <c r="AB108">
        <v>8.1999999999999993</v>
      </c>
      <c r="AH108" t="s">
        <v>357</v>
      </c>
      <c r="AI108">
        <v>146.19999999999999</v>
      </c>
      <c r="AJ108">
        <v>196.9</v>
      </c>
      <c r="AK108">
        <v>255.61</v>
      </c>
      <c r="AL108">
        <v>2700</v>
      </c>
      <c r="AM108">
        <v>357.8</v>
      </c>
      <c r="AN108">
        <v>107.3</v>
      </c>
      <c r="AO108">
        <v>0.49</v>
      </c>
      <c r="AP108">
        <v>107.18470000000001</v>
      </c>
      <c r="AQ108" t="s">
        <v>357</v>
      </c>
      <c r="AR108" t="s">
        <v>357</v>
      </c>
      <c r="AS108" t="s">
        <v>357</v>
      </c>
      <c r="AT108" t="s">
        <v>357</v>
      </c>
      <c r="AU108" t="s">
        <v>357</v>
      </c>
      <c r="AV108" t="s">
        <v>357</v>
      </c>
      <c r="AW108" t="s">
        <v>357</v>
      </c>
      <c r="AX108" s="93">
        <v>54</v>
      </c>
      <c r="AY108" s="93">
        <v>70</v>
      </c>
      <c r="AZ108" s="93">
        <v>56</v>
      </c>
      <c r="BA108" s="93">
        <v>37</v>
      </c>
      <c r="BB108" s="93">
        <v>51</v>
      </c>
      <c r="BC108" s="93">
        <v>47</v>
      </c>
      <c r="BD108" s="93">
        <v>46</v>
      </c>
      <c r="BE108" s="93">
        <v>37</v>
      </c>
      <c r="BF108" s="93">
        <v>33</v>
      </c>
      <c r="BG108" s="93">
        <v>72</v>
      </c>
      <c r="BH108" s="93">
        <v>91</v>
      </c>
      <c r="BI108" s="93">
        <v>65</v>
      </c>
      <c r="BJ108" s="93">
        <v>39</v>
      </c>
      <c r="BK108" s="93">
        <v>49</v>
      </c>
      <c r="BL108" s="93">
        <v>33</v>
      </c>
      <c r="BM108" s="93">
        <v>51</v>
      </c>
      <c r="BN108" s="93">
        <v>49</v>
      </c>
      <c r="BO108" s="93">
        <v>23</v>
      </c>
      <c r="BP108" s="93">
        <v>76</v>
      </c>
      <c r="BQ108" s="93">
        <v>89</v>
      </c>
      <c r="BR108" s="93">
        <v>84</v>
      </c>
      <c r="BS108" s="93">
        <v>81</v>
      </c>
      <c r="BT108" s="93">
        <v>60</v>
      </c>
      <c r="BU108" s="93">
        <v>36</v>
      </c>
      <c r="BV108" s="93">
        <v>14</v>
      </c>
      <c r="BW108" s="93">
        <v>37</v>
      </c>
      <c r="BX108" s="93">
        <v>90</v>
      </c>
      <c r="BY108" s="93">
        <v>46</v>
      </c>
    </row>
    <row r="109" spans="1:77">
      <c r="A109" s="1">
        <v>37987</v>
      </c>
      <c r="B109">
        <v>593.36967303852543</v>
      </c>
      <c r="C109" s="2">
        <v>101.75</v>
      </c>
      <c r="D109">
        <v>28.532</v>
      </c>
      <c r="E109">
        <v>551.72</v>
      </c>
      <c r="F109">
        <v>29.18</v>
      </c>
      <c r="G109">
        <v>1147</v>
      </c>
      <c r="H109">
        <v>3212.7</v>
      </c>
      <c r="I109">
        <v>409.1</v>
      </c>
      <c r="J109">
        <v>581.1</v>
      </c>
      <c r="K109">
        <v>5283.2</v>
      </c>
      <c r="L109">
        <v>1306.0999999999999</v>
      </c>
      <c r="M109">
        <v>4138.7</v>
      </c>
      <c r="N109">
        <v>876.5</v>
      </c>
      <c r="W109" t="s">
        <v>357</v>
      </c>
      <c r="X109" t="s">
        <v>357</v>
      </c>
      <c r="Y109" t="s">
        <v>357</v>
      </c>
      <c r="Z109">
        <v>14</v>
      </c>
      <c r="AA109">
        <v>8.5</v>
      </c>
      <c r="AB109">
        <v>8.6</v>
      </c>
      <c r="AH109" t="s">
        <v>357</v>
      </c>
      <c r="AI109">
        <v>168.7</v>
      </c>
      <c r="AJ109">
        <v>103.2</v>
      </c>
      <c r="AK109">
        <v>297.52999999999997</v>
      </c>
      <c r="AL109">
        <v>10800</v>
      </c>
      <c r="AM109">
        <v>373.6</v>
      </c>
      <c r="AN109">
        <v>110.8</v>
      </c>
      <c r="AO109">
        <v>0.33</v>
      </c>
      <c r="AP109">
        <v>78.413030000000006</v>
      </c>
      <c r="AQ109" t="s">
        <v>357</v>
      </c>
      <c r="AR109" t="s">
        <v>357</v>
      </c>
      <c r="AS109" t="s">
        <v>357</v>
      </c>
      <c r="AT109" t="s">
        <v>357</v>
      </c>
      <c r="AU109" t="s">
        <v>357</v>
      </c>
      <c r="AV109" t="s">
        <v>357</v>
      </c>
      <c r="AW109" t="s">
        <v>357</v>
      </c>
      <c r="AX109" s="93">
        <v>66</v>
      </c>
      <c r="AY109" s="93">
        <v>82</v>
      </c>
      <c r="AZ109" s="93">
        <v>47</v>
      </c>
      <c r="BA109" s="93">
        <v>40</v>
      </c>
      <c r="BB109" s="93">
        <v>35</v>
      </c>
      <c r="BC109" s="93">
        <v>40</v>
      </c>
      <c r="BD109" s="93">
        <v>53</v>
      </c>
      <c r="BE109" s="93">
        <v>32</v>
      </c>
      <c r="BF109" s="93">
        <v>28</v>
      </c>
      <c r="BG109" s="93">
        <v>80</v>
      </c>
      <c r="BH109" s="93">
        <v>93</v>
      </c>
      <c r="BI109" s="93">
        <v>64</v>
      </c>
      <c r="BJ109" s="93">
        <v>43</v>
      </c>
      <c r="BK109" s="93">
        <v>44</v>
      </c>
      <c r="BL109" s="93">
        <v>34</v>
      </c>
      <c r="BM109" s="93">
        <v>48</v>
      </c>
      <c r="BN109" s="93">
        <v>46</v>
      </c>
      <c r="BO109" s="93">
        <v>25</v>
      </c>
      <c r="BP109" s="93">
        <v>70</v>
      </c>
      <c r="BQ109" s="93">
        <v>86</v>
      </c>
      <c r="BR109" s="93">
        <v>90</v>
      </c>
      <c r="BS109" s="93">
        <v>82</v>
      </c>
      <c r="BT109" s="93">
        <v>51</v>
      </c>
      <c r="BU109" s="93">
        <v>41</v>
      </c>
      <c r="BV109" s="93">
        <v>15</v>
      </c>
      <c r="BW109" s="93">
        <v>32</v>
      </c>
      <c r="BX109" s="93">
        <v>91</v>
      </c>
      <c r="BY109" s="93">
        <v>39</v>
      </c>
    </row>
    <row r="110" spans="1:77">
      <c r="A110" s="1">
        <v>38018</v>
      </c>
      <c r="B110" t="s">
        <v>357</v>
      </c>
      <c r="C110" s="2">
        <v>100.99</v>
      </c>
      <c r="D110">
        <v>28.524999999999999</v>
      </c>
      <c r="E110">
        <v>591.09</v>
      </c>
      <c r="F110">
        <v>32.229999999999997</v>
      </c>
      <c r="G110">
        <v>1130.5999999999999</v>
      </c>
      <c r="H110">
        <v>3214.1</v>
      </c>
      <c r="I110">
        <v>319.10000000000002</v>
      </c>
      <c r="J110">
        <v>193.1</v>
      </c>
      <c r="K110">
        <v>4897.8</v>
      </c>
      <c r="L110">
        <v>1207.8</v>
      </c>
      <c r="M110">
        <v>4018.6</v>
      </c>
      <c r="N110">
        <v>870.7</v>
      </c>
      <c r="W110" t="s">
        <v>357</v>
      </c>
      <c r="X110" t="s">
        <v>357</v>
      </c>
      <c r="Y110" t="s">
        <v>357</v>
      </c>
      <c r="Z110">
        <v>11.3</v>
      </c>
      <c r="AA110">
        <v>5.6</v>
      </c>
      <c r="AB110">
        <v>9.1</v>
      </c>
      <c r="AH110" t="s">
        <v>357</v>
      </c>
      <c r="AI110">
        <v>137.30000000000001</v>
      </c>
      <c r="AJ110">
        <v>71.2</v>
      </c>
      <c r="AK110">
        <v>159.47999999999999</v>
      </c>
      <c r="AL110">
        <v>1800</v>
      </c>
      <c r="AM110">
        <v>362.8</v>
      </c>
      <c r="AN110">
        <v>102</v>
      </c>
      <c r="AO110">
        <v>0.5</v>
      </c>
      <c r="AP110">
        <v>124.42619999999999</v>
      </c>
      <c r="AQ110" t="s">
        <v>357</v>
      </c>
      <c r="AR110" t="s">
        <v>357</v>
      </c>
      <c r="AS110" t="s">
        <v>357</v>
      </c>
      <c r="AT110" t="s">
        <v>357</v>
      </c>
      <c r="AU110" t="s">
        <v>357</v>
      </c>
      <c r="AV110" t="s">
        <v>357</v>
      </c>
      <c r="AW110" t="s">
        <v>357</v>
      </c>
      <c r="AX110" s="93">
        <v>54</v>
      </c>
      <c r="AY110" s="93">
        <v>74</v>
      </c>
      <c r="AZ110" s="93">
        <v>55</v>
      </c>
      <c r="BA110" s="93">
        <v>41</v>
      </c>
      <c r="BB110" s="93">
        <v>43</v>
      </c>
      <c r="BC110" s="93">
        <v>48</v>
      </c>
      <c r="BD110" s="93">
        <v>48</v>
      </c>
      <c r="BE110" s="93">
        <v>33</v>
      </c>
      <c r="BF110" s="93">
        <v>31</v>
      </c>
      <c r="BG110" s="93">
        <v>81</v>
      </c>
      <c r="BH110" s="93">
        <v>94</v>
      </c>
      <c r="BI110" s="93">
        <v>66</v>
      </c>
      <c r="BJ110" s="93">
        <v>37</v>
      </c>
      <c r="BK110" s="93">
        <v>43</v>
      </c>
      <c r="BL110" s="93">
        <v>26</v>
      </c>
      <c r="BM110" s="93">
        <v>51</v>
      </c>
      <c r="BN110" s="93">
        <v>56</v>
      </c>
      <c r="BO110" s="93">
        <v>29</v>
      </c>
      <c r="BP110" s="93">
        <v>72</v>
      </c>
      <c r="BQ110" s="93">
        <v>86</v>
      </c>
      <c r="BR110" s="93">
        <v>91</v>
      </c>
      <c r="BS110" s="93">
        <v>82</v>
      </c>
      <c r="BT110" s="93">
        <v>55</v>
      </c>
      <c r="BU110" s="93">
        <v>41</v>
      </c>
      <c r="BV110" s="93">
        <v>15</v>
      </c>
      <c r="BW110" s="93">
        <v>28</v>
      </c>
      <c r="BX110" s="93">
        <v>91</v>
      </c>
      <c r="BY110" s="93">
        <v>43</v>
      </c>
    </row>
    <row r="111" spans="1:77">
      <c r="A111" s="1">
        <v>38047</v>
      </c>
      <c r="B111" t="s">
        <v>357</v>
      </c>
      <c r="C111" s="2">
        <v>100.75</v>
      </c>
      <c r="D111">
        <v>28.518999999999998</v>
      </c>
      <c r="E111">
        <v>644.64</v>
      </c>
      <c r="F111">
        <v>31.51</v>
      </c>
      <c r="G111">
        <v>1164.0999999999999</v>
      </c>
      <c r="H111">
        <v>3335.5</v>
      </c>
      <c r="I111">
        <v>305.5</v>
      </c>
      <c r="J111">
        <v>311.39999999999998</v>
      </c>
      <c r="K111">
        <v>5092</v>
      </c>
      <c r="L111">
        <v>1202.5999999999999</v>
      </c>
      <c r="M111">
        <v>4150.5</v>
      </c>
      <c r="N111">
        <v>834</v>
      </c>
      <c r="W111" t="s">
        <v>357</v>
      </c>
      <c r="X111" t="s">
        <v>357</v>
      </c>
      <c r="Y111" t="s">
        <v>357</v>
      </c>
      <c r="Z111">
        <v>12.1</v>
      </c>
      <c r="AA111">
        <v>6.6</v>
      </c>
      <c r="AB111">
        <v>9.5</v>
      </c>
      <c r="AH111" t="s">
        <v>357</v>
      </c>
      <c r="AI111">
        <v>136.5</v>
      </c>
      <c r="AJ111">
        <v>76.400000000000006</v>
      </c>
      <c r="AK111">
        <v>177.34</v>
      </c>
      <c r="AL111">
        <v>1700</v>
      </c>
      <c r="AM111">
        <v>345.5</v>
      </c>
      <c r="AN111">
        <v>96.7</v>
      </c>
      <c r="AO111">
        <v>0.42</v>
      </c>
      <c r="AP111">
        <v>109.1451</v>
      </c>
      <c r="AQ111" t="s">
        <v>357</v>
      </c>
      <c r="AR111" t="s">
        <v>357</v>
      </c>
      <c r="AS111" t="s">
        <v>357</v>
      </c>
      <c r="AT111" t="s">
        <v>357</v>
      </c>
      <c r="AU111" t="s">
        <v>357</v>
      </c>
      <c r="AV111" t="s">
        <v>357</v>
      </c>
      <c r="AW111" t="s">
        <v>357</v>
      </c>
      <c r="AX111" s="93">
        <v>59</v>
      </c>
      <c r="AY111" s="93">
        <v>78</v>
      </c>
      <c r="AZ111" s="93">
        <v>59</v>
      </c>
      <c r="BA111" s="93">
        <v>42</v>
      </c>
      <c r="BB111" s="93">
        <v>57</v>
      </c>
      <c r="BC111" s="93">
        <v>55</v>
      </c>
      <c r="BD111" s="93">
        <v>44</v>
      </c>
      <c r="BE111" s="93">
        <v>34</v>
      </c>
      <c r="BF111" s="93">
        <v>30</v>
      </c>
      <c r="BG111" s="93">
        <v>85</v>
      </c>
      <c r="BH111" s="93">
        <v>94</v>
      </c>
      <c r="BI111" s="93">
        <v>68</v>
      </c>
      <c r="BJ111" s="93">
        <v>40</v>
      </c>
      <c r="BK111" s="93">
        <v>57</v>
      </c>
      <c r="BL111" s="93">
        <v>38</v>
      </c>
      <c r="BM111" s="93">
        <v>53</v>
      </c>
      <c r="BN111" s="93">
        <v>65</v>
      </c>
      <c r="BO111" s="93">
        <v>27</v>
      </c>
      <c r="BP111" s="93">
        <v>73</v>
      </c>
      <c r="BQ111" s="93">
        <v>87</v>
      </c>
      <c r="BR111" s="93">
        <v>90</v>
      </c>
      <c r="BS111" s="93">
        <v>82</v>
      </c>
      <c r="BT111" s="93">
        <v>61</v>
      </c>
      <c r="BU111" s="93">
        <v>45</v>
      </c>
      <c r="BV111" s="93">
        <v>16</v>
      </c>
      <c r="BW111" s="93">
        <v>33</v>
      </c>
      <c r="BX111" s="93">
        <v>87</v>
      </c>
      <c r="BY111" s="93">
        <v>38</v>
      </c>
    </row>
    <row r="112" spans="1:77">
      <c r="A112" s="1">
        <v>38078</v>
      </c>
      <c r="B112">
        <v>309.09413105213099</v>
      </c>
      <c r="C112" s="2">
        <v>100.99</v>
      </c>
      <c r="D112">
        <v>29.015000000000001</v>
      </c>
      <c r="E112">
        <v>561.78</v>
      </c>
      <c r="F112">
        <v>34.479999999999997</v>
      </c>
      <c r="G112">
        <v>1165.5</v>
      </c>
      <c r="H112">
        <v>3430.4</v>
      </c>
      <c r="I112">
        <v>420.5</v>
      </c>
      <c r="J112">
        <v>385.1</v>
      </c>
      <c r="K112">
        <v>5433.1</v>
      </c>
      <c r="L112">
        <v>1187.4000000000001</v>
      </c>
      <c r="M112">
        <v>4385.8</v>
      </c>
      <c r="N112">
        <v>877.2</v>
      </c>
      <c r="W112" t="s">
        <v>357</v>
      </c>
      <c r="X112" t="s">
        <v>357</v>
      </c>
      <c r="Y112" t="s">
        <v>357</v>
      </c>
      <c r="Z112">
        <v>14</v>
      </c>
      <c r="AA112">
        <v>7.8</v>
      </c>
      <c r="AB112">
        <v>8.9</v>
      </c>
      <c r="AH112" t="s">
        <v>357</v>
      </c>
      <c r="AI112">
        <v>148</v>
      </c>
      <c r="AJ112">
        <v>102.9</v>
      </c>
      <c r="AK112">
        <v>214.76</v>
      </c>
      <c r="AL112">
        <v>2500</v>
      </c>
      <c r="AM112">
        <v>377.6</v>
      </c>
      <c r="AN112">
        <v>105.5</v>
      </c>
      <c r="AO112">
        <v>0.42</v>
      </c>
      <c r="AP112">
        <v>77.438119999999998</v>
      </c>
      <c r="AQ112" t="s">
        <v>357</v>
      </c>
      <c r="AR112" t="s">
        <v>357</v>
      </c>
      <c r="AS112" t="s">
        <v>357</v>
      </c>
      <c r="AT112" t="s">
        <v>357</v>
      </c>
      <c r="AU112" t="s">
        <v>357</v>
      </c>
      <c r="AV112" t="s">
        <v>357</v>
      </c>
      <c r="AW112" t="s">
        <v>357</v>
      </c>
      <c r="AX112" s="93">
        <v>56</v>
      </c>
      <c r="AY112" s="93">
        <v>73</v>
      </c>
      <c r="AZ112" s="93">
        <v>57</v>
      </c>
      <c r="BA112" s="93">
        <v>40</v>
      </c>
      <c r="BB112" s="93">
        <v>46</v>
      </c>
      <c r="BC112" s="93">
        <v>52</v>
      </c>
      <c r="BD112" s="93">
        <v>49</v>
      </c>
      <c r="BE112" s="93">
        <v>33</v>
      </c>
      <c r="BF112" s="93">
        <v>30</v>
      </c>
      <c r="BG112" s="93">
        <v>76</v>
      </c>
      <c r="BH112" s="93">
        <v>93</v>
      </c>
      <c r="BI112" s="93">
        <v>70</v>
      </c>
      <c r="BJ112" s="93">
        <v>44</v>
      </c>
      <c r="BK112" s="93">
        <v>63</v>
      </c>
      <c r="BL112" s="93">
        <v>37</v>
      </c>
      <c r="BM112" s="93">
        <v>64</v>
      </c>
      <c r="BN112" s="93">
        <v>72</v>
      </c>
      <c r="BO112" s="93">
        <v>23</v>
      </c>
      <c r="BP112" s="93">
        <v>76</v>
      </c>
      <c r="BQ112" s="93">
        <v>87</v>
      </c>
      <c r="BR112" s="93">
        <v>93</v>
      </c>
      <c r="BS112" s="93">
        <v>83</v>
      </c>
      <c r="BT112" s="93">
        <v>64</v>
      </c>
      <c r="BU112" s="93">
        <v>42</v>
      </c>
      <c r="BV112" s="93">
        <v>15</v>
      </c>
      <c r="BW112" s="93">
        <v>33</v>
      </c>
      <c r="BX112" s="93">
        <v>91</v>
      </c>
      <c r="BY112" s="93">
        <v>40</v>
      </c>
    </row>
    <row r="113" spans="1:77">
      <c r="A113" s="1">
        <v>38108</v>
      </c>
      <c r="B113" t="s">
        <v>357</v>
      </c>
      <c r="C113" s="2">
        <v>100.74</v>
      </c>
      <c r="D113">
        <v>28.99</v>
      </c>
      <c r="E113">
        <v>535.4</v>
      </c>
      <c r="F113">
        <v>36.58</v>
      </c>
      <c r="G113">
        <v>1230.0999999999999</v>
      </c>
      <c r="H113">
        <v>3483.5</v>
      </c>
      <c r="I113">
        <v>512.4</v>
      </c>
      <c r="J113">
        <v>400.9</v>
      </c>
      <c r="K113">
        <v>5340</v>
      </c>
      <c r="L113">
        <v>1181.3</v>
      </c>
      <c r="M113">
        <v>4470</v>
      </c>
      <c r="N113">
        <v>891.5</v>
      </c>
      <c r="W113" t="s">
        <v>357</v>
      </c>
      <c r="X113" t="s">
        <v>357</v>
      </c>
      <c r="Y113" t="s">
        <v>357</v>
      </c>
      <c r="Z113">
        <v>14.2</v>
      </c>
      <c r="AA113">
        <v>7.8</v>
      </c>
      <c r="AB113">
        <v>8.1999999999999993</v>
      </c>
      <c r="AH113" t="s">
        <v>357</v>
      </c>
      <c r="AI113">
        <v>147.5</v>
      </c>
      <c r="AJ113">
        <v>118.3</v>
      </c>
      <c r="AK113">
        <v>221.2</v>
      </c>
      <c r="AL113">
        <v>1800</v>
      </c>
      <c r="AM113">
        <v>367.4</v>
      </c>
      <c r="AN113">
        <v>109</v>
      </c>
      <c r="AO113">
        <v>0.32</v>
      </c>
      <c r="AP113">
        <v>110.59650000000001</v>
      </c>
      <c r="AQ113" t="s">
        <v>357</v>
      </c>
      <c r="AR113" t="s">
        <v>357</v>
      </c>
      <c r="AS113" t="s">
        <v>357</v>
      </c>
      <c r="AT113" t="s">
        <v>357</v>
      </c>
      <c r="AU113" t="s">
        <v>357</v>
      </c>
      <c r="AV113" t="s">
        <v>357</v>
      </c>
      <c r="AW113" t="s">
        <v>357</v>
      </c>
      <c r="AX113" s="93">
        <v>54</v>
      </c>
      <c r="AY113" s="93">
        <v>71</v>
      </c>
      <c r="AZ113" s="93">
        <v>51</v>
      </c>
      <c r="BA113" s="93">
        <v>43</v>
      </c>
      <c r="BB113" s="93">
        <v>37</v>
      </c>
      <c r="BC113" s="93">
        <v>46</v>
      </c>
      <c r="BD113" s="93">
        <v>42</v>
      </c>
      <c r="BE113" s="93">
        <v>35</v>
      </c>
      <c r="BF113" s="93">
        <v>29</v>
      </c>
      <c r="BG113" s="93">
        <v>73</v>
      </c>
      <c r="BH113" s="93">
        <v>91</v>
      </c>
      <c r="BI113" s="93">
        <v>71</v>
      </c>
      <c r="BJ113" s="93">
        <v>38</v>
      </c>
      <c r="BK113" s="93">
        <v>59</v>
      </c>
      <c r="BL113" s="93">
        <v>37</v>
      </c>
      <c r="BM113" s="93">
        <v>60</v>
      </c>
      <c r="BN113" s="93">
        <v>65</v>
      </c>
      <c r="BO113" s="93">
        <v>27</v>
      </c>
      <c r="BP113" s="93">
        <v>74</v>
      </c>
      <c r="BQ113" s="93">
        <v>87</v>
      </c>
      <c r="BR113" s="93">
        <v>89</v>
      </c>
      <c r="BS113" s="93">
        <v>83</v>
      </c>
      <c r="BT113" s="93">
        <v>63</v>
      </c>
      <c r="BU113" s="93">
        <v>39</v>
      </c>
      <c r="BV113" s="93">
        <v>14</v>
      </c>
      <c r="BW113" s="93">
        <v>29</v>
      </c>
      <c r="BX113" s="93">
        <v>84</v>
      </c>
      <c r="BY113" s="93">
        <v>41</v>
      </c>
    </row>
    <row r="114" spans="1:77">
      <c r="A114" s="1">
        <v>38139</v>
      </c>
      <c r="B114" t="s">
        <v>357</v>
      </c>
      <c r="C114" s="2">
        <v>100.78</v>
      </c>
      <c r="D114">
        <v>29.074999999999999</v>
      </c>
      <c r="E114">
        <v>534.84</v>
      </c>
      <c r="F114">
        <v>34.5</v>
      </c>
      <c r="G114">
        <v>1220.5</v>
      </c>
      <c r="H114">
        <v>3526.5</v>
      </c>
      <c r="I114">
        <v>406.8</v>
      </c>
      <c r="J114">
        <v>315.39999999999998</v>
      </c>
      <c r="K114">
        <v>5335</v>
      </c>
      <c r="L114">
        <v>1166</v>
      </c>
      <c r="M114">
        <v>4578.3999999999996</v>
      </c>
      <c r="N114">
        <v>918.5</v>
      </c>
      <c r="W114" t="s">
        <v>357</v>
      </c>
      <c r="X114" t="s">
        <v>357</v>
      </c>
      <c r="Y114" t="s">
        <v>357</v>
      </c>
      <c r="Z114">
        <v>13.6</v>
      </c>
      <c r="AA114">
        <v>7.4</v>
      </c>
      <c r="AB114">
        <v>7.6</v>
      </c>
      <c r="AH114" t="s">
        <v>357</v>
      </c>
      <c r="AI114">
        <v>146.5</v>
      </c>
      <c r="AJ114">
        <v>134.5</v>
      </c>
      <c r="AK114">
        <v>246.42</v>
      </c>
      <c r="AL114">
        <v>1800</v>
      </c>
      <c r="AM114">
        <v>372.6</v>
      </c>
      <c r="AN114">
        <v>123.7</v>
      </c>
      <c r="AO114">
        <v>0.57999999999999996</v>
      </c>
      <c r="AP114">
        <v>88.853189999999998</v>
      </c>
      <c r="AQ114" t="s">
        <v>357</v>
      </c>
      <c r="AR114" t="s">
        <v>357</v>
      </c>
      <c r="AS114" t="s">
        <v>357</v>
      </c>
      <c r="AT114" t="s">
        <v>357</v>
      </c>
      <c r="AU114" t="s">
        <v>357</v>
      </c>
      <c r="AV114" t="s">
        <v>357</v>
      </c>
      <c r="AW114" t="s">
        <v>357</v>
      </c>
      <c r="AX114" s="93">
        <v>53</v>
      </c>
      <c r="AY114" s="93">
        <v>69</v>
      </c>
      <c r="AZ114" s="93">
        <v>56</v>
      </c>
      <c r="BA114" s="93">
        <v>45</v>
      </c>
      <c r="BB114" s="93">
        <v>53</v>
      </c>
      <c r="BC114" s="93">
        <v>59</v>
      </c>
      <c r="BD114" s="93">
        <v>44</v>
      </c>
      <c r="BE114" s="93">
        <v>37</v>
      </c>
      <c r="BF114" s="93">
        <v>28</v>
      </c>
      <c r="BG114" s="93">
        <v>79</v>
      </c>
      <c r="BH114" s="93">
        <v>90</v>
      </c>
      <c r="BI114" s="93">
        <v>77</v>
      </c>
      <c r="BJ114" s="93">
        <v>43</v>
      </c>
      <c r="BK114" s="93">
        <v>65</v>
      </c>
      <c r="BL114" s="93">
        <v>38</v>
      </c>
      <c r="BM114" s="93">
        <v>63</v>
      </c>
      <c r="BN114" s="93">
        <v>68</v>
      </c>
      <c r="BO114" s="93">
        <v>19</v>
      </c>
      <c r="BP114" s="93">
        <v>73</v>
      </c>
      <c r="BQ114" s="93">
        <v>87</v>
      </c>
      <c r="BR114" s="93">
        <v>87</v>
      </c>
      <c r="BS114" s="93">
        <v>81</v>
      </c>
      <c r="BT114" s="93">
        <v>65</v>
      </c>
      <c r="BU114" s="93">
        <v>45</v>
      </c>
      <c r="BV114" s="93">
        <v>14</v>
      </c>
      <c r="BW114" s="93">
        <v>34</v>
      </c>
      <c r="BX114" s="93">
        <v>83</v>
      </c>
      <c r="BY114" s="93">
        <v>38</v>
      </c>
    </row>
    <row r="115" spans="1:77">
      <c r="A115" s="1">
        <v>38169</v>
      </c>
      <c r="B115">
        <v>446.39616902718666</v>
      </c>
      <c r="C115" s="2">
        <v>100.92</v>
      </c>
      <c r="D115">
        <v>29.106000000000002</v>
      </c>
      <c r="E115">
        <v>502.81</v>
      </c>
      <c r="F115">
        <v>40.03</v>
      </c>
      <c r="G115">
        <v>1276.0999999999999</v>
      </c>
      <c r="H115">
        <v>3694</v>
      </c>
      <c r="I115">
        <v>460.1</v>
      </c>
      <c r="J115">
        <v>406.5</v>
      </c>
      <c r="K115">
        <v>5671.8</v>
      </c>
      <c r="L115">
        <v>1153.5</v>
      </c>
      <c r="M115">
        <v>4665</v>
      </c>
      <c r="N115">
        <v>870.7</v>
      </c>
      <c r="W115" t="s">
        <v>357</v>
      </c>
      <c r="X115" t="s">
        <v>357</v>
      </c>
      <c r="Y115" t="s">
        <v>357</v>
      </c>
      <c r="Z115">
        <v>14.9</v>
      </c>
      <c r="AA115">
        <v>7.9</v>
      </c>
      <c r="AB115">
        <v>7.5</v>
      </c>
      <c r="AH115" t="s">
        <v>357</v>
      </c>
      <c r="AI115">
        <v>146.80000000000001</v>
      </c>
      <c r="AJ115">
        <v>157.6</v>
      </c>
      <c r="AK115">
        <v>285.35000000000002</v>
      </c>
      <c r="AL115">
        <v>3600</v>
      </c>
      <c r="AM115">
        <v>359.2</v>
      </c>
      <c r="AN115">
        <v>146.6</v>
      </c>
      <c r="AO115">
        <v>0.37</v>
      </c>
      <c r="AP115">
        <v>116.6263</v>
      </c>
      <c r="AQ115" t="s">
        <v>357</v>
      </c>
      <c r="AR115" t="s">
        <v>357</v>
      </c>
      <c r="AS115" t="s">
        <v>357</v>
      </c>
      <c r="AT115" t="s">
        <v>357</v>
      </c>
      <c r="AU115" t="s">
        <v>357</v>
      </c>
      <c r="AV115" t="s">
        <v>357</v>
      </c>
      <c r="AW115" t="s">
        <v>357</v>
      </c>
      <c r="AX115" s="93">
        <v>53</v>
      </c>
      <c r="AY115" s="93">
        <v>66</v>
      </c>
      <c r="AZ115" s="93">
        <v>56</v>
      </c>
      <c r="BA115" s="93">
        <v>45</v>
      </c>
      <c r="BB115" s="93">
        <v>44</v>
      </c>
      <c r="BC115" s="93">
        <v>51</v>
      </c>
      <c r="BD115" s="93">
        <v>51</v>
      </c>
      <c r="BE115" s="93">
        <v>38</v>
      </c>
      <c r="BF115" s="93">
        <v>34</v>
      </c>
      <c r="BG115" s="93">
        <v>74</v>
      </c>
      <c r="BH115" s="93">
        <v>84</v>
      </c>
      <c r="BI115" s="93">
        <v>72</v>
      </c>
      <c r="BJ115" s="93">
        <v>39</v>
      </c>
      <c r="BK115" s="93">
        <v>61</v>
      </c>
      <c r="BL115" s="93">
        <v>35</v>
      </c>
      <c r="BM115" s="93">
        <v>58</v>
      </c>
      <c r="BN115" s="93">
        <v>63</v>
      </c>
      <c r="BO115" s="93">
        <v>18</v>
      </c>
      <c r="BP115" s="93">
        <v>75</v>
      </c>
      <c r="BQ115" s="93">
        <v>89</v>
      </c>
      <c r="BR115" s="93">
        <v>80</v>
      </c>
      <c r="BS115" s="93">
        <v>80</v>
      </c>
      <c r="BT115" s="93">
        <v>65</v>
      </c>
      <c r="BU115" s="93">
        <v>40</v>
      </c>
      <c r="BV115" s="93">
        <v>14</v>
      </c>
      <c r="BW115" s="93">
        <v>34</v>
      </c>
      <c r="BX115" s="93">
        <v>82</v>
      </c>
      <c r="BY115" s="93">
        <v>41</v>
      </c>
    </row>
    <row r="116" spans="1:77">
      <c r="A116" s="1">
        <v>38200</v>
      </c>
      <c r="B116" t="s">
        <v>357</v>
      </c>
      <c r="C116" s="2">
        <v>100.42</v>
      </c>
      <c r="D116">
        <v>29.262</v>
      </c>
      <c r="E116">
        <v>549.28</v>
      </c>
      <c r="F116">
        <v>39.61</v>
      </c>
      <c r="G116">
        <v>1315</v>
      </c>
      <c r="H116">
        <v>3634.9</v>
      </c>
      <c r="I116">
        <v>505.3</v>
      </c>
      <c r="J116">
        <v>377.4</v>
      </c>
      <c r="K116">
        <v>5625.3</v>
      </c>
      <c r="L116">
        <v>1146</v>
      </c>
      <c r="M116">
        <v>4815</v>
      </c>
      <c r="N116">
        <v>865.6</v>
      </c>
      <c r="W116" t="s">
        <v>357</v>
      </c>
      <c r="X116" t="s">
        <v>357</v>
      </c>
      <c r="Y116" t="s">
        <v>357</v>
      </c>
      <c r="Z116">
        <v>15.4</v>
      </c>
      <c r="AA116">
        <v>8.4</v>
      </c>
      <c r="AB116">
        <v>7.4</v>
      </c>
      <c r="AH116" t="s">
        <v>357</v>
      </c>
      <c r="AI116">
        <v>152.1</v>
      </c>
      <c r="AJ116">
        <v>247.9</v>
      </c>
      <c r="AK116">
        <v>285.92</v>
      </c>
      <c r="AL116">
        <v>2200</v>
      </c>
      <c r="AM116">
        <v>367.3</v>
      </c>
      <c r="AN116">
        <v>161.6</v>
      </c>
      <c r="AO116">
        <v>0.54</v>
      </c>
      <c r="AP116">
        <v>75.105189999999993</v>
      </c>
      <c r="AQ116" t="s">
        <v>357</v>
      </c>
      <c r="AR116" t="s">
        <v>357</v>
      </c>
      <c r="AS116" t="s">
        <v>357</v>
      </c>
      <c r="AT116" t="s">
        <v>357</v>
      </c>
      <c r="AU116" t="s">
        <v>357</v>
      </c>
      <c r="AV116" t="s">
        <v>357</v>
      </c>
      <c r="AW116" t="s">
        <v>357</v>
      </c>
      <c r="AX116" s="93">
        <v>52</v>
      </c>
      <c r="AY116" s="93">
        <v>65</v>
      </c>
      <c r="AZ116" s="93">
        <v>50</v>
      </c>
      <c r="BA116" s="93">
        <v>48</v>
      </c>
      <c r="BB116" s="93">
        <v>43</v>
      </c>
      <c r="BC116" s="93">
        <v>51</v>
      </c>
      <c r="BD116" s="93">
        <v>40</v>
      </c>
      <c r="BE116" s="93">
        <v>37</v>
      </c>
      <c r="BF116" s="93">
        <v>31</v>
      </c>
      <c r="BG116" s="93">
        <v>74</v>
      </c>
      <c r="BH116" s="93">
        <v>87</v>
      </c>
      <c r="BI116" s="93">
        <v>73</v>
      </c>
      <c r="BJ116" s="93">
        <v>43</v>
      </c>
      <c r="BK116" s="93">
        <v>65</v>
      </c>
      <c r="BL116" s="93">
        <v>37</v>
      </c>
      <c r="BM116" s="93">
        <v>60</v>
      </c>
      <c r="BN116" s="93">
        <v>71</v>
      </c>
      <c r="BO116" s="93">
        <v>27</v>
      </c>
      <c r="BP116" s="93">
        <v>73</v>
      </c>
      <c r="BQ116" s="93">
        <v>90</v>
      </c>
      <c r="BR116" s="93">
        <v>85</v>
      </c>
      <c r="BS116" s="93">
        <v>84</v>
      </c>
      <c r="BT116" s="93">
        <v>68</v>
      </c>
      <c r="BU116" s="93">
        <v>37</v>
      </c>
      <c r="BV116" s="93">
        <v>14</v>
      </c>
      <c r="BW116" s="93">
        <v>32</v>
      </c>
      <c r="BX116" s="93">
        <v>80</v>
      </c>
      <c r="BY116" s="93">
        <v>43</v>
      </c>
    </row>
    <row r="117" spans="1:77">
      <c r="A117" s="1">
        <v>38231</v>
      </c>
      <c r="B117" t="s">
        <v>357</v>
      </c>
      <c r="C117" s="2">
        <v>100.43</v>
      </c>
      <c r="D117">
        <v>29.222000000000001</v>
      </c>
      <c r="E117">
        <v>611.03</v>
      </c>
      <c r="F117">
        <v>46.38</v>
      </c>
      <c r="G117">
        <v>1290.5999999999999</v>
      </c>
      <c r="H117">
        <v>3657.9</v>
      </c>
      <c r="I117">
        <v>450.9</v>
      </c>
      <c r="J117">
        <v>376.6</v>
      </c>
      <c r="K117">
        <v>5701.3</v>
      </c>
      <c r="L117">
        <v>1151.8</v>
      </c>
      <c r="M117">
        <v>4989.8999999999996</v>
      </c>
      <c r="N117">
        <v>889.2</v>
      </c>
      <c r="W117" t="s">
        <v>357</v>
      </c>
      <c r="X117" t="s">
        <v>357</v>
      </c>
      <c r="Y117" t="s">
        <v>357</v>
      </c>
      <c r="Z117">
        <v>16.8</v>
      </c>
      <c r="AA117">
        <v>8.3000000000000007</v>
      </c>
      <c r="AB117">
        <v>7.3</v>
      </c>
      <c r="AH117" t="s">
        <v>357</v>
      </c>
      <c r="AI117">
        <v>156.6</v>
      </c>
      <c r="AJ117">
        <v>410.4</v>
      </c>
      <c r="AK117">
        <v>303.07</v>
      </c>
      <c r="AL117">
        <v>2400</v>
      </c>
      <c r="AM117">
        <v>374</v>
      </c>
      <c r="AN117">
        <v>142.5</v>
      </c>
      <c r="AO117">
        <v>0.99</v>
      </c>
      <c r="AP117">
        <v>36.518340000000002</v>
      </c>
      <c r="AQ117" t="s">
        <v>357</v>
      </c>
      <c r="AR117" t="s">
        <v>357</v>
      </c>
      <c r="AS117" t="s">
        <v>357</v>
      </c>
      <c r="AT117" t="s">
        <v>357</v>
      </c>
      <c r="AU117" t="s">
        <v>357</v>
      </c>
      <c r="AV117" t="s">
        <v>357</v>
      </c>
      <c r="AW117" t="s">
        <v>357</v>
      </c>
      <c r="AX117" s="93">
        <v>57</v>
      </c>
      <c r="AY117" s="93">
        <v>71</v>
      </c>
      <c r="AZ117" s="93">
        <v>48</v>
      </c>
      <c r="BA117" s="93">
        <v>43</v>
      </c>
      <c r="BB117" s="93">
        <v>38</v>
      </c>
      <c r="BC117" s="93">
        <v>41</v>
      </c>
      <c r="BD117" s="93">
        <v>44</v>
      </c>
      <c r="BE117" s="93">
        <v>34</v>
      </c>
      <c r="BF117" s="93">
        <v>29</v>
      </c>
      <c r="BG117" s="93">
        <v>69</v>
      </c>
      <c r="BH117" s="93">
        <v>86</v>
      </c>
      <c r="BI117" s="93">
        <v>70</v>
      </c>
      <c r="BJ117" s="93">
        <v>44</v>
      </c>
      <c r="BK117" s="93">
        <v>62</v>
      </c>
      <c r="BL117" s="93">
        <v>38</v>
      </c>
      <c r="BM117" s="93">
        <v>56</v>
      </c>
      <c r="BN117" s="93">
        <v>62</v>
      </c>
      <c r="BO117" s="93">
        <v>22</v>
      </c>
      <c r="BP117" s="93">
        <v>73</v>
      </c>
      <c r="BQ117" s="93">
        <v>87</v>
      </c>
      <c r="BR117" s="93">
        <v>81</v>
      </c>
      <c r="BS117" s="93">
        <v>83</v>
      </c>
      <c r="BT117" s="93">
        <v>65</v>
      </c>
      <c r="BU117" s="93">
        <v>44</v>
      </c>
      <c r="BV117" s="93">
        <v>14</v>
      </c>
      <c r="BW117" s="93">
        <v>30</v>
      </c>
      <c r="BX117" s="93">
        <v>91</v>
      </c>
      <c r="BY117" s="93">
        <v>43</v>
      </c>
    </row>
    <row r="118" spans="1:77">
      <c r="A118" s="1">
        <v>38261</v>
      </c>
      <c r="B118">
        <v>575.52233423374628</v>
      </c>
      <c r="C118" s="2">
        <v>101.14</v>
      </c>
      <c r="D118">
        <v>28.745000000000001</v>
      </c>
      <c r="E118">
        <v>632.97</v>
      </c>
      <c r="F118">
        <v>48.98</v>
      </c>
      <c r="G118">
        <v>1293.7</v>
      </c>
      <c r="H118">
        <v>3727.5</v>
      </c>
      <c r="I118">
        <v>475</v>
      </c>
      <c r="J118">
        <v>378.9</v>
      </c>
      <c r="K118">
        <v>5936.5</v>
      </c>
      <c r="L118">
        <v>1150.0999999999999</v>
      </c>
      <c r="M118">
        <v>5086.8999999999996</v>
      </c>
      <c r="N118">
        <v>903.6</v>
      </c>
      <c r="W118" t="s">
        <v>357</v>
      </c>
      <c r="X118" t="s">
        <v>357</v>
      </c>
      <c r="Y118" t="s">
        <v>357</v>
      </c>
      <c r="Z118">
        <v>16.3</v>
      </c>
      <c r="AA118">
        <v>8.3000000000000007</v>
      </c>
      <c r="AB118">
        <v>7.7</v>
      </c>
      <c r="AH118" t="s">
        <v>357</v>
      </c>
      <c r="AI118">
        <v>158.4</v>
      </c>
      <c r="AJ118">
        <v>525.29999999999995</v>
      </c>
      <c r="AK118">
        <v>306.11</v>
      </c>
      <c r="AL118">
        <v>4000</v>
      </c>
      <c r="AM118">
        <v>366.6</v>
      </c>
      <c r="AN118">
        <v>120.1</v>
      </c>
      <c r="AO118">
        <v>0.49</v>
      </c>
      <c r="AP118">
        <v>64.540999999999997</v>
      </c>
      <c r="AQ118" t="s">
        <v>357</v>
      </c>
      <c r="AR118" t="s">
        <v>357</v>
      </c>
      <c r="AS118" t="s">
        <v>357</v>
      </c>
      <c r="AT118" t="s">
        <v>357</v>
      </c>
      <c r="AU118" t="s">
        <v>357</v>
      </c>
      <c r="AV118" t="s">
        <v>357</v>
      </c>
      <c r="AW118" t="s">
        <v>357</v>
      </c>
      <c r="AX118" s="93">
        <v>52</v>
      </c>
      <c r="AY118" s="93">
        <v>73</v>
      </c>
      <c r="AZ118" s="93">
        <v>50</v>
      </c>
      <c r="BA118" s="93">
        <v>46</v>
      </c>
      <c r="BB118" s="93">
        <v>37</v>
      </c>
      <c r="BC118" s="93">
        <v>41</v>
      </c>
      <c r="BD118" s="93">
        <v>44</v>
      </c>
      <c r="BE118" s="93">
        <v>33</v>
      </c>
      <c r="BF118" s="93">
        <v>30</v>
      </c>
      <c r="BG118" s="93">
        <v>74</v>
      </c>
      <c r="BH118" s="93">
        <v>86</v>
      </c>
      <c r="BI118" s="93">
        <v>66</v>
      </c>
      <c r="BJ118" s="93">
        <v>40</v>
      </c>
      <c r="BK118" s="93">
        <v>57</v>
      </c>
      <c r="BL118" s="93">
        <v>32</v>
      </c>
      <c r="BM118" s="93">
        <v>56</v>
      </c>
      <c r="BN118" s="93">
        <v>56</v>
      </c>
      <c r="BO118" s="93">
        <v>22</v>
      </c>
      <c r="BP118" s="93">
        <v>76</v>
      </c>
      <c r="BQ118" s="93">
        <v>92</v>
      </c>
      <c r="BR118" s="93">
        <v>91</v>
      </c>
      <c r="BS118" s="93">
        <v>83</v>
      </c>
      <c r="BT118" s="93">
        <v>68</v>
      </c>
      <c r="BU118" s="93">
        <v>43</v>
      </c>
      <c r="BV118" s="93">
        <v>13</v>
      </c>
      <c r="BW118" s="93">
        <v>24</v>
      </c>
      <c r="BX118" s="93">
        <v>85</v>
      </c>
      <c r="BY118" s="93">
        <v>35</v>
      </c>
    </row>
    <row r="119" spans="1:77">
      <c r="A119" s="1">
        <v>38292</v>
      </c>
      <c r="B119" t="s">
        <v>357</v>
      </c>
      <c r="C119" s="2">
        <v>101.11</v>
      </c>
      <c r="D119">
        <v>28.13</v>
      </c>
      <c r="E119">
        <v>570.76</v>
      </c>
      <c r="F119">
        <v>45.51</v>
      </c>
      <c r="G119">
        <v>1310.3</v>
      </c>
      <c r="H119">
        <v>3798.1</v>
      </c>
      <c r="I119">
        <v>490.3</v>
      </c>
      <c r="J119">
        <v>368</v>
      </c>
      <c r="K119">
        <v>5889.1</v>
      </c>
      <c r="L119">
        <v>1171.3</v>
      </c>
      <c r="M119">
        <v>5130.6000000000004</v>
      </c>
      <c r="N119">
        <v>920.2</v>
      </c>
      <c r="W119" t="s">
        <v>357</v>
      </c>
      <c r="X119" t="s">
        <v>357</v>
      </c>
      <c r="Y119" t="s">
        <v>357</v>
      </c>
      <c r="Z119">
        <v>17.2</v>
      </c>
      <c r="AA119">
        <v>8.9</v>
      </c>
      <c r="AB119">
        <v>8</v>
      </c>
      <c r="AH119" t="s">
        <v>357</v>
      </c>
      <c r="AI119">
        <v>164.7</v>
      </c>
      <c r="AJ119">
        <v>333.8</v>
      </c>
      <c r="AK119">
        <v>277.02999999999997</v>
      </c>
      <c r="AL119">
        <v>2800</v>
      </c>
      <c r="AM119">
        <v>384.7</v>
      </c>
      <c r="AN119">
        <v>114.7</v>
      </c>
      <c r="AO119">
        <v>0.5</v>
      </c>
      <c r="AP119">
        <v>56.458219999999997</v>
      </c>
      <c r="AQ119" t="s">
        <v>357</v>
      </c>
      <c r="AR119" t="s">
        <v>357</v>
      </c>
      <c r="AS119" t="s">
        <v>357</v>
      </c>
      <c r="AT119" t="s">
        <v>357</v>
      </c>
      <c r="AU119" t="s">
        <v>357</v>
      </c>
      <c r="AV119" t="s">
        <v>357</v>
      </c>
      <c r="AW119" t="s">
        <v>357</v>
      </c>
      <c r="AX119" s="93">
        <v>52</v>
      </c>
      <c r="AY119" s="93">
        <v>69</v>
      </c>
      <c r="AZ119" s="93">
        <v>42</v>
      </c>
      <c r="BA119" s="93">
        <v>41</v>
      </c>
      <c r="BB119" s="93">
        <v>34</v>
      </c>
      <c r="BC119" s="93">
        <v>37</v>
      </c>
      <c r="BD119" s="93">
        <v>52</v>
      </c>
      <c r="BE119" s="93">
        <v>35</v>
      </c>
      <c r="BF119" s="93">
        <v>28</v>
      </c>
      <c r="BG119" s="93">
        <v>73</v>
      </c>
      <c r="BH119" s="93">
        <v>89</v>
      </c>
      <c r="BI119" s="93">
        <v>63</v>
      </c>
      <c r="BJ119" s="93">
        <v>39</v>
      </c>
      <c r="BK119" s="93">
        <v>53</v>
      </c>
      <c r="BL119" s="93">
        <v>36</v>
      </c>
      <c r="BM119" s="93">
        <v>53</v>
      </c>
      <c r="BN119" s="93">
        <v>51</v>
      </c>
      <c r="BO119" s="93">
        <v>23</v>
      </c>
      <c r="BP119" s="93">
        <v>75</v>
      </c>
      <c r="BQ119" s="93">
        <v>88</v>
      </c>
      <c r="BR119" s="93">
        <v>95</v>
      </c>
      <c r="BS119" s="93">
        <v>81</v>
      </c>
      <c r="BT119" s="93">
        <v>65</v>
      </c>
      <c r="BU119" s="93">
        <v>40</v>
      </c>
      <c r="BV119" s="93">
        <v>14</v>
      </c>
      <c r="BW119" s="93">
        <v>36</v>
      </c>
      <c r="BX119" s="93">
        <v>81</v>
      </c>
      <c r="BY119" s="93">
        <v>46</v>
      </c>
    </row>
    <row r="120" spans="1:77">
      <c r="A120" s="1">
        <v>38322</v>
      </c>
      <c r="B120" t="s">
        <v>357</v>
      </c>
      <c r="C120" s="2">
        <v>101.14</v>
      </c>
      <c r="D120">
        <v>27.72</v>
      </c>
      <c r="E120">
        <v>552.22</v>
      </c>
      <c r="F120">
        <v>40.46</v>
      </c>
      <c r="G120">
        <v>1332.7</v>
      </c>
      <c r="H120">
        <v>3939.9</v>
      </c>
      <c r="I120">
        <v>512.29999999999995</v>
      </c>
      <c r="J120">
        <v>406.5</v>
      </c>
      <c r="K120">
        <v>5901.6</v>
      </c>
      <c r="L120">
        <v>1155.4000000000001</v>
      </c>
      <c r="M120">
        <v>5262.9</v>
      </c>
      <c r="N120">
        <v>908.1</v>
      </c>
      <c r="W120" t="s">
        <v>357</v>
      </c>
      <c r="X120" t="s">
        <v>357</v>
      </c>
      <c r="Y120" t="s">
        <v>357</v>
      </c>
      <c r="Z120">
        <v>17.8</v>
      </c>
      <c r="AA120">
        <v>9.4</v>
      </c>
      <c r="AB120">
        <v>8.4</v>
      </c>
      <c r="AH120" t="s">
        <v>357</v>
      </c>
      <c r="AI120">
        <v>167</v>
      </c>
      <c r="AJ120">
        <v>205.6</v>
      </c>
      <c r="AK120">
        <v>278.41000000000003</v>
      </c>
      <c r="AL120">
        <v>3400</v>
      </c>
      <c r="AM120">
        <v>377.7</v>
      </c>
      <c r="AN120">
        <v>110.4</v>
      </c>
      <c r="AO120">
        <v>0.38</v>
      </c>
      <c r="AP120">
        <v>39.248570000000001</v>
      </c>
      <c r="AQ120" t="s">
        <v>357</v>
      </c>
      <c r="AR120" t="s">
        <v>357</v>
      </c>
      <c r="AS120" t="s">
        <v>357</v>
      </c>
      <c r="AT120" t="s">
        <v>357</v>
      </c>
      <c r="AU120" t="s">
        <v>357</v>
      </c>
      <c r="AV120" t="s">
        <v>357</v>
      </c>
      <c r="AW120" t="s">
        <v>357</v>
      </c>
      <c r="AX120" s="93">
        <v>52</v>
      </c>
      <c r="AY120" s="93">
        <v>65</v>
      </c>
      <c r="AZ120" s="93">
        <v>54</v>
      </c>
      <c r="BA120" s="93">
        <v>45</v>
      </c>
      <c r="BB120" s="93">
        <v>47</v>
      </c>
      <c r="BC120" s="93">
        <v>49</v>
      </c>
      <c r="BD120" s="93">
        <v>49</v>
      </c>
      <c r="BE120" s="93">
        <v>39</v>
      </c>
      <c r="BF120" s="93">
        <v>31</v>
      </c>
      <c r="BG120" s="93">
        <v>73</v>
      </c>
      <c r="BH120" s="93">
        <v>89</v>
      </c>
      <c r="BI120" s="93">
        <v>61</v>
      </c>
      <c r="BJ120" s="93">
        <v>40</v>
      </c>
      <c r="BK120" s="93">
        <v>44</v>
      </c>
      <c r="BL120" s="93">
        <v>28</v>
      </c>
      <c r="BM120" s="93">
        <v>49</v>
      </c>
      <c r="BN120" s="93">
        <v>50</v>
      </c>
      <c r="BO120" s="93">
        <v>23</v>
      </c>
      <c r="BP120" s="93">
        <v>77</v>
      </c>
      <c r="BQ120" s="93">
        <v>90</v>
      </c>
      <c r="BR120" s="93">
        <v>92</v>
      </c>
      <c r="BS120" s="93">
        <v>81</v>
      </c>
      <c r="BT120" s="93">
        <v>62</v>
      </c>
      <c r="BU120" s="93">
        <v>40</v>
      </c>
      <c r="BV120" s="93">
        <v>14</v>
      </c>
      <c r="BW120" s="93">
        <v>34</v>
      </c>
      <c r="BX120" s="93">
        <v>82</v>
      </c>
      <c r="BY120" s="93">
        <v>42</v>
      </c>
    </row>
    <row r="121" spans="1:77">
      <c r="A121" s="1">
        <v>38353</v>
      </c>
      <c r="B121">
        <v>630.27488260650989</v>
      </c>
      <c r="C121" s="2">
        <v>102.62</v>
      </c>
      <c r="D121">
        <v>28.02</v>
      </c>
      <c r="E121">
        <v>575.74</v>
      </c>
      <c r="F121">
        <v>45.92</v>
      </c>
      <c r="G121">
        <v>1534.8</v>
      </c>
      <c r="H121">
        <v>4363.3</v>
      </c>
      <c r="I121">
        <v>569.1</v>
      </c>
      <c r="J121">
        <v>749.9</v>
      </c>
      <c r="K121">
        <v>5943.8</v>
      </c>
      <c r="L121">
        <v>1122.2</v>
      </c>
      <c r="M121">
        <v>5174.3999999999996</v>
      </c>
      <c r="N121">
        <v>839</v>
      </c>
      <c r="W121" t="s">
        <v>357</v>
      </c>
      <c r="X121" t="s">
        <v>357</v>
      </c>
      <c r="Y121" t="s">
        <v>357</v>
      </c>
      <c r="Z121">
        <v>19.2</v>
      </c>
      <c r="AA121">
        <v>11.2</v>
      </c>
      <c r="AB121">
        <v>8.3000000000000007</v>
      </c>
      <c r="AH121" t="s">
        <v>357</v>
      </c>
      <c r="AI121">
        <v>193</v>
      </c>
      <c r="AJ121">
        <v>103.4</v>
      </c>
      <c r="AK121">
        <v>329.64</v>
      </c>
      <c r="AL121">
        <v>13000</v>
      </c>
      <c r="AM121">
        <v>385.9</v>
      </c>
      <c r="AN121">
        <v>115.2</v>
      </c>
      <c r="AO121">
        <v>0.33</v>
      </c>
      <c r="AP121">
        <v>81.47636</v>
      </c>
      <c r="AQ121" t="s">
        <v>357</v>
      </c>
      <c r="AR121" t="s">
        <v>357</v>
      </c>
      <c r="AS121" t="s">
        <v>357</v>
      </c>
      <c r="AT121" t="s">
        <v>357</v>
      </c>
      <c r="AU121" t="s">
        <v>357</v>
      </c>
      <c r="AV121" t="s">
        <v>357</v>
      </c>
      <c r="AW121" t="s">
        <v>357</v>
      </c>
      <c r="AX121" s="93">
        <v>59</v>
      </c>
      <c r="AY121" s="93">
        <v>77</v>
      </c>
      <c r="AZ121" s="93">
        <v>40</v>
      </c>
      <c r="BA121" s="93">
        <v>39</v>
      </c>
      <c r="BB121" s="93">
        <v>18</v>
      </c>
      <c r="BC121" s="93">
        <v>28</v>
      </c>
      <c r="BD121" s="93">
        <v>61</v>
      </c>
      <c r="BE121" s="93">
        <v>31</v>
      </c>
      <c r="BF121" s="93">
        <v>24</v>
      </c>
      <c r="BG121" s="93">
        <v>79</v>
      </c>
      <c r="BH121" s="93">
        <v>95</v>
      </c>
      <c r="BI121" s="93">
        <v>64</v>
      </c>
      <c r="BJ121" s="93">
        <v>37</v>
      </c>
      <c r="BK121" s="93">
        <v>44</v>
      </c>
      <c r="BL121" s="93">
        <v>31</v>
      </c>
      <c r="BM121" s="93">
        <v>46</v>
      </c>
      <c r="BN121" s="93">
        <v>45</v>
      </c>
      <c r="BO121" s="93">
        <v>35</v>
      </c>
      <c r="BP121" s="93">
        <v>71</v>
      </c>
      <c r="BQ121" s="93">
        <v>84</v>
      </c>
      <c r="BR121" s="93">
        <v>91</v>
      </c>
      <c r="BS121" s="93">
        <v>74</v>
      </c>
      <c r="BT121" s="93">
        <v>56</v>
      </c>
      <c r="BU121" s="93">
        <v>43</v>
      </c>
      <c r="BV121" s="93">
        <v>14</v>
      </c>
      <c r="BW121" s="93">
        <v>32</v>
      </c>
      <c r="BX121" s="93">
        <v>85</v>
      </c>
      <c r="BY121" s="93">
        <v>41</v>
      </c>
    </row>
    <row r="122" spans="1:77">
      <c r="A122" s="1">
        <v>38384</v>
      </c>
      <c r="B122" t="s">
        <v>357</v>
      </c>
      <c r="C122" s="2">
        <v>101.23</v>
      </c>
      <c r="D122">
        <v>27.675000000000001</v>
      </c>
      <c r="E122">
        <v>635.38</v>
      </c>
      <c r="F122">
        <v>50.06</v>
      </c>
      <c r="G122">
        <v>1425.2</v>
      </c>
      <c r="H122">
        <v>4190.3</v>
      </c>
      <c r="I122">
        <v>631.4</v>
      </c>
      <c r="J122">
        <v>287.89999999999998</v>
      </c>
      <c r="K122">
        <v>5709.9</v>
      </c>
      <c r="L122">
        <v>1027.2</v>
      </c>
      <c r="M122">
        <v>5411.4</v>
      </c>
      <c r="N122">
        <v>879.6</v>
      </c>
      <c r="W122" t="s">
        <v>357</v>
      </c>
      <c r="X122" t="s">
        <v>357</v>
      </c>
      <c r="Y122" t="s">
        <v>357</v>
      </c>
      <c r="Z122">
        <v>13.7</v>
      </c>
      <c r="AA122">
        <v>6.9</v>
      </c>
      <c r="AB122">
        <v>8.3000000000000007</v>
      </c>
      <c r="AH122" t="s">
        <v>357</v>
      </c>
      <c r="AI122">
        <v>151.5</v>
      </c>
      <c r="AJ122">
        <v>70.8</v>
      </c>
      <c r="AK122">
        <v>169.1</v>
      </c>
      <c r="AL122">
        <v>2100</v>
      </c>
      <c r="AM122">
        <v>377.7</v>
      </c>
      <c r="AN122">
        <v>93.3</v>
      </c>
      <c r="AO122">
        <v>0.52</v>
      </c>
      <c r="AP122">
        <v>175.24539999999999</v>
      </c>
      <c r="AQ122" t="s">
        <v>357</v>
      </c>
      <c r="AR122" t="s">
        <v>357</v>
      </c>
      <c r="AS122" t="s">
        <v>357</v>
      </c>
      <c r="AT122" t="s">
        <v>357</v>
      </c>
      <c r="AU122" t="s">
        <v>357</v>
      </c>
      <c r="AV122" t="s">
        <v>357</v>
      </c>
      <c r="AW122" t="s">
        <v>357</v>
      </c>
      <c r="AX122" s="93">
        <v>59</v>
      </c>
      <c r="AY122" s="93">
        <v>60</v>
      </c>
      <c r="AZ122" s="93">
        <v>50</v>
      </c>
      <c r="BA122" s="93">
        <v>40</v>
      </c>
      <c r="BB122" s="93">
        <v>49</v>
      </c>
      <c r="BC122" s="93">
        <v>50</v>
      </c>
      <c r="BD122" s="93">
        <v>51</v>
      </c>
      <c r="BE122" s="93">
        <v>35</v>
      </c>
      <c r="BF122" s="93">
        <v>25</v>
      </c>
      <c r="BG122" s="93">
        <v>85</v>
      </c>
      <c r="BH122" s="93">
        <v>95</v>
      </c>
      <c r="BI122" s="93">
        <v>70</v>
      </c>
      <c r="BJ122" s="93">
        <v>39</v>
      </c>
      <c r="BK122" s="93">
        <v>51</v>
      </c>
      <c r="BL122" s="93">
        <v>31</v>
      </c>
      <c r="BM122" s="93">
        <v>52</v>
      </c>
      <c r="BN122" s="93">
        <v>51</v>
      </c>
      <c r="BO122" s="93">
        <v>25</v>
      </c>
      <c r="BP122" s="93">
        <v>73</v>
      </c>
      <c r="BQ122" s="93">
        <v>85</v>
      </c>
      <c r="BR122" s="93">
        <v>99</v>
      </c>
      <c r="BS122" s="93">
        <v>78</v>
      </c>
      <c r="BT122" s="93">
        <v>54</v>
      </c>
      <c r="BU122" s="93">
        <v>46</v>
      </c>
      <c r="BV122" s="93">
        <v>14</v>
      </c>
      <c r="BW122" s="93">
        <v>32</v>
      </c>
      <c r="BX122" s="93">
        <v>95</v>
      </c>
      <c r="BY122" s="93">
        <v>39</v>
      </c>
    </row>
    <row r="123" spans="1:77">
      <c r="A123" s="1">
        <v>38412</v>
      </c>
      <c r="B123" t="s">
        <v>357</v>
      </c>
      <c r="C123" s="2">
        <v>101.34</v>
      </c>
      <c r="D123">
        <v>27.873000000000001</v>
      </c>
      <c r="E123">
        <v>598.04</v>
      </c>
      <c r="F123">
        <v>54.29</v>
      </c>
      <c r="G123">
        <v>1444.1</v>
      </c>
      <c r="H123">
        <v>4311.3999999999996</v>
      </c>
      <c r="I123">
        <v>459</v>
      </c>
      <c r="J123">
        <v>343.2</v>
      </c>
      <c r="K123">
        <v>5920.5</v>
      </c>
      <c r="L123">
        <v>1061.5</v>
      </c>
      <c r="M123">
        <v>5437.1</v>
      </c>
      <c r="N123">
        <v>964.9</v>
      </c>
      <c r="W123" t="s">
        <v>357</v>
      </c>
      <c r="X123" t="s">
        <v>357</v>
      </c>
      <c r="Y123" t="s">
        <v>357</v>
      </c>
      <c r="Z123">
        <v>15.9</v>
      </c>
      <c r="AA123">
        <v>8.3000000000000007</v>
      </c>
      <c r="AB123">
        <v>8.3000000000000007</v>
      </c>
      <c r="AH123" t="s">
        <v>357</v>
      </c>
      <c r="AI123">
        <v>151.4</v>
      </c>
      <c r="AJ123">
        <v>75.7</v>
      </c>
      <c r="AK123">
        <v>185.68</v>
      </c>
      <c r="AL123">
        <v>1800</v>
      </c>
      <c r="AM123">
        <v>348.4</v>
      </c>
      <c r="AN123">
        <v>89</v>
      </c>
      <c r="AO123">
        <v>0.49</v>
      </c>
      <c r="AP123">
        <v>112.56399999999999</v>
      </c>
      <c r="AQ123" t="s">
        <v>357</v>
      </c>
      <c r="AR123" t="s">
        <v>357</v>
      </c>
      <c r="AS123" t="s">
        <v>357</v>
      </c>
      <c r="AT123" t="s">
        <v>357</v>
      </c>
      <c r="AU123" t="s">
        <v>357</v>
      </c>
      <c r="AV123" t="s">
        <v>357</v>
      </c>
      <c r="AW123" t="s">
        <v>357</v>
      </c>
      <c r="AX123" s="93">
        <v>53</v>
      </c>
      <c r="AY123" s="93">
        <v>67</v>
      </c>
      <c r="AZ123" s="93">
        <v>58</v>
      </c>
      <c r="BA123" s="93">
        <v>42</v>
      </c>
      <c r="BB123" s="93">
        <v>60</v>
      </c>
      <c r="BC123" s="93">
        <v>59</v>
      </c>
      <c r="BD123" s="93">
        <v>46</v>
      </c>
      <c r="BE123" s="93">
        <v>38</v>
      </c>
      <c r="BF123" s="93">
        <v>31</v>
      </c>
      <c r="BG123" s="93">
        <v>81</v>
      </c>
      <c r="BH123" s="93">
        <v>93</v>
      </c>
      <c r="BI123" s="93">
        <v>74</v>
      </c>
      <c r="BJ123" s="93">
        <v>42</v>
      </c>
      <c r="BK123" s="93">
        <v>55</v>
      </c>
      <c r="BL123" s="93">
        <v>36</v>
      </c>
      <c r="BM123" s="93">
        <v>58</v>
      </c>
      <c r="BN123" s="93">
        <v>62</v>
      </c>
      <c r="BO123" s="93">
        <v>24</v>
      </c>
      <c r="BP123" s="93">
        <v>75</v>
      </c>
      <c r="BQ123" s="93">
        <v>90</v>
      </c>
      <c r="BR123" s="93">
        <v>94</v>
      </c>
      <c r="BS123" s="93">
        <v>83</v>
      </c>
      <c r="BT123" s="93">
        <v>69</v>
      </c>
      <c r="BU123" s="93">
        <v>39</v>
      </c>
      <c r="BV123" s="93">
        <v>14</v>
      </c>
      <c r="BW123" s="93">
        <v>26</v>
      </c>
      <c r="BX123" s="93">
        <v>99</v>
      </c>
      <c r="BY123" s="93">
        <v>33</v>
      </c>
    </row>
    <row r="124" spans="1:77">
      <c r="A124" s="1">
        <v>38443</v>
      </c>
      <c r="B124">
        <v>326.32943202657361</v>
      </c>
      <c r="C124" s="2">
        <v>101.12</v>
      </c>
      <c r="D124">
        <v>27.780999999999999</v>
      </c>
      <c r="E124">
        <v>593.88</v>
      </c>
      <c r="F124">
        <v>51.09</v>
      </c>
      <c r="G124">
        <v>1481.7</v>
      </c>
      <c r="H124">
        <v>4474.6000000000004</v>
      </c>
      <c r="I124">
        <v>625.9</v>
      </c>
      <c r="J124">
        <v>429.8</v>
      </c>
      <c r="K124">
        <v>6311.7</v>
      </c>
      <c r="L124">
        <v>1045.4000000000001</v>
      </c>
      <c r="M124">
        <v>5696.6</v>
      </c>
      <c r="N124">
        <v>942.3</v>
      </c>
      <c r="W124" t="s">
        <v>357</v>
      </c>
      <c r="X124" t="s">
        <v>357</v>
      </c>
      <c r="Y124" t="s">
        <v>357</v>
      </c>
      <c r="Z124">
        <v>19.5</v>
      </c>
      <c r="AA124">
        <v>10</v>
      </c>
      <c r="AB124">
        <v>8</v>
      </c>
      <c r="AH124" t="s">
        <v>357</v>
      </c>
      <c r="AI124">
        <v>164.4</v>
      </c>
      <c r="AJ124">
        <v>102.9</v>
      </c>
      <c r="AK124">
        <v>224.85</v>
      </c>
      <c r="AL124">
        <v>2800</v>
      </c>
      <c r="AM124">
        <v>386.5</v>
      </c>
      <c r="AN124">
        <v>100.2</v>
      </c>
      <c r="AO124">
        <v>0.26</v>
      </c>
      <c r="AP124">
        <v>107.54730000000001</v>
      </c>
      <c r="AQ124" t="s">
        <v>357</v>
      </c>
      <c r="AR124" t="s">
        <v>357</v>
      </c>
      <c r="AS124" t="s">
        <v>357</v>
      </c>
      <c r="AT124" t="s">
        <v>357</v>
      </c>
      <c r="AU124" t="s">
        <v>357</v>
      </c>
      <c r="AV124" t="s">
        <v>357</v>
      </c>
      <c r="AW124" t="s">
        <v>357</v>
      </c>
      <c r="AX124" s="93">
        <v>48</v>
      </c>
      <c r="AY124" s="93">
        <v>65</v>
      </c>
      <c r="AZ124" s="93">
        <v>54</v>
      </c>
      <c r="BA124" s="93">
        <v>40</v>
      </c>
      <c r="BB124" s="93">
        <v>47</v>
      </c>
      <c r="BC124" s="93">
        <v>51</v>
      </c>
      <c r="BD124" s="93">
        <v>48</v>
      </c>
      <c r="BE124" s="93">
        <v>36</v>
      </c>
      <c r="BF124" s="93">
        <v>31</v>
      </c>
      <c r="BG124" s="93">
        <v>76</v>
      </c>
      <c r="BH124" s="93">
        <v>90</v>
      </c>
      <c r="BI124" s="93">
        <v>75</v>
      </c>
      <c r="BJ124" s="93">
        <v>41</v>
      </c>
      <c r="BK124" s="93">
        <v>67</v>
      </c>
      <c r="BL124" s="93">
        <v>39</v>
      </c>
      <c r="BM124" s="93">
        <v>69</v>
      </c>
      <c r="BN124" s="93">
        <v>75</v>
      </c>
      <c r="BO124" s="93">
        <v>26</v>
      </c>
      <c r="BP124" s="93">
        <v>73</v>
      </c>
      <c r="BQ124" s="93">
        <v>87</v>
      </c>
      <c r="BR124" s="93">
        <v>88</v>
      </c>
      <c r="BS124" s="93">
        <v>80</v>
      </c>
      <c r="BT124" s="93">
        <v>67</v>
      </c>
      <c r="BU124" s="93">
        <v>41</v>
      </c>
      <c r="BV124" s="93">
        <v>14</v>
      </c>
      <c r="BW124" s="93">
        <v>23</v>
      </c>
      <c r="BX124" s="93">
        <v>81</v>
      </c>
      <c r="BY124" s="93">
        <v>31</v>
      </c>
    </row>
    <row r="125" spans="1:77">
      <c r="A125" s="1">
        <v>38473</v>
      </c>
      <c r="B125" t="s">
        <v>357</v>
      </c>
      <c r="C125" s="2">
        <v>100.8</v>
      </c>
      <c r="D125">
        <v>28.241</v>
      </c>
      <c r="E125">
        <v>603.89</v>
      </c>
      <c r="F125">
        <v>50.73</v>
      </c>
      <c r="G125">
        <v>1565.8</v>
      </c>
      <c r="H125">
        <v>4586.8</v>
      </c>
      <c r="I125">
        <v>623.6</v>
      </c>
      <c r="J125">
        <v>492.8</v>
      </c>
      <c r="K125">
        <v>6214.5</v>
      </c>
      <c r="L125">
        <v>1023.3</v>
      </c>
      <c r="M125">
        <v>5730.8</v>
      </c>
      <c r="N125">
        <v>952.2</v>
      </c>
      <c r="W125" t="s">
        <v>357</v>
      </c>
      <c r="X125" t="s">
        <v>357</v>
      </c>
      <c r="Y125" t="s">
        <v>357</v>
      </c>
      <c r="Z125">
        <v>19.5</v>
      </c>
      <c r="AA125">
        <v>9.5</v>
      </c>
      <c r="AB125">
        <v>7.6</v>
      </c>
      <c r="AH125" t="s">
        <v>357</v>
      </c>
      <c r="AI125">
        <v>167.7</v>
      </c>
      <c r="AJ125">
        <v>118.4</v>
      </c>
      <c r="AK125">
        <v>234.52</v>
      </c>
      <c r="AL125">
        <v>1900</v>
      </c>
      <c r="AM125">
        <v>373.2</v>
      </c>
      <c r="AN125">
        <v>105.6</v>
      </c>
      <c r="AO125">
        <v>0.42</v>
      </c>
      <c r="AP125">
        <v>75.75197</v>
      </c>
      <c r="AQ125" t="s">
        <v>357</v>
      </c>
      <c r="AR125" t="s">
        <v>357</v>
      </c>
      <c r="AS125" t="s">
        <v>357</v>
      </c>
      <c r="AT125" t="s">
        <v>357</v>
      </c>
      <c r="AU125" t="s">
        <v>357</v>
      </c>
      <c r="AV125" t="s">
        <v>357</v>
      </c>
      <c r="AW125" t="s">
        <v>357</v>
      </c>
      <c r="AX125" s="93">
        <v>49</v>
      </c>
      <c r="AY125" s="93">
        <v>62</v>
      </c>
      <c r="AZ125" s="93">
        <v>53</v>
      </c>
      <c r="BA125" s="93">
        <v>39</v>
      </c>
      <c r="BB125" s="93">
        <v>43</v>
      </c>
      <c r="BC125" s="93">
        <v>51</v>
      </c>
      <c r="BD125" s="93">
        <v>50</v>
      </c>
      <c r="BE125" s="93">
        <v>39</v>
      </c>
      <c r="BF125" s="93">
        <v>33</v>
      </c>
      <c r="BG125" s="93">
        <v>73</v>
      </c>
      <c r="BH125" s="93">
        <v>90</v>
      </c>
      <c r="BI125" s="93">
        <v>75</v>
      </c>
      <c r="BJ125" s="93">
        <v>41</v>
      </c>
      <c r="BK125" s="93">
        <v>66</v>
      </c>
      <c r="BL125" s="93">
        <v>39</v>
      </c>
      <c r="BM125" s="93">
        <v>66</v>
      </c>
      <c r="BN125" s="93">
        <v>73</v>
      </c>
      <c r="BO125" s="93">
        <v>28</v>
      </c>
      <c r="BP125" s="93">
        <v>74</v>
      </c>
      <c r="BQ125" s="93">
        <v>89</v>
      </c>
      <c r="BR125" s="93">
        <v>94</v>
      </c>
      <c r="BS125" s="93">
        <v>82</v>
      </c>
      <c r="BT125" s="93">
        <v>69</v>
      </c>
      <c r="BU125" s="93">
        <v>36</v>
      </c>
      <c r="BV125" s="93">
        <v>13</v>
      </c>
      <c r="BW125" s="93">
        <v>31</v>
      </c>
      <c r="BX125" s="93">
        <v>76</v>
      </c>
      <c r="BY125" s="93">
        <v>38</v>
      </c>
    </row>
    <row r="126" spans="1:77">
      <c r="A126" s="1">
        <v>38504</v>
      </c>
      <c r="B126" t="s">
        <v>357</v>
      </c>
      <c r="C126" s="2">
        <v>100.64</v>
      </c>
      <c r="D126">
        <v>28.63</v>
      </c>
      <c r="E126">
        <v>639.98</v>
      </c>
      <c r="F126">
        <v>55.58</v>
      </c>
      <c r="G126">
        <v>1582.3</v>
      </c>
      <c r="H126">
        <v>4688.6000000000004</v>
      </c>
      <c r="I126">
        <v>567.5</v>
      </c>
      <c r="J126">
        <v>434.1</v>
      </c>
      <c r="K126">
        <v>6275.5</v>
      </c>
      <c r="L126">
        <v>1059.5</v>
      </c>
      <c r="M126">
        <v>5833.1</v>
      </c>
      <c r="N126">
        <v>932.2</v>
      </c>
      <c r="W126" t="s">
        <v>357</v>
      </c>
      <c r="X126" t="s">
        <v>357</v>
      </c>
      <c r="Y126" t="s">
        <v>357</v>
      </c>
      <c r="Z126">
        <v>20</v>
      </c>
      <c r="AA126">
        <v>9.5</v>
      </c>
      <c r="AB126">
        <v>7.3</v>
      </c>
      <c r="AH126" t="s">
        <v>357</v>
      </c>
      <c r="AI126">
        <v>167.9</v>
      </c>
      <c r="AJ126">
        <v>135.4</v>
      </c>
      <c r="AK126">
        <v>259.38</v>
      </c>
      <c r="AL126">
        <v>1900</v>
      </c>
      <c r="AM126">
        <v>387.4</v>
      </c>
      <c r="AN126">
        <v>123</v>
      </c>
      <c r="AO126">
        <v>0.3</v>
      </c>
      <c r="AP126">
        <v>32.715449999999997</v>
      </c>
      <c r="AQ126" t="s">
        <v>357</v>
      </c>
      <c r="AR126" t="s">
        <v>357</v>
      </c>
      <c r="AS126" t="s">
        <v>357</v>
      </c>
      <c r="AT126" t="s">
        <v>357</v>
      </c>
      <c r="AU126" t="s">
        <v>357</v>
      </c>
      <c r="AV126" t="s">
        <v>357</v>
      </c>
      <c r="AW126" t="s">
        <v>357</v>
      </c>
      <c r="AX126" s="93">
        <v>50</v>
      </c>
      <c r="AY126" s="93">
        <v>64</v>
      </c>
      <c r="AZ126" s="93">
        <v>54</v>
      </c>
      <c r="BA126" s="93">
        <v>39</v>
      </c>
      <c r="BB126" s="93">
        <v>52</v>
      </c>
      <c r="BC126" s="93">
        <v>52</v>
      </c>
      <c r="BD126" s="93">
        <v>43</v>
      </c>
      <c r="BE126" s="93">
        <v>40</v>
      </c>
      <c r="BF126" s="93">
        <v>31</v>
      </c>
      <c r="BG126" s="93">
        <v>70</v>
      </c>
      <c r="BH126" s="93">
        <v>89</v>
      </c>
      <c r="BI126" s="93">
        <v>72</v>
      </c>
      <c r="BJ126" s="93">
        <v>41</v>
      </c>
      <c r="BK126" s="93">
        <v>61</v>
      </c>
      <c r="BL126" s="93">
        <v>34</v>
      </c>
      <c r="BM126" s="93">
        <v>61</v>
      </c>
      <c r="BN126" s="93">
        <v>64</v>
      </c>
      <c r="BO126" s="93">
        <v>28</v>
      </c>
      <c r="BP126" s="93">
        <v>77</v>
      </c>
      <c r="BQ126" s="93">
        <v>92</v>
      </c>
      <c r="BR126" s="93">
        <v>88</v>
      </c>
      <c r="BS126" s="93">
        <v>83</v>
      </c>
      <c r="BT126" s="93">
        <v>71</v>
      </c>
      <c r="BU126" s="93">
        <v>42</v>
      </c>
      <c r="BV126" s="93">
        <v>14</v>
      </c>
      <c r="BW126" s="93">
        <v>32</v>
      </c>
      <c r="BX126" s="93">
        <v>79</v>
      </c>
      <c r="BY126" s="93">
        <v>38</v>
      </c>
    </row>
    <row r="127" spans="1:77">
      <c r="A127" s="1">
        <v>38534</v>
      </c>
      <c r="B127">
        <v>473.24228877006095</v>
      </c>
      <c r="C127" s="2">
        <v>100.46</v>
      </c>
      <c r="D127">
        <v>28.614999999999998</v>
      </c>
      <c r="E127">
        <v>700.65</v>
      </c>
      <c r="F127">
        <v>59.37</v>
      </c>
      <c r="G127">
        <v>1650.7</v>
      </c>
      <c r="H127">
        <v>4927.3999999999996</v>
      </c>
      <c r="I127">
        <v>606.4</v>
      </c>
      <c r="J127">
        <v>455.3</v>
      </c>
      <c r="K127">
        <v>6631.7</v>
      </c>
      <c r="L127">
        <v>1062.5</v>
      </c>
      <c r="M127">
        <v>6040.1</v>
      </c>
      <c r="N127">
        <v>934.8</v>
      </c>
      <c r="W127" t="s">
        <v>357</v>
      </c>
      <c r="X127" t="s">
        <v>357</v>
      </c>
      <c r="Y127" t="s">
        <v>357</v>
      </c>
      <c r="Z127">
        <v>19.100000000000001</v>
      </c>
      <c r="AA127">
        <v>9.9</v>
      </c>
      <c r="AB127">
        <v>7.3</v>
      </c>
      <c r="AH127" t="s">
        <v>357</v>
      </c>
      <c r="AI127">
        <v>167</v>
      </c>
      <c r="AJ127">
        <v>158.1</v>
      </c>
      <c r="AK127">
        <v>306.33</v>
      </c>
      <c r="AL127">
        <v>3900</v>
      </c>
      <c r="AM127">
        <v>369.2</v>
      </c>
      <c r="AN127">
        <v>150</v>
      </c>
      <c r="AO127">
        <v>0.57999999999999996</v>
      </c>
      <c r="AP127">
        <v>85.243979999999993</v>
      </c>
      <c r="AQ127" t="s">
        <v>357</v>
      </c>
      <c r="AR127" t="s">
        <v>357</v>
      </c>
      <c r="AS127" t="s">
        <v>357</v>
      </c>
      <c r="AT127" t="s">
        <v>357</v>
      </c>
      <c r="AU127" t="s">
        <v>357</v>
      </c>
      <c r="AV127" t="s">
        <v>357</v>
      </c>
      <c r="AW127" t="s">
        <v>357</v>
      </c>
      <c r="AX127" s="93">
        <v>51</v>
      </c>
      <c r="AY127" s="93">
        <v>63</v>
      </c>
      <c r="AZ127" s="93">
        <v>55</v>
      </c>
      <c r="BA127" s="93">
        <v>43</v>
      </c>
      <c r="BB127" s="93">
        <v>44</v>
      </c>
      <c r="BC127" s="93">
        <v>50</v>
      </c>
      <c r="BD127" s="93">
        <v>42</v>
      </c>
      <c r="BE127" s="93">
        <v>43</v>
      </c>
      <c r="BF127" s="93">
        <v>34</v>
      </c>
      <c r="BG127" s="93">
        <v>67</v>
      </c>
      <c r="BH127" s="93">
        <v>82</v>
      </c>
      <c r="BI127" s="93">
        <v>73</v>
      </c>
      <c r="BJ127" s="93">
        <v>43</v>
      </c>
      <c r="BK127" s="93">
        <v>62</v>
      </c>
      <c r="BL127" s="93">
        <v>33</v>
      </c>
      <c r="BM127" s="93">
        <v>61</v>
      </c>
      <c r="BN127" s="93">
        <v>65</v>
      </c>
      <c r="BO127" s="93">
        <v>27</v>
      </c>
      <c r="BP127" s="93">
        <v>76</v>
      </c>
      <c r="BQ127" s="93">
        <v>92</v>
      </c>
      <c r="BR127" s="93">
        <v>89</v>
      </c>
      <c r="BS127" s="93">
        <v>85</v>
      </c>
      <c r="BT127" s="93">
        <v>78</v>
      </c>
      <c r="BU127" s="93">
        <v>38</v>
      </c>
      <c r="BV127" s="93">
        <v>13</v>
      </c>
      <c r="BW127" s="93">
        <v>34</v>
      </c>
      <c r="BX127" s="93">
        <v>81</v>
      </c>
      <c r="BY127" s="93">
        <v>38</v>
      </c>
    </row>
    <row r="128" spans="1:77">
      <c r="A128" s="1">
        <v>38565</v>
      </c>
      <c r="B128" t="s">
        <v>357</v>
      </c>
      <c r="C128" s="2">
        <v>99.86</v>
      </c>
      <c r="D128">
        <v>28.49</v>
      </c>
      <c r="E128">
        <v>784.28</v>
      </c>
      <c r="F128">
        <v>67.02</v>
      </c>
      <c r="G128">
        <v>1701.8</v>
      </c>
      <c r="H128">
        <v>4985.8</v>
      </c>
      <c r="I128">
        <v>632.79999999999995</v>
      </c>
      <c r="J128">
        <v>495.2</v>
      </c>
      <c r="K128">
        <v>6556.2</v>
      </c>
      <c r="L128">
        <v>1071.2</v>
      </c>
      <c r="M128">
        <v>6156.7</v>
      </c>
      <c r="N128">
        <v>941.3</v>
      </c>
      <c r="W128" t="s">
        <v>357</v>
      </c>
      <c r="X128" t="s">
        <v>357</v>
      </c>
      <c r="Y128" t="s">
        <v>357</v>
      </c>
      <c r="Z128">
        <v>21.2</v>
      </c>
      <c r="AA128">
        <v>10.7</v>
      </c>
      <c r="AB128">
        <v>7.2</v>
      </c>
      <c r="AH128" t="s">
        <v>357</v>
      </c>
      <c r="AI128">
        <v>171.9</v>
      </c>
      <c r="AJ128">
        <v>257.60000000000002</v>
      </c>
      <c r="AK128">
        <v>322.87</v>
      </c>
      <c r="AL128">
        <v>1900</v>
      </c>
      <c r="AM128">
        <v>371.4</v>
      </c>
      <c r="AN128">
        <v>162.30000000000001</v>
      </c>
      <c r="AO128">
        <v>0.41</v>
      </c>
      <c r="AP128">
        <v>26.123069999999998</v>
      </c>
      <c r="AQ128" t="s">
        <v>357</v>
      </c>
      <c r="AR128" t="s">
        <v>357</v>
      </c>
      <c r="AS128" t="s">
        <v>357</v>
      </c>
      <c r="AT128" t="s">
        <v>357</v>
      </c>
      <c r="AU128" t="s">
        <v>357</v>
      </c>
      <c r="AV128" t="s">
        <v>357</v>
      </c>
      <c r="AW128" t="s">
        <v>357</v>
      </c>
      <c r="AX128" s="93">
        <v>52</v>
      </c>
      <c r="AY128" s="93">
        <v>61</v>
      </c>
      <c r="AZ128" s="93">
        <v>58</v>
      </c>
      <c r="BA128" s="93">
        <v>42</v>
      </c>
      <c r="BB128" s="93">
        <v>52</v>
      </c>
      <c r="BC128" s="93">
        <v>48</v>
      </c>
      <c r="BD128" s="93">
        <v>39</v>
      </c>
      <c r="BE128" s="93">
        <v>42</v>
      </c>
      <c r="BF128" s="93">
        <v>36</v>
      </c>
      <c r="BG128" s="93">
        <v>67</v>
      </c>
      <c r="BH128" s="93">
        <v>82</v>
      </c>
      <c r="BI128" s="93">
        <v>73</v>
      </c>
      <c r="BJ128" s="93">
        <v>43</v>
      </c>
      <c r="BK128" s="93">
        <v>59</v>
      </c>
      <c r="BL128" s="93">
        <v>36</v>
      </c>
      <c r="BM128" s="93">
        <v>64</v>
      </c>
      <c r="BN128" s="93">
        <v>63</v>
      </c>
      <c r="BO128" s="93">
        <v>25</v>
      </c>
      <c r="BP128" s="93">
        <v>78</v>
      </c>
      <c r="BQ128" s="93">
        <v>91</v>
      </c>
      <c r="BR128" s="93">
        <v>87</v>
      </c>
      <c r="BS128" s="93">
        <v>85</v>
      </c>
      <c r="BT128" s="93">
        <v>74</v>
      </c>
      <c r="BU128" s="93">
        <v>34</v>
      </c>
      <c r="BV128" s="93">
        <v>12</v>
      </c>
      <c r="BW128" s="93">
        <v>28</v>
      </c>
      <c r="BX128" s="93">
        <v>86</v>
      </c>
      <c r="BY128" s="93">
        <v>38</v>
      </c>
    </row>
    <row r="129" spans="1:77">
      <c r="A129" s="1">
        <v>38596</v>
      </c>
      <c r="B129" t="s">
        <v>357</v>
      </c>
      <c r="C129" s="2">
        <v>100.25</v>
      </c>
      <c r="D129">
        <v>28.5</v>
      </c>
      <c r="E129">
        <v>892.5</v>
      </c>
      <c r="F129">
        <v>63.48</v>
      </c>
      <c r="G129">
        <v>1703.3</v>
      </c>
      <c r="H129">
        <v>5136</v>
      </c>
      <c r="I129">
        <v>654.70000000000005</v>
      </c>
      <c r="J129">
        <v>506.9</v>
      </c>
      <c r="K129">
        <v>6588.4</v>
      </c>
      <c r="L129">
        <v>1077.3</v>
      </c>
      <c r="M129">
        <v>6241.9</v>
      </c>
      <c r="N129">
        <v>936.2</v>
      </c>
      <c r="W129" t="s">
        <v>357</v>
      </c>
      <c r="X129" t="s">
        <v>357</v>
      </c>
      <c r="Y129" t="s">
        <v>357</v>
      </c>
      <c r="Z129">
        <v>21.4</v>
      </c>
      <c r="AA129">
        <v>10.6</v>
      </c>
      <c r="AB129">
        <v>7.1</v>
      </c>
      <c r="AH129" t="s">
        <v>357</v>
      </c>
      <c r="AI129">
        <v>177.5</v>
      </c>
      <c r="AJ129">
        <v>419</v>
      </c>
      <c r="AK129">
        <v>338.05</v>
      </c>
      <c r="AL129">
        <v>2600</v>
      </c>
      <c r="AM129">
        <v>379.9</v>
      </c>
      <c r="AN129">
        <v>144.6</v>
      </c>
      <c r="AO129">
        <v>0.47</v>
      </c>
      <c r="AP129">
        <v>49.513330000000003</v>
      </c>
      <c r="AQ129" t="s">
        <v>357</v>
      </c>
      <c r="AR129" t="s">
        <v>357</v>
      </c>
      <c r="AS129" t="s">
        <v>357</v>
      </c>
      <c r="AT129" t="s">
        <v>357</v>
      </c>
      <c r="AU129" t="s">
        <v>357</v>
      </c>
      <c r="AV129" t="s">
        <v>357</v>
      </c>
      <c r="AW129" t="s">
        <v>357</v>
      </c>
      <c r="AX129" s="93">
        <v>51</v>
      </c>
      <c r="AY129" s="93">
        <v>65</v>
      </c>
      <c r="AZ129" s="93">
        <v>53</v>
      </c>
      <c r="BA129" s="93">
        <v>41</v>
      </c>
      <c r="BB129" s="93">
        <v>47</v>
      </c>
      <c r="BC129" s="93">
        <v>50</v>
      </c>
      <c r="BD129" s="93">
        <v>41</v>
      </c>
      <c r="BE129" s="93">
        <v>37</v>
      </c>
      <c r="BF129" s="93">
        <v>31</v>
      </c>
      <c r="BG129" s="93">
        <v>69</v>
      </c>
      <c r="BH129" s="93">
        <v>86</v>
      </c>
      <c r="BI129" s="93">
        <v>69</v>
      </c>
      <c r="BJ129" s="93">
        <v>41</v>
      </c>
      <c r="BK129" s="93">
        <v>57</v>
      </c>
      <c r="BL129" s="93">
        <v>31</v>
      </c>
      <c r="BM129" s="93">
        <v>58</v>
      </c>
      <c r="BN129" s="93">
        <v>62</v>
      </c>
      <c r="BO129" s="93">
        <v>26</v>
      </c>
      <c r="BP129" s="93">
        <v>80</v>
      </c>
      <c r="BQ129" s="93">
        <v>91</v>
      </c>
      <c r="BR129" s="93">
        <v>86</v>
      </c>
      <c r="BS129" s="93">
        <v>85</v>
      </c>
      <c r="BT129" s="93">
        <v>73</v>
      </c>
      <c r="BU129" s="93">
        <v>38</v>
      </c>
      <c r="BV129" s="93">
        <v>13</v>
      </c>
      <c r="BW129" s="93">
        <v>29</v>
      </c>
      <c r="BX129" s="93">
        <v>87</v>
      </c>
      <c r="BY129" s="93">
        <v>38</v>
      </c>
    </row>
    <row r="130" spans="1:77">
      <c r="A130" s="1">
        <v>38626</v>
      </c>
      <c r="B130">
        <v>609.82793300956848</v>
      </c>
      <c r="C130" s="2">
        <v>100.55</v>
      </c>
      <c r="D130">
        <v>28.56</v>
      </c>
      <c r="E130">
        <v>842.52</v>
      </c>
      <c r="F130">
        <v>58.1</v>
      </c>
      <c r="G130">
        <v>1740.7</v>
      </c>
      <c r="H130">
        <v>5292.8</v>
      </c>
      <c r="I130">
        <v>622.79999999999995</v>
      </c>
      <c r="J130">
        <v>653</v>
      </c>
      <c r="K130">
        <v>6880.7</v>
      </c>
      <c r="L130">
        <v>1026.4000000000001</v>
      </c>
      <c r="M130">
        <v>6301.5</v>
      </c>
      <c r="N130">
        <v>900.2</v>
      </c>
      <c r="W130" t="s">
        <v>357</v>
      </c>
      <c r="X130" t="s">
        <v>357</v>
      </c>
      <c r="Y130" t="s">
        <v>357</v>
      </c>
      <c r="Z130">
        <v>21.4</v>
      </c>
      <c r="AA130">
        <v>10.7</v>
      </c>
      <c r="AB130">
        <v>7.2</v>
      </c>
      <c r="AH130" t="s">
        <v>357</v>
      </c>
      <c r="AI130">
        <v>180.6</v>
      </c>
      <c r="AJ130">
        <v>542.6</v>
      </c>
      <c r="AK130">
        <v>338.05</v>
      </c>
      <c r="AL130">
        <v>4400</v>
      </c>
      <c r="AM130">
        <v>374</v>
      </c>
      <c r="AN130">
        <v>124.4</v>
      </c>
      <c r="AO130">
        <v>0.39</v>
      </c>
      <c r="AP130">
        <v>138.845</v>
      </c>
      <c r="AQ130" t="s">
        <v>357</v>
      </c>
      <c r="AR130" t="s">
        <v>357</v>
      </c>
      <c r="AS130" t="s">
        <v>357</v>
      </c>
      <c r="AT130" t="s">
        <v>357</v>
      </c>
      <c r="AU130" t="s">
        <v>357</v>
      </c>
      <c r="AV130" t="s">
        <v>357</v>
      </c>
      <c r="AW130" t="s">
        <v>357</v>
      </c>
      <c r="AX130" s="93">
        <v>52</v>
      </c>
      <c r="AY130" s="93">
        <v>67</v>
      </c>
      <c r="AZ130" s="93">
        <v>48</v>
      </c>
      <c r="BA130" s="93">
        <v>43</v>
      </c>
      <c r="BB130" s="93">
        <v>40</v>
      </c>
      <c r="BC130" s="93">
        <v>44</v>
      </c>
      <c r="BD130" s="93">
        <v>46</v>
      </c>
      <c r="BE130" s="93">
        <v>36</v>
      </c>
      <c r="BF130" s="93">
        <v>29</v>
      </c>
      <c r="BG130" s="93">
        <v>74</v>
      </c>
      <c r="BH130" s="93">
        <v>89</v>
      </c>
      <c r="BI130" s="93">
        <v>71</v>
      </c>
      <c r="BJ130" s="93">
        <v>41</v>
      </c>
      <c r="BK130" s="93">
        <v>60</v>
      </c>
      <c r="BL130" s="93">
        <v>32</v>
      </c>
      <c r="BM130" s="93">
        <v>61</v>
      </c>
      <c r="BN130" s="93">
        <v>61</v>
      </c>
      <c r="BO130" s="93">
        <v>21</v>
      </c>
      <c r="BP130" s="93">
        <v>79</v>
      </c>
      <c r="BQ130" s="93">
        <v>90</v>
      </c>
      <c r="BR130" s="93">
        <v>91</v>
      </c>
      <c r="BS130" s="93">
        <v>85</v>
      </c>
      <c r="BT130" s="93">
        <v>73</v>
      </c>
      <c r="BU130" s="93">
        <v>40</v>
      </c>
      <c r="BV130" s="93">
        <v>13</v>
      </c>
      <c r="BW130" s="93">
        <v>31</v>
      </c>
      <c r="BX130" s="93">
        <v>77</v>
      </c>
      <c r="BY130" s="93">
        <v>38</v>
      </c>
    </row>
    <row r="131" spans="1:77">
      <c r="A131" s="1">
        <v>38657</v>
      </c>
      <c r="B131" t="s">
        <v>357</v>
      </c>
      <c r="C131" s="2">
        <v>100.74</v>
      </c>
      <c r="D131">
        <v>28.806999999999999</v>
      </c>
      <c r="E131">
        <v>944.55</v>
      </c>
      <c r="F131">
        <v>55.05</v>
      </c>
      <c r="G131">
        <v>1752</v>
      </c>
      <c r="H131">
        <v>5314</v>
      </c>
      <c r="I131">
        <v>715.6</v>
      </c>
      <c r="J131">
        <v>370.4</v>
      </c>
      <c r="K131">
        <v>6721.7</v>
      </c>
      <c r="L131">
        <v>1038.4000000000001</v>
      </c>
      <c r="M131">
        <v>6349.1</v>
      </c>
      <c r="N131">
        <v>930.5</v>
      </c>
      <c r="W131" t="s">
        <v>357</v>
      </c>
      <c r="X131" t="s">
        <v>357</v>
      </c>
      <c r="Y131" t="s">
        <v>357</v>
      </c>
      <c r="Z131">
        <v>21.8</v>
      </c>
      <c r="AA131">
        <v>11.5</v>
      </c>
      <c r="AB131">
        <v>7.3</v>
      </c>
      <c r="AH131" t="s">
        <v>357</v>
      </c>
      <c r="AI131">
        <v>186.3</v>
      </c>
      <c r="AJ131">
        <v>327.8</v>
      </c>
      <c r="AK131">
        <v>314.72000000000003</v>
      </c>
      <c r="AL131">
        <v>2700</v>
      </c>
      <c r="AM131">
        <v>396.3</v>
      </c>
      <c r="AN131">
        <v>118.7</v>
      </c>
      <c r="AO131">
        <v>0.35</v>
      </c>
      <c r="AP131">
        <v>141.33840000000001</v>
      </c>
      <c r="AQ131" t="s">
        <v>357</v>
      </c>
      <c r="AR131" t="s">
        <v>357</v>
      </c>
      <c r="AS131" t="s">
        <v>357</v>
      </c>
      <c r="AT131" t="s">
        <v>357</v>
      </c>
      <c r="AU131" t="s">
        <v>357</v>
      </c>
      <c r="AV131" t="s">
        <v>357</v>
      </c>
      <c r="AW131" t="s">
        <v>357</v>
      </c>
      <c r="AX131" s="93">
        <v>51</v>
      </c>
      <c r="AY131" s="93">
        <v>64</v>
      </c>
      <c r="AZ131" s="93">
        <v>48</v>
      </c>
      <c r="BA131" s="93">
        <v>41</v>
      </c>
      <c r="BB131" s="93">
        <v>44</v>
      </c>
      <c r="BC131" s="93">
        <v>45</v>
      </c>
      <c r="BD131" s="93">
        <v>44</v>
      </c>
      <c r="BE131" s="93">
        <v>38</v>
      </c>
      <c r="BF131" s="93">
        <v>29</v>
      </c>
      <c r="BG131" s="93">
        <v>70</v>
      </c>
      <c r="BH131" s="93">
        <v>82</v>
      </c>
      <c r="BI131" s="93">
        <v>65</v>
      </c>
      <c r="BJ131" s="93">
        <v>37</v>
      </c>
      <c r="BK131" s="93">
        <v>53</v>
      </c>
      <c r="BL131" s="93">
        <v>31</v>
      </c>
      <c r="BM131" s="93">
        <v>57</v>
      </c>
      <c r="BN131" s="93">
        <v>51</v>
      </c>
      <c r="BO131" s="93">
        <v>26</v>
      </c>
      <c r="BP131" s="93">
        <v>74</v>
      </c>
      <c r="BQ131" s="93">
        <v>90</v>
      </c>
      <c r="BR131" s="93">
        <v>87</v>
      </c>
      <c r="BS131" s="93">
        <v>83</v>
      </c>
      <c r="BT131" s="93">
        <v>71</v>
      </c>
      <c r="BU131" s="93">
        <v>43</v>
      </c>
      <c r="BV131" s="93">
        <v>13</v>
      </c>
      <c r="BW131" s="93">
        <v>29</v>
      </c>
      <c r="BX131" s="93">
        <v>85</v>
      </c>
      <c r="BY131" s="93">
        <v>36</v>
      </c>
    </row>
    <row r="132" spans="1:77">
      <c r="A132" s="1">
        <v>38687</v>
      </c>
      <c r="B132" t="s">
        <v>357</v>
      </c>
      <c r="C132" s="2">
        <v>100.82</v>
      </c>
      <c r="D132">
        <v>28.741</v>
      </c>
      <c r="E132">
        <v>1011</v>
      </c>
      <c r="F132">
        <v>58.98</v>
      </c>
      <c r="G132">
        <v>1765.8</v>
      </c>
      <c r="H132">
        <v>5436.2</v>
      </c>
      <c r="I132">
        <v>692.9</v>
      </c>
      <c r="J132">
        <v>463.2</v>
      </c>
      <c r="K132">
        <v>6750.6</v>
      </c>
      <c r="L132">
        <v>1017.9</v>
      </c>
      <c r="M132">
        <v>6509.6</v>
      </c>
      <c r="N132">
        <v>917.4</v>
      </c>
      <c r="W132" t="s">
        <v>357</v>
      </c>
      <c r="X132" t="s">
        <v>357</v>
      </c>
      <c r="Y132" t="s">
        <v>357</v>
      </c>
      <c r="Z132">
        <v>21.8</v>
      </c>
      <c r="AA132">
        <v>12.3</v>
      </c>
      <c r="AB132">
        <v>7.5</v>
      </c>
      <c r="AH132" t="s">
        <v>357</v>
      </c>
      <c r="AI132">
        <v>187.8</v>
      </c>
      <c r="AJ132">
        <v>209.1</v>
      </c>
      <c r="AK132">
        <v>323.52999999999997</v>
      </c>
      <c r="AL132">
        <v>3600</v>
      </c>
      <c r="AM132">
        <v>385.4</v>
      </c>
      <c r="AN132">
        <v>112</v>
      </c>
      <c r="AO132">
        <v>0.25</v>
      </c>
      <c r="AP132">
        <v>55.57432</v>
      </c>
      <c r="AQ132" t="s">
        <v>357</v>
      </c>
      <c r="AR132" t="s">
        <v>357</v>
      </c>
      <c r="AS132" t="s">
        <v>357</v>
      </c>
      <c r="AT132" t="s">
        <v>357</v>
      </c>
      <c r="AU132" t="s">
        <v>357</v>
      </c>
      <c r="AV132" t="s">
        <v>357</v>
      </c>
      <c r="AW132" t="s">
        <v>357</v>
      </c>
      <c r="AX132" s="93">
        <v>53</v>
      </c>
      <c r="AY132" s="93">
        <v>64</v>
      </c>
      <c r="AZ132" s="93">
        <v>56</v>
      </c>
      <c r="BA132" s="93">
        <v>42</v>
      </c>
      <c r="BB132" s="93">
        <v>44</v>
      </c>
      <c r="BC132" s="93">
        <v>53</v>
      </c>
      <c r="BD132" s="93">
        <v>45</v>
      </c>
      <c r="BE132" s="93">
        <v>41</v>
      </c>
      <c r="BF132" s="93">
        <v>31</v>
      </c>
      <c r="BG132" s="93">
        <v>68</v>
      </c>
      <c r="BH132" s="93">
        <v>88</v>
      </c>
      <c r="BI132" s="93">
        <v>64</v>
      </c>
      <c r="BJ132" s="93">
        <v>33</v>
      </c>
      <c r="BK132" s="93">
        <v>47</v>
      </c>
      <c r="BL132" s="93">
        <v>32</v>
      </c>
      <c r="BM132" s="93">
        <v>48</v>
      </c>
      <c r="BN132" s="93">
        <v>45</v>
      </c>
      <c r="BO132" s="93">
        <v>26</v>
      </c>
      <c r="BP132" s="93">
        <v>79</v>
      </c>
      <c r="BQ132" s="93">
        <v>91</v>
      </c>
      <c r="BR132" s="93">
        <v>84</v>
      </c>
      <c r="BS132" s="93">
        <v>84</v>
      </c>
      <c r="BT132" s="93">
        <v>75</v>
      </c>
      <c r="BU132" s="93">
        <v>43</v>
      </c>
      <c r="BV132" s="93">
        <v>13</v>
      </c>
      <c r="BW132" s="93">
        <v>31</v>
      </c>
      <c r="BX132" s="93">
        <v>80</v>
      </c>
      <c r="BY132" s="93">
        <v>40</v>
      </c>
    </row>
    <row r="133" spans="1:77">
      <c r="A133" s="1">
        <v>38718</v>
      </c>
      <c r="B133">
        <v>679.31276222067663</v>
      </c>
      <c r="C133" s="2">
        <v>102.43</v>
      </c>
      <c r="D133">
        <v>28.120999999999999</v>
      </c>
      <c r="E133">
        <v>1171.44</v>
      </c>
      <c r="F133">
        <v>65.989999999999995</v>
      </c>
      <c r="G133">
        <v>2009.2</v>
      </c>
      <c r="H133">
        <v>6045.6</v>
      </c>
      <c r="I133">
        <v>779</v>
      </c>
      <c r="J133">
        <v>1009.6</v>
      </c>
      <c r="K133">
        <v>6389.3</v>
      </c>
      <c r="L133">
        <v>956.4</v>
      </c>
      <c r="M133">
        <v>6331.3</v>
      </c>
      <c r="N133">
        <v>856</v>
      </c>
      <c r="W133" t="s">
        <v>357</v>
      </c>
      <c r="X133" t="s">
        <v>357</v>
      </c>
      <c r="Y133" t="s">
        <v>357</v>
      </c>
      <c r="Z133">
        <v>24.6</v>
      </c>
      <c r="AA133">
        <v>13.8</v>
      </c>
      <c r="AB133">
        <v>7.7</v>
      </c>
      <c r="AH133" t="s">
        <v>357</v>
      </c>
      <c r="AI133">
        <v>222</v>
      </c>
      <c r="AJ133">
        <v>109.1</v>
      </c>
      <c r="AK133">
        <v>381.12</v>
      </c>
      <c r="AL133">
        <v>14000</v>
      </c>
      <c r="AM133">
        <v>400.4</v>
      </c>
      <c r="AN133">
        <v>111.9</v>
      </c>
      <c r="AO133">
        <v>0.67</v>
      </c>
      <c r="AP133">
        <v>96.363140000000001</v>
      </c>
      <c r="AQ133" t="s">
        <v>357</v>
      </c>
      <c r="AR133" t="s">
        <v>357</v>
      </c>
      <c r="AS133" t="s">
        <v>357</v>
      </c>
      <c r="AT133" t="s">
        <v>357</v>
      </c>
      <c r="AU133" t="s">
        <v>357</v>
      </c>
      <c r="AV133" t="s">
        <v>357</v>
      </c>
      <c r="AW133" t="s">
        <v>357</v>
      </c>
      <c r="AX133" s="93">
        <v>56</v>
      </c>
      <c r="AY133" s="93">
        <v>76</v>
      </c>
      <c r="AZ133" s="93">
        <v>44</v>
      </c>
      <c r="BA133" s="93">
        <v>40</v>
      </c>
      <c r="BB133" s="93">
        <v>21</v>
      </c>
      <c r="BC133" s="93">
        <v>31</v>
      </c>
      <c r="BD133" s="93">
        <v>55</v>
      </c>
      <c r="BE133" s="93">
        <v>33</v>
      </c>
      <c r="BF133" s="93">
        <v>24</v>
      </c>
      <c r="BG133" s="93">
        <v>77</v>
      </c>
      <c r="BH133" s="93">
        <v>91</v>
      </c>
      <c r="BI133" s="93">
        <v>62</v>
      </c>
      <c r="BJ133" s="93">
        <v>35</v>
      </c>
      <c r="BK133" s="93">
        <v>45</v>
      </c>
      <c r="BL133" s="93">
        <v>31</v>
      </c>
      <c r="BM133" s="93">
        <v>51</v>
      </c>
      <c r="BN133" s="93">
        <v>52</v>
      </c>
      <c r="BO133" s="93">
        <v>25</v>
      </c>
      <c r="BP133" s="93">
        <v>70</v>
      </c>
      <c r="BQ133" s="93">
        <v>84</v>
      </c>
      <c r="BR133" s="93">
        <v>80</v>
      </c>
      <c r="BS133" s="93">
        <v>79</v>
      </c>
      <c r="BT133" s="93">
        <v>59</v>
      </c>
      <c r="BU133" s="93">
        <v>46</v>
      </c>
      <c r="BV133" s="93">
        <v>14</v>
      </c>
      <c r="BW133" s="93">
        <v>33</v>
      </c>
      <c r="BX133" s="93">
        <v>84</v>
      </c>
      <c r="BY133" s="93">
        <v>39</v>
      </c>
    </row>
    <row r="134" spans="1:77">
      <c r="A134" s="1">
        <v>38749</v>
      </c>
      <c r="B134" t="s">
        <v>357</v>
      </c>
      <c r="C134" s="2">
        <v>101.66</v>
      </c>
      <c r="D134">
        <v>28.029</v>
      </c>
      <c r="E134">
        <v>1320.83</v>
      </c>
      <c r="F134">
        <v>61.76</v>
      </c>
      <c r="G134">
        <v>1875.6</v>
      </c>
      <c r="H134">
        <v>5842.9</v>
      </c>
      <c r="I134">
        <v>579.79999999999995</v>
      </c>
      <c r="J134">
        <v>280.89999999999998</v>
      </c>
      <c r="K134">
        <v>6054.5</v>
      </c>
      <c r="L134">
        <v>912.2</v>
      </c>
      <c r="M134">
        <v>6052</v>
      </c>
      <c r="N134">
        <v>794.8</v>
      </c>
      <c r="W134" t="s">
        <v>357</v>
      </c>
      <c r="X134" t="s">
        <v>357</v>
      </c>
      <c r="Y134" t="s">
        <v>357</v>
      </c>
      <c r="Z134">
        <v>20.5</v>
      </c>
      <c r="AA134">
        <v>8.3000000000000007</v>
      </c>
      <c r="AB134">
        <v>7.7</v>
      </c>
      <c r="AH134" t="s">
        <v>357</v>
      </c>
      <c r="AI134">
        <v>168.7</v>
      </c>
      <c r="AJ134">
        <v>71.900000000000006</v>
      </c>
      <c r="AK134">
        <v>159.69</v>
      </c>
      <c r="AL134">
        <v>1800</v>
      </c>
      <c r="AM134">
        <v>376.2</v>
      </c>
      <c r="AN134">
        <v>94.9</v>
      </c>
      <c r="AO134">
        <v>0.54</v>
      </c>
      <c r="AP134">
        <v>104.8242</v>
      </c>
      <c r="AQ134" t="s">
        <v>357</v>
      </c>
      <c r="AR134">
        <v>1</v>
      </c>
      <c r="AS134">
        <v>1</v>
      </c>
      <c r="AT134">
        <v>1</v>
      </c>
      <c r="AU134" t="s">
        <v>357</v>
      </c>
      <c r="AV134" t="s">
        <v>357</v>
      </c>
      <c r="AW134" t="s">
        <v>357</v>
      </c>
      <c r="AX134" s="93">
        <v>55</v>
      </c>
      <c r="AY134" s="93">
        <v>70</v>
      </c>
      <c r="AZ134" s="93">
        <v>51</v>
      </c>
      <c r="BA134" s="93">
        <v>49</v>
      </c>
      <c r="BB134" s="93">
        <v>58</v>
      </c>
      <c r="BC134" s="93">
        <v>56</v>
      </c>
      <c r="BD134" s="93">
        <v>52</v>
      </c>
      <c r="BE134" s="93">
        <v>36</v>
      </c>
      <c r="BF134" s="93">
        <v>34</v>
      </c>
      <c r="BG134" s="93">
        <v>82</v>
      </c>
      <c r="BH134" s="93">
        <v>94</v>
      </c>
      <c r="BI134" s="93">
        <v>63</v>
      </c>
      <c r="BJ134" s="93">
        <v>38</v>
      </c>
      <c r="BK134" s="93">
        <v>47</v>
      </c>
      <c r="BL134" s="93">
        <v>33</v>
      </c>
      <c r="BM134" s="93">
        <v>52</v>
      </c>
      <c r="BN134" s="93">
        <v>51</v>
      </c>
      <c r="BO134" s="93">
        <v>30</v>
      </c>
      <c r="BP134" s="93">
        <v>74</v>
      </c>
      <c r="BQ134" s="93">
        <v>89</v>
      </c>
      <c r="BR134" s="93">
        <v>102</v>
      </c>
      <c r="BS134" s="93">
        <v>81</v>
      </c>
      <c r="BT134" s="93">
        <v>62</v>
      </c>
      <c r="BU134" s="93">
        <v>36</v>
      </c>
      <c r="BV134" s="93">
        <v>12</v>
      </c>
      <c r="BW134" s="93">
        <v>35</v>
      </c>
      <c r="BX134" s="93">
        <v>95</v>
      </c>
      <c r="BY134" s="93">
        <v>45</v>
      </c>
    </row>
    <row r="135" spans="1:77">
      <c r="A135" s="1">
        <v>38777</v>
      </c>
      <c r="B135" t="s">
        <v>357</v>
      </c>
      <c r="C135" s="2">
        <v>100.82</v>
      </c>
      <c r="D135">
        <v>27.709</v>
      </c>
      <c r="E135">
        <v>1299.19</v>
      </c>
      <c r="F135">
        <v>65.91</v>
      </c>
      <c r="G135">
        <v>1890.1</v>
      </c>
      <c r="H135">
        <v>5919.6</v>
      </c>
      <c r="I135">
        <v>571.5</v>
      </c>
      <c r="J135">
        <v>422</v>
      </c>
      <c r="K135">
        <v>6250.4</v>
      </c>
      <c r="L135">
        <v>906.6</v>
      </c>
      <c r="M135">
        <v>6380.6</v>
      </c>
      <c r="N135">
        <v>777.5</v>
      </c>
      <c r="W135" t="s">
        <v>357</v>
      </c>
      <c r="X135" t="s">
        <v>357</v>
      </c>
      <c r="Y135" t="s">
        <v>357</v>
      </c>
      <c r="Z135">
        <v>21.4</v>
      </c>
      <c r="AA135">
        <v>10.1</v>
      </c>
      <c r="AB135">
        <v>7.9</v>
      </c>
      <c r="AH135" t="s">
        <v>357</v>
      </c>
      <c r="AI135">
        <v>167.5</v>
      </c>
      <c r="AJ135">
        <v>76.599999999999994</v>
      </c>
      <c r="AK135">
        <v>183.01</v>
      </c>
      <c r="AL135">
        <v>1500</v>
      </c>
      <c r="AM135">
        <v>359.1</v>
      </c>
      <c r="AN135">
        <v>93.1</v>
      </c>
      <c r="AO135">
        <v>0.57999999999999996</v>
      </c>
      <c r="AP135">
        <v>79.359539999999996</v>
      </c>
      <c r="AQ135" t="s">
        <v>357</v>
      </c>
      <c r="AR135">
        <v>5</v>
      </c>
      <c r="AS135">
        <v>5</v>
      </c>
      <c r="AT135">
        <v>5</v>
      </c>
      <c r="AU135" t="s">
        <v>357</v>
      </c>
      <c r="AV135" t="s">
        <v>357</v>
      </c>
      <c r="AW135" t="s">
        <v>357</v>
      </c>
      <c r="AX135" s="93">
        <v>53</v>
      </c>
      <c r="AY135" s="93">
        <v>70</v>
      </c>
      <c r="AZ135" s="93">
        <v>59</v>
      </c>
      <c r="BA135" s="93">
        <v>45</v>
      </c>
      <c r="BB135" s="93">
        <v>65</v>
      </c>
      <c r="BC135" s="93">
        <v>62</v>
      </c>
      <c r="BD135" s="93">
        <v>52</v>
      </c>
      <c r="BE135" s="93">
        <v>39</v>
      </c>
      <c r="BF135" s="93">
        <v>34</v>
      </c>
      <c r="BG135" s="93">
        <v>79</v>
      </c>
      <c r="BH135" s="93">
        <v>92</v>
      </c>
      <c r="BI135" s="93">
        <v>68</v>
      </c>
      <c r="BJ135" s="93">
        <v>40</v>
      </c>
      <c r="BK135" s="93">
        <v>60</v>
      </c>
      <c r="BL135" s="93">
        <v>35</v>
      </c>
      <c r="BM135" s="93">
        <v>56</v>
      </c>
      <c r="BN135" s="93">
        <v>63</v>
      </c>
      <c r="BO135" s="93">
        <v>26</v>
      </c>
      <c r="BP135" s="93">
        <v>78</v>
      </c>
      <c r="BQ135" s="93">
        <v>92</v>
      </c>
      <c r="BR135" s="93">
        <v>95</v>
      </c>
      <c r="BS135" s="93">
        <v>85</v>
      </c>
      <c r="BT135" s="93">
        <v>71</v>
      </c>
      <c r="BU135" s="93">
        <v>36</v>
      </c>
      <c r="BV135" s="93">
        <v>12</v>
      </c>
      <c r="BW135" s="93">
        <v>29</v>
      </c>
      <c r="BX135" s="93">
        <v>82</v>
      </c>
      <c r="BY135" s="93">
        <v>34</v>
      </c>
    </row>
    <row r="136" spans="1:77">
      <c r="A136" s="1">
        <v>38808</v>
      </c>
      <c r="B136">
        <v>350.1435943138394</v>
      </c>
      <c r="C136" s="2">
        <v>100.35</v>
      </c>
      <c r="D136">
        <v>27.251000000000001</v>
      </c>
      <c r="E136">
        <v>1486.85</v>
      </c>
      <c r="F136">
        <v>72.5</v>
      </c>
      <c r="G136">
        <v>1928.8</v>
      </c>
      <c r="H136">
        <v>6169.4</v>
      </c>
      <c r="I136">
        <v>838.2</v>
      </c>
      <c r="J136">
        <v>571.29999999999995</v>
      </c>
      <c r="K136">
        <v>6758.6</v>
      </c>
      <c r="L136">
        <v>903.5</v>
      </c>
      <c r="M136">
        <v>6730.9</v>
      </c>
      <c r="N136">
        <v>922.7</v>
      </c>
      <c r="W136" t="s">
        <v>357</v>
      </c>
      <c r="X136" t="s">
        <v>357</v>
      </c>
      <c r="Y136" t="s">
        <v>357</v>
      </c>
      <c r="Z136">
        <v>24.4</v>
      </c>
      <c r="AA136">
        <v>12.4</v>
      </c>
      <c r="AB136">
        <v>7.8</v>
      </c>
      <c r="AH136" t="s">
        <v>357</v>
      </c>
      <c r="AI136">
        <v>184</v>
      </c>
      <c r="AJ136">
        <v>104.6</v>
      </c>
      <c r="AK136">
        <v>254.38</v>
      </c>
      <c r="AL136">
        <v>3000</v>
      </c>
      <c r="AM136">
        <v>399.4</v>
      </c>
      <c r="AN136">
        <v>106.9</v>
      </c>
      <c r="AO136">
        <v>0.5</v>
      </c>
      <c r="AP136">
        <v>94.511300000000006</v>
      </c>
      <c r="AQ136" t="s">
        <v>357</v>
      </c>
      <c r="AR136">
        <v>8</v>
      </c>
      <c r="AS136">
        <v>8</v>
      </c>
      <c r="AT136">
        <v>8</v>
      </c>
      <c r="AU136">
        <v>-6</v>
      </c>
      <c r="AV136" t="s">
        <v>357</v>
      </c>
      <c r="AW136">
        <v>-9</v>
      </c>
      <c r="AX136" s="93">
        <v>51</v>
      </c>
      <c r="AY136" s="93">
        <v>59</v>
      </c>
      <c r="AZ136" s="93">
        <v>52</v>
      </c>
      <c r="BA136" s="93">
        <v>48</v>
      </c>
      <c r="BB136" s="93">
        <v>48</v>
      </c>
      <c r="BC136" s="93">
        <v>47</v>
      </c>
      <c r="BD136" s="93">
        <v>51</v>
      </c>
      <c r="BE136" s="93">
        <v>40</v>
      </c>
      <c r="BF136" s="93">
        <v>30</v>
      </c>
      <c r="BG136" s="93">
        <v>77</v>
      </c>
      <c r="BH136" s="93">
        <v>91</v>
      </c>
      <c r="BI136" s="93">
        <v>73</v>
      </c>
      <c r="BJ136" s="93">
        <v>45</v>
      </c>
      <c r="BK136" s="93">
        <v>68</v>
      </c>
      <c r="BL136" s="93">
        <v>35</v>
      </c>
      <c r="BM136" s="93">
        <v>61</v>
      </c>
      <c r="BN136" s="93">
        <v>68</v>
      </c>
      <c r="BO136" s="93">
        <v>22</v>
      </c>
      <c r="BP136" s="93">
        <v>78</v>
      </c>
      <c r="BQ136" s="93">
        <v>90</v>
      </c>
      <c r="BR136" s="93">
        <v>91</v>
      </c>
      <c r="BS136" s="93">
        <v>86</v>
      </c>
      <c r="BT136" s="93">
        <v>69</v>
      </c>
      <c r="BU136" s="93">
        <v>41</v>
      </c>
      <c r="BV136" s="93">
        <v>13</v>
      </c>
      <c r="BW136" s="93">
        <v>32</v>
      </c>
      <c r="BX136" s="93">
        <v>86</v>
      </c>
      <c r="BY136" s="93">
        <v>41</v>
      </c>
    </row>
    <row r="137" spans="1:77">
      <c r="A137" s="1">
        <v>38838</v>
      </c>
      <c r="B137" t="s">
        <v>357</v>
      </c>
      <c r="C137" s="2">
        <v>100.48</v>
      </c>
      <c r="D137">
        <v>26.986999999999998</v>
      </c>
      <c r="E137">
        <v>1281.5</v>
      </c>
      <c r="F137">
        <v>70.41</v>
      </c>
      <c r="G137">
        <v>2027.8</v>
      </c>
      <c r="H137">
        <v>6360.1</v>
      </c>
      <c r="I137">
        <v>704.4</v>
      </c>
      <c r="J137">
        <v>569.1</v>
      </c>
      <c r="K137">
        <v>6667.6</v>
      </c>
      <c r="L137">
        <v>918.3</v>
      </c>
      <c r="M137">
        <v>6941.8</v>
      </c>
      <c r="N137">
        <v>978.1</v>
      </c>
      <c r="W137" t="s">
        <v>357</v>
      </c>
      <c r="X137" t="s">
        <v>357</v>
      </c>
      <c r="Y137" t="s">
        <v>357</v>
      </c>
      <c r="Z137">
        <v>23.7</v>
      </c>
      <c r="AA137">
        <v>11.4</v>
      </c>
      <c r="AB137">
        <v>7.6</v>
      </c>
      <c r="AH137" t="s">
        <v>357</v>
      </c>
      <c r="AI137">
        <v>187.8</v>
      </c>
      <c r="AJ137">
        <v>120.3</v>
      </c>
      <c r="AK137">
        <v>268.62</v>
      </c>
      <c r="AL137">
        <v>2200</v>
      </c>
      <c r="AM137">
        <v>381.6</v>
      </c>
      <c r="AN137">
        <v>113.6</v>
      </c>
      <c r="AO137">
        <v>0.54</v>
      </c>
      <c r="AP137">
        <v>162.1651</v>
      </c>
      <c r="AQ137" t="s">
        <v>357</v>
      </c>
      <c r="AR137">
        <v>7</v>
      </c>
      <c r="AS137">
        <v>7</v>
      </c>
      <c r="AT137">
        <v>7</v>
      </c>
      <c r="AU137" t="s">
        <v>357</v>
      </c>
      <c r="AV137" t="s">
        <v>357</v>
      </c>
      <c r="AW137" t="s">
        <v>357</v>
      </c>
      <c r="AX137" s="93">
        <v>50</v>
      </c>
      <c r="AY137" s="93">
        <v>58</v>
      </c>
      <c r="AZ137" s="93">
        <v>58</v>
      </c>
      <c r="BA137" s="93">
        <v>45</v>
      </c>
      <c r="BB137" s="93">
        <v>54</v>
      </c>
      <c r="BC137" s="93">
        <v>60</v>
      </c>
      <c r="BD137" s="93">
        <v>45</v>
      </c>
      <c r="BE137" s="93">
        <v>42</v>
      </c>
      <c r="BF137" s="93">
        <v>38</v>
      </c>
      <c r="BG137" s="93">
        <v>69</v>
      </c>
      <c r="BH137" s="93">
        <v>86</v>
      </c>
      <c r="BI137" s="93">
        <v>76</v>
      </c>
      <c r="BJ137" s="93">
        <v>45</v>
      </c>
      <c r="BK137" s="93">
        <v>67</v>
      </c>
      <c r="BL137" s="93">
        <v>39</v>
      </c>
      <c r="BM137" s="93">
        <v>62</v>
      </c>
      <c r="BN137" s="93">
        <v>71</v>
      </c>
      <c r="BO137" s="93">
        <v>24</v>
      </c>
      <c r="BP137" s="93">
        <v>81</v>
      </c>
      <c r="BQ137" s="93">
        <v>93</v>
      </c>
      <c r="BR137" s="93">
        <v>91</v>
      </c>
      <c r="BS137" s="93">
        <v>89</v>
      </c>
      <c r="BT137" s="93">
        <v>69</v>
      </c>
      <c r="BU137" s="93">
        <v>33</v>
      </c>
      <c r="BV137" s="93">
        <v>12</v>
      </c>
      <c r="BW137" s="93">
        <v>30</v>
      </c>
      <c r="BX137" s="93">
        <v>85</v>
      </c>
      <c r="BY137" s="93">
        <v>35</v>
      </c>
    </row>
    <row r="138" spans="1:77">
      <c r="A138" s="1">
        <v>38869</v>
      </c>
      <c r="B138" t="s">
        <v>357</v>
      </c>
      <c r="C138" s="2">
        <v>100.28</v>
      </c>
      <c r="D138">
        <v>26.861999999999998</v>
      </c>
      <c r="E138">
        <v>1331.39</v>
      </c>
      <c r="F138">
        <v>73.510000000000005</v>
      </c>
      <c r="G138">
        <v>2096.9</v>
      </c>
      <c r="H138">
        <v>6693.1</v>
      </c>
      <c r="I138">
        <v>866.3</v>
      </c>
      <c r="J138">
        <v>522.20000000000005</v>
      </c>
      <c r="K138">
        <v>6819.1</v>
      </c>
      <c r="L138">
        <v>935.2</v>
      </c>
      <c r="M138">
        <v>7115.7</v>
      </c>
      <c r="N138">
        <v>932.9</v>
      </c>
      <c r="W138" t="s">
        <v>357</v>
      </c>
      <c r="X138" t="s">
        <v>357</v>
      </c>
      <c r="Y138" t="s">
        <v>357</v>
      </c>
      <c r="Z138">
        <v>26.8</v>
      </c>
      <c r="AA138">
        <v>12.9</v>
      </c>
      <c r="AB138">
        <v>7.5</v>
      </c>
      <c r="AH138" t="s">
        <v>357</v>
      </c>
      <c r="AI138">
        <v>189.9</v>
      </c>
      <c r="AJ138">
        <v>137.1</v>
      </c>
      <c r="AK138">
        <v>293.87</v>
      </c>
      <c r="AL138">
        <v>2200</v>
      </c>
      <c r="AM138">
        <v>400</v>
      </c>
      <c r="AN138">
        <v>130.1</v>
      </c>
      <c r="AO138">
        <v>0.59</v>
      </c>
      <c r="AP138">
        <v>116.80759999999999</v>
      </c>
      <c r="AQ138" t="s">
        <v>357</v>
      </c>
      <c r="AR138">
        <v>8</v>
      </c>
      <c r="AS138">
        <v>8</v>
      </c>
      <c r="AT138">
        <v>8</v>
      </c>
      <c r="AU138" t="s">
        <v>357</v>
      </c>
      <c r="AV138" t="s">
        <v>357</v>
      </c>
      <c r="AW138" t="s">
        <v>357</v>
      </c>
      <c r="AX138" s="93">
        <v>52</v>
      </c>
      <c r="AY138" s="93">
        <v>65</v>
      </c>
      <c r="AZ138" s="93">
        <v>59</v>
      </c>
      <c r="BA138" s="93">
        <v>45</v>
      </c>
      <c r="BB138" s="93">
        <v>52</v>
      </c>
      <c r="BC138" s="93">
        <v>56</v>
      </c>
      <c r="BD138" s="93">
        <v>45</v>
      </c>
      <c r="BE138" s="93">
        <v>41</v>
      </c>
      <c r="BF138" s="93">
        <v>37</v>
      </c>
      <c r="BG138" s="93">
        <v>69</v>
      </c>
      <c r="BH138" s="93">
        <v>87</v>
      </c>
      <c r="BI138" s="93">
        <v>72</v>
      </c>
      <c r="BJ138" s="93">
        <v>43</v>
      </c>
      <c r="BK138" s="93">
        <v>66</v>
      </c>
      <c r="BL138" s="93">
        <v>42</v>
      </c>
      <c r="BM138" s="93">
        <v>62</v>
      </c>
      <c r="BN138" s="93">
        <v>64</v>
      </c>
      <c r="BO138" s="93">
        <v>28</v>
      </c>
      <c r="BP138" s="93">
        <v>76</v>
      </c>
      <c r="BQ138" s="93">
        <v>90</v>
      </c>
      <c r="BR138" s="93">
        <v>88</v>
      </c>
      <c r="BS138" s="93">
        <v>85</v>
      </c>
      <c r="BT138" s="93">
        <v>75</v>
      </c>
      <c r="BU138" s="93">
        <v>33</v>
      </c>
      <c r="BV138" s="93">
        <v>11</v>
      </c>
      <c r="BW138" s="93">
        <v>28</v>
      </c>
      <c r="BX138" s="93">
        <v>71</v>
      </c>
      <c r="BY138" s="93">
        <v>36</v>
      </c>
    </row>
    <row r="139" spans="1:77">
      <c r="A139" s="1">
        <v>38899</v>
      </c>
      <c r="B139">
        <v>511.48848774671302</v>
      </c>
      <c r="C139" s="2">
        <v>100.67</v>
      </c>
      <c r="D139">
        <v>26.802</v>
      </c>
      <c r="E139">
        <v>1380.24</v>
      </c>
      <c r="F139">
        <v>75.150000000000006</v>
      </c>
      <c r="G139">
        <v>2233.4</v>
      </c>
      <c r="H139">
        <v>7092.3</v>
      </c>
      <c r="I139">
        <v>1095.7</v>
      </c>
      <c r="J139">
        <v>866.9</v>
      </c>
      <c r="K139">
        <v>7374.6</v>
      </c>
      <c r="L139">
        <v>935.7</v>
      </c>
      <c r="M139">
        <v>7266.8</v>
      </c>
      <c r="N139">
        <v>925.9</v>
      </c>
      <c r="W139" t="s">
        <v>357</v>
      </c>
      <c r="X139" t="s">
        <v>357</v>
      </c>
      <c r="Y139" t="s">
        <v>357</v>
      </c>
      <c r="Z139">
        <v>25.1</v>
      </c>
      <c r="AA139">
        <v>14.5</v>
      </c>
      <c r="AB139">
        <v>7.2</v>
      </c>
      <c r="AH139" t="s">
        <v>357</v>
      </c>
      <c r="AI139">
        <v>192.7</v>
      </c>
      <c r="AJ139">
        <v>159.69999999999999</v>
      </c>
      <c r="AK139">
        <v>358.53</v>
      </c>
      <c r="AL139">
        <v>5000</v>
      </c>
      <c r="AM139">
        <v>381.1</v>
      </c>
      <c r="AN139">
        <v>158.1</v>
      </c>
      <c r="AO139">
        <v>0.88</v>
      </c>
      <c r="AP139">
        <v>91.258889999999994</v>
      </c>
      <c r="AQ139" t="s">
        <v>357</v>
      </c>
      <c r="AR139">
        <v>6</v>
      </c>
      <c r="AS139">
        <v>6</v>
      </c>
      <c r="AT139">
        <v>6</v>
      </c>
      <c r="AU139">
        <v>-5</v>
      </c>
      <c r="AV139" t="s">
        <v>357</v>
      </c>
      <c r="AW139">
        <v>-6</v>
      </c>
      <c r="AX139" s="93">
        <v>52</v>
      </c>
      <c r="AY139" s="93">
        <v>62</v>
      </c>
      <c r="AZ139" s="93">
        <v>62</v>
      </c>
      <c r="BA139" s="93">
        <v>45</v>
      </c>
      <c r="BB139" s="93">
        <v>49</v>
      </c>
      <c r="BC139" s="93">
        <v>55</v>
      </c>
      <c r="BD139" s="93">
        <v>45</v>
      </c>
      <c r="BE139" s="93">
        <v>39</v>
      </c>
      <c r="BF139" s="93">
        <v>41</v>
      </c>
      <c r="BG139" s="93">
        <v>67</v>
      </c>
      <c r="BH139" s="93">
        <v>81</v>
      </c>
      <c r="BI139" s="93">
        <v>74</v>
      </c>
      <c r="BJ139" s="93">
        <v>44</v>
      </c>
      <c r="BK139" s="93">
        <v>65</v>
      </c>
      <c r="BL139" s="93">
        <v>40</v>
      </c>
      <c r="BM139" s="93">
        <v>65</v>
      </c>
      <c r="BN139" s="93">
        <v>65</v>
      </c>
      <c r="BO139" s="93">
        <v>24</v>
      </c>
      <c r="BP139" s="93">
        <v>81</v>
      </c>
      <c r="BQ139" s="93">
        <v>93</v>
      </c>
      <c r="BR139" s="93">
        <v>89</v>
      </c>
      <c r="BS139" s="93">
        <v>91</v>
      </c>
      <c r="BT139" s="93">
        <v>79</v>
      </c>
      <c r="BU139" s="93">
        <v>25</v>
      </c>
      <c r="BV139" s="93">
        <v>11</v>
      </c>
      <c r="BW139" s="93">
        <v>32</v>
      </c>
      <c r="BX139" s="93">
        <v>83</v>
      </c>
      <c r="BY139" s="93">
        <v>36</v>
      </c>
    </row>
    <row r="140" spans="1:77">
      <c r="A140" s="1">
        <v>38930</v>
      </c>
      <c r="B140" t="s">
        <v>357</v>
      </c>
      <c r="C140" s="2">
        <v>100.19</v>
      </c>
      <c r="D140">
        <v>26.771000000000001</v>
      </c>
      <c r="E140">
        <v>1448.72</v>
      </c>
      <c r="F140">
        <v>70.25</v>
      </c>
      <c r="G140">
        <v>2290.3000000000002</v>
      </c>
      <c r="H140">
        <v>7230.7</v>
      </c>
      <c r="I140">
        <v>1062</v>
      </c>
      <c r="J140">
        <v>831.2</v>
      </c>
      <c r="K140">
        <v>7420</v>
      </c>
      <c r="L140">
        <v>923.7</v>
      </c>
      <c r="M140">
        <v>7386.5</v>
      </c>
      <c r="N140">
        <v>935</v>
      </c>
      <c r="W140" t="s">
        <v>357</v>
      </c>
      <c r="X140" t="s">
        <v>357</v>
      </c>
      <c r="Y140" t="s">
        <v>357</v>
      </c>
      <c r="Z140">
        <v>25.5</v>
      </c>
      <c r="AA140">
        <v>13.5</v>
      </c>
      <c r="AB140">
        <v>6.9</v>
      </c>
      <c r="AH140" t="s">
        <v>357</v>
      </c>
      <c r="AI140">
        <v>198.7</v>
      </c>
      <c r="AJ140">
        <v>256.10000000000002</v>
      </c>
      <c r="AK140">
        <v>377.53</v>
      </c>
      <c r="AL140">
        <v>2200</v>
      </c>
      <c r="AM140">
        <v>393.3</v>
      </c>
      <c r="AN140">
        <v>168.8</v>
      </c>
      <c r="AO140">
        <v>0.55000000000000004</v>
      </c>
      <c r="AP140">
        <v>79.230029999999999</v>
      </c>
      <c r="AQ140" t="s">
        <v>357</v>
      </c>
      <c r="AR140">
        <v>9</v>
      </c>
      <c r="AS140">
        <v>9</v>
      </c>
      <c r="AT140">
        <v>9</v>
      </c>
      <c r="AU140" t="s">
        <v>357</v>
      </c>
      <c r="AV140" t="s">
        <v>357</v>
      </c>
      <c r="AW140" t="s">
        <v>357</v>
      </c>
      <c r="AX140" s="93">
        <v>53</v>
      </c>
      <c r="AY140" s="93">
        <v>65</v>
      </c>
      <c r="AZ140" s="93">
        <v>62</v>
      </c>
      <c r="BA140" s="93">
        <v>49</v>
      </c>
      <c r="BB140" s="93">
        <v>61</v>
      </c>
      <c r="BC140" s="93">
        <v>60</v>
      </c>
      <c r="BD140" s="93">
        <v>38</v>
      </c>
      <c r="BE140" s="93">
        <v>39</v>
      </c>
      <c r="BF140" s="93">
        <v>38</v>
      </c>
      <c r="BG140" s="93">
        <v>73</v>
      </c>
      <c r="BH140" s="93">
        <v>86</v>
      </c>
      <c r="BI140" s="93">
        <v>76</v>
      </c>
      <c r="BJ140" s="93">
        <v>45</v>
      </c>
      <c r="BK140" s="93">
        <v>71</v>
      </c>
      <c r="BL140" s="93">
        <v>44</v>
      </c>
      <c r="BM140" s="93">
        <v>64</v>
      </c>
      <c r="BN140" s="93">
        <v>64</v>
      </c>
      <c r="BO140" s="93">
        <v>27</v>
      </c>
      <c r="BP140" s="93">
        <v>82</v>
      </c>
      <c r="BQ140" s="93">
        <v>94</v>
      </c>
      <c r="BR140" s="93">
        <v>84</v>
      </c>
      <c r="BS140" s="93">
        <v>91</v>
      </c>
      <c r="BT140" s="93">
        <v>83</v>
      </c>
      <c r="BU140" s="93">
        <v>33</v>
      </c>
      <c r="BV140" s="93">
        <v>12</v>
      </c>
      <c r="BW140" s="93">
        <v>25</v>
      </c>
      <c r="BX140" s="93">
        <v>80</v>
      </c>
      <c r="BY140" s="93">
        <v>35</v>
      </c>
    </row>
    <row r="141" spans="1:77">
      <c r="A141" s="1">
        <v>38961</v>
      </c>
      <c r="B141" t="s">
        <v>357</v>
      </c>
      <c r="C141" s="2">
        <v>100.09</v>
      </c>
      <c r="D141">
        <v>26.783000000000001</v>
      </c>
      <c r="E141">
        <v>1367.24</v>
      </c>
      <c r="F141">
        <v>62.48</v>
      </c>
      <c r="G141">
        <v>2351.6</v>
      </c>
      <c r="H141">
        <v>7449.3</v>
      </c>
      <c r="I141">
        <v>997.4</v>
      </c>
      <c r="J141">
        <v>674.2</v>
      </c>
      <c r="K141">
        <v>7476.6</v>
      </c>
      <c r="L141">
        <v>967.6</v>
      </c>
      <c r="M141">
        <v>7536.8</v>
      </c>
      <c r="N141">
        <v>937.3</v>
      </c>
      <c r="W141" t="s">
        <v>357</v>
      </c>
      <c r="X141" t="s">
        <v>357</v>
      </c>
      <c r="Y141" t="s">
        <v>357</v>
      </c>
      <c r="Z141">
        <v>27.9</v>
      </c>
      <c r="AA141">
        <v>14.2</v>
      </c>
      <c r="AB141">
        <v>6.5</v>
      </c>
      <c r="AH141" t="s">
        <v>357</v>
      </c>
      <c r="AI141">
        <v>204.9</v>
      </c>
      <c r="AJ141">
        <v>408.5</v>
      </c>
      <c r="AK141">
        <v>388.1</v>
      </c>
      <c r="AL141">
        <v>2900</v>
      </c>
      <c r="AM141">
        <v>397</v>
      </c>
      <c r="AN141">
        <v>151.6</v>
      </c>
      <c r="AO141">
        <v>0.52</v>
      </c>
      <c r="AP141">
        <v>101.6216</v>
      </c>
      <c r="AQ141" t="s">
        <v>357</v>
      </c>
      <c r="AR141">
        <v>7</v>
      </c>
      <c r="AS141">
        <v>7</v>
      </c>
      <c r="AT141">
        <v>7</v>
      </c>
      <c r="AU141" t="s">
        <v>357</v>
      </c>
      <c r="AV141" t="s">
        <v>357</v>
      </c>
      <c r="AW141" t="s">
        <v>357</v>
      </c>
      <c r="AX141" s="93">
        <v>53</v>
      </c>
      <c r="AY141" s="93">
        <v>69</v>
      </c>
      <c r="AZ141" s="93">
        <v>55</v>
      </c>
      <c r="BA141" s="93">
        <v>48</v>
      </c>
      <c r="BB141" s="93">
        <v>49</v>
      </c>
      <c r="BC141" s="93">
        <v>56</v>
      </c>
      <c r="BD141" s="93">
        <v>39</v>
      </c>
      <c r="BE141" s="93">
        <v>40</v>
      </c>
      <c r="BF141" s="93">
        <v>38</v>
      </c>
      <c r="BG141" s="93">
        <v>73</v>
      </c>
      <c r="BH141" s="93">
        <v>83</v>
      </c>
      <c r="BI141" s="93">
        <v>74</v>
      </c>
      <c r="BJ141" s="93">
        <v>43</v>
      </c>
      <c r="BK141" s="93">
        <v>63</v>
      </c>
      <c r="BL141" s="93">
        <v>45</v>
      </c>
      <c r="BM141" s="93">
        <v>63</v>
      </c>
      <c r="BN141" s="93">
        <v>63</v>
      </c>
      <c r="BO141" s="93">
        <v>28</v>
      </c>
      <c r="BP141" s="93">
        <v>80</v>
      </c>
      <c r="BQ141" s="93">
        <v>94</v>
      </c>
      <c r="BR141" s="93">
        <v>86</v>
      </c>
      <c r="BS141" s="93">
        <v>91</v>
      </c>
      <c r="BT141" s="93">
        <v>81</v>
      </c>
      <c r="BU141" s="93">
        <v>27</v>
      </c>
      <c r="BV141" s="93">
        <v>11</v>
      </c>
      <c r="BW141" s="93">
        <v>26</v>
      </c>
      <c r="BX141" s="93">
        <v>77</v>
      </c>
      <c r="BY141" s="93">
        <v>30</v>
      </c>
    </row>
    <row r="142" spans="1:77">
      <c r="A142" s="1">
        <v>38991</v>
      </c>
      <c r="B142">
        <v>659.77836903295849</v>
      </c>
      <c r="C142" s="2">
        <v>100.28</v>
      </c>
      <c r="D142">
        <v>26.701000000000001</v>
      </c>
      <c r="E142">
        <v>1426.86</v>
      </c>
      <c r="F142">
        <v>59.03</v>
      </c>
      <c r="G142">
        <v>2400.8000000000002</v>
      </c>
      <c r="H142">
        <v>7757.5</v>
      </c>
      <c r="I142">
        <v>896.9</v>
      </c>
      <c r="J142">
        <v>743.4</v>
      </c>
      <c r="K142">
        <v>7844.7</v>
      </c>
      <c r="L142">
        <v>974.6</v>
      </c>
      <c r="M142">
        <v>7795.4</v>
      </c>
      <c r="N142">
        <v>951.4</v>
      </c>
      <c r="W142" t="s">
        <v>357</v>
      </c>
      <c r="X142" t="s">
        <v>357</v>
      </c>
      <c r="Y142" t="s">
        <v>357</v>
      </c>
      <c r="Z142">
        <v>25.4</v>
      </c>
      <c r="AA142">
        <v>14.3</v>
      </c>
      <c r="AB142">
        <v>6.6</v>
      </c>
      <c r="AH142" t="s">
        <v>357</v>
      </c>
      <c r="AI142">
        <v>206.5</v>
      </c>
      <c r="AJ142">
        <v>564.9</v>
      </c>
      <c r="AK142">
        <v>408.67</v>
      </c>
      <c r="AL142">
        <v>5200</v>
      </c>
      <c r="AM142">
        <v>384.9</v>
      </c>
      <c r="AN142">
        <v>131.4</v>
      </c>
      <c r="AO142">
        <v>0.79</v>
      </c>
      <c r="AP142">
        <v>95.023560000000003</v>
      </c>
      <c r="AQ142" t="s">
        <v>357</v>
      </c>
      <c r="AR142">
        <v>3</v>
      </c>
      <c r="AS142">
        <v>3</v>
      </c>
      <c r="AT142">
        <v>3</v>
      </c>
      <c r="AU142">
        <v>-5</v>
      </c>
      <c r="AV142" t="s">
        <v>357</v>
      </c>
      <c r="AW142">
        <v>-4</v>
      </c>
      <c r="AX142" s="93">
        <v>54</v>
      </c>
      <c r="AY142" s="93">
        <v>65</v>
      </c>
      <c r="AZ142" s="93">
        <v>54</v>
      </c>
      <c r="BA142" s="93">
        <v>47</v>
      </c>
      <c r="BB142" s="93">
        <v>53</v>
      </c>
      <c r="BC142" s="93">
        <v>54</v>
      </c>
      <c r="BD142" s="93">
        <v>41</v>
      </c>
      <c r="BE142" s="93">
        <v>43</v>
      </c>
      <c r="BF142" s="93">
        <v>36</v>
      </c>
      <c r="BG142" s="93">
        <v>79</v>
      </c>
      <c r="BH142" s="93">
        <v>91</v>
      </c>
      <c r="BI142" s="93">
        <v>73</v>
      </c>
      <c r="BJ142" s="93">
        <v>42</v>
      </c>
      <c r="BK142" s="93">
        <v>54</v>
      </c>
      <c r="BL142" s="93">
        <v>42</v>
      </c>
      <c r="BM142" s="93">
        <v>59</v>
      </c>
      <c r="BN142" s="93">
        <v>57</v>
      </c>
      <c r="BO142" s="93">
        <v>23</v>
      </c>
      <c r="BP142" s="93">
        <v>81</v>
      </c>
      <c r="BQ142" s="93">
        <v>94</v>
      </c>
      <c r="BR142" s="93">
        <v>81</v>
      </c>
      <c r="BS142" s="93">
        <v>90</v>
      </c>
      <c r="BT142" s="93">
        <v>79</v>
      </c>
      <c r="BU142" s="93">
        <v>29</v>
      </c>
      <c r="BV142" s="93">
        <v>11</v>
      </c>
      <c r="BW142" s="93">
        <v>31</v>
      </c>
      <c r="BX142" s="93">
        <v>76</v>
      </c>
      <c r="BY142" s="93">
        <v>38</v>
      </c>
    </row>
    <row r="143" spans="1:77">
      <c r="A143" s="1">
        <v>39022</v>
      </c>
      <c r="B143" t="s">
        <v>357</v>
      </c>
      <c r="C143" s="2">
        <v>100.63</v>
      </c>
      <c r="D143">
        <v>26.251000000000001</v>
      </c>
      <c r="E143">
        <v>1550.58</v>
      </c>
      <c r="F143">
        <v>64.260000000000005</v>
      </c>
      <c r="G143">
        <v>2402.1999999999998</v>
      </c>
      <c r="H143">
        <v>7769.6</v>
      </c>
      <c r="I143">
        <v>901.1</v>
      </c>
      <c r="J143">
        <v>608</v>
      </c>
      <c r="K143">
        <v>7537.5</v>
      </c>
      <c r="L143">
        <v>894.3</v>
      </c>
      <c r="M143">
        <v>7708.6</v>
      </c>
      <c r="N143">
        <v>832.9</v>
      </c>
      <c r="W143" t="s">
        <v>357</v>
      </c>
      <c r="X143" t="s">
        <v>357</v>
      </c>
      <c r="Y143" t="s">
        <v>357</v>
      </c>
      <c r="Z143">
        <v>24</v>
      </c>
      <c r="AA143">
        <v>15.8</v>
      </c>
      <c r="AB143">
        <v>6.7</v>
      </c>
      <c r="AH143" t="s">
        <v>357</v>
      </c>
      <c r="AI143">
        <v>215</v>
      </c>
      <c r="AJ143">
        <v>356</v>
      </c>
      <c r="AK143">
        <v>399.68</v>
      </c>
      <c r="AL143">
        <v>3400</v>
      </c>
      <c r="AM143">
        <v>396.7</v>
      </c>
      <c r="AN143">
        <v>123.7</v>
      </c>
      <c r="AO143">
        <v>0.41</v>
      </c>
      <c r="AP143">
        <v>128.9897</v>
      </c>
      <c r="AQ143" t="s">
        <v>357</v>
      </c>
      <c r="AR143">
        <v>1</v>
      </c>
      <c r="AS143">
        <v>1</v>
      </c>
      <c r="AT143">
        <v>1</v>
      </c>
      <c r="AU143" t="s">
        <v>357</v>
      </c>
      <c r="AV143" t="s">
        <v>357</v>
      </c>
      <c r="AW143" t="s">
        <v>357</v>
      </c>
      <c r="AX143" s="93">
        <v>54</v>
      </c>
      <c r="AY143" s="93">
        <v>66</v>
      </c>
      <c r="AZ143" s="93">
        <v>53</v>
      </c>
      <c r="BA143" s="93">
        <v>49</v>
      </c>
      <c r="BB143" s="93">
        <v>48</v>
      </c>
      <c r="BC143" s="93">
        <v>51</v>
      </c>
      <c r="BD143" s="93">
        <v>37</v>
      </c>
      <c r="BE143" s="93">
        <v>40</v>
      </c>
      <c r="BF143" s="93">
        <v>36</v>
      </c>
      <c r="BG143" s="93">
        <v>74</v>
      </c>
      <c r="BH143" s="93">
        <v>88</v>
      </c>
      <c r="BI143" s="93">
        <v>71</v>
      </c>
      <c r="BJ143" s="93">
        <v>45</v>
      </c>
      <c r="BK143" s="93">
        <v>53</v>
      </c>
      <c r="BL143" s="93">
        <v>39</v>
      </c>
      <c r="BM143" s="93">
        <v>58</v>
      </c>
      <c r="BN143" s="93">
        <v>50</v>
      </c>
      <c r="BO143" s="93">
        <v>29</v>
      </c>
      <c r="BP143" s="93">
        <v>79</v>
      </c>
      <c r="BQ143" s="93">
        <v>93</v>
      </c>
      <c r="BR143" s="93">
        <v>90</v>
      </c>
      <c r="BS143" s="93">
        <v>90</v>
      </c>
      <c r="BT143" s="93">
        <v>79</v>
      </c>
      <c r="BU143" s="93">
        <v>32</v>
      </c>
      <c r="BV143" s="93">
        <v>11</v>
      </c>
      <c r="BW143" s="93">
        <v>33</v>
      </c>
      <c r="BX143" s="93">
        <v>82</v>
      </c>
      <c r="BY143" s="93">
        <v>38</v>
      </c>
    </row>
    <row r="144" spans="1:77">
      <c r="A144" s="1">
        <v>39052</v>
      </c>
      <c r="B144" t="s">
        <v>357</v>
      </c>
      <c r="C144" s="2">
        <v>100.79</v>
      </c>
      <c r="D144">
        <v>26.326000000000001</v>
      </c>
      <c r="E144">
        <v>1693.47</v>
      </c>
      <c r="F144">
        <v>60.86</v>
      </c>
      <c r="G144">
        <v>2450.6999999999998</v>
      </c>
      <c r="H144">
        <v>8014.1</v>
      </c>
      <c r="I144">
        <v>953</v>
      </c>
      <c r="J144">
        <v>750.4</v>
      </c>
      <c r="K144">
        <v>7721.7</v>
      </c>
      <c r="L144">
        <v>892.6</v>
      </c>
      <c r="M144">
        <v>8193.5</v>
      </c>
      <c r="N144">
        <v>1112.0999999999999</v>
      </c>
      <c r="W144" t="s">
        <v>357</v>
      </c>
      <c r="X144" t="s">
        <v>357</v>
      </c>
      <c r="Y144" t="s">
        <v>357</v>
      </c>
      <c r="Z144">
        <v>24.4</v>
      </c>
      <c r="AA144">
        <v>16.2</v>
      </c>
      <c r="AB144">
        <v>6.7</v>
      </c>
      <c r="AH144" t="s">
        <v>357</v>
      </c>
      <c r="AI144">
        <v>215.2</v>
      </c>
      <c r="AJ144">
        <v>237.5</v>
      </c>
      <c r="AK144">
        <v>400.88</v>
      </c>
      <c r="AL144">
        <v>4700</v>
      </c>
      <c r="AM144">
        <v>392.1</v>
      </c>
      <c r="AN144">
        <v>119.3</v>
      </c>
      <c r="AO144">
        <v>0.54</v>
      </c>
      <c r="AP144">
        <v>102.0337</v>
      </c>
      <c r="AQ144" t="s">
        <v>357</v>
      </c>
      <c r="AR144">
        <v>1</v>
      </c>
      <c r="AS144">
        <v>1</v>
      </c>
      <c r="AT144">
        <v>1</v>
      </c>
      <c r="AU144" t="s">
        <v>357</v>
      </c>
      <c r="AV144" t="s">
        <v>357</v>
      </c>
      <c r="AW144" t="s">
        <v>357</v>
      </c>
      <c r="AX144" s="93">
        <v>53</v>
      </c>
      <c r="AY144" s="93">
        <v>65</v>
      </c>
      <c r="AZ144" s="93">
        <v>60</v>
      </c>
      <c r="BA144" s="93">
        <v>52</v>
      </c>
      <c r="BB144" s="93">
        <v>53</v>
      </c>
      <c r="BC144" s="93">
        <v>51</v>
      </c>
      <c r="BD144" s="93">
        <v>43</v>
      </c>
      <c r="BE144" s="93">
        <v>44</v>
      </c>
      <c r="BF144" s="93">
        <v>37</v>
      </c>
      <c r="BG144" s="93">
        <v>74</v>
      </c>
      <c r="BH144" s="93">
        <v>90</v>
      </c>
      <c r="BI144" s="93">
        <v>69</v>
      </c>
      <c r="BJ144" s="93">
        <v>44</v>
      </c>
      <c r="BK144" s="93">
        <v>56</v>
      </c>
      <c r="BL144" s="93">
        <v>42</v>
      </c>
      <c r="BM144" s="93">
        <v>57</v>
      </c>
      <c r="BN144" s="93">
        <v>55</v>
      </c>
      <c r="BO144" s="93">
        <v>29</v>
      </c>
      <c r="BP144" s="93">
        <v>81</v>
      </c>
      <c r="BQ144" s="93">
        <v>94</v>
      </c>
      <c r="BR144" s="93">
        <v>84</v>
      </c>
      <c r="BS144" s="93">
        <v>92</v>
      </c>
      <c r="BT144" s="93">
        <v>83</v>
      </c>
      <c r="BU144" s="93">
        <v>31</v>
      </c>
      <c r="BV144" s="93">
        <v>12</v>
      </c>
      <c r="BW144" s="93">
        <v>30</v>
      </c>
      <c r="BX144" s="93">
        <v>79</v>
      </c>
      <c r="BY144" s="93">
        <v>36</v>
      </c>
    </row>
    <row r="145" spans="1:77">
      <c r="A145" s="1">
        <v>39083</v>
      </c>
      <c r="B145">
        <v>739.64036137353639</v>
      </c>
      <c r="C145" s="2">
        <v>101.68</v>
      </c>
      <c r="D145">
        <v>26.494</v>
      </c>
      <c r="E145">
        <v>1656.94</v>
      </c>
      <c r="F145">
        <v>57.4</v>
      </c>
      <c r="G145">
        <v>2785.2</v>
      </c>
      <c r="H145">
        <v>8995.7999999999993</v>
      </c>
      <c r="I145">
        <v>1176.5</v>
      </c>
      <c r="J145">
        <v>1544.4</v>
      </c>
      <c r="K145">
        <v>7696.8</v>
      </c>
      <c r="L145">
        <v>821.3</v>
      </c>
      <c r="M145">
        <v>7871.2</v>
      </c>
      <c r="N145">
        <v>1039.9000000000001</v>
      </c>
      <c r="W145" t="s">
        <v>357</v>
      </c>
      <c r="X145" t="s">
        <v>357</v>
      </c>
      <c r="Y145" t="s">
        <v>357</v>
      </c>
      <c r="Z145">
        <v>28.4</v>
      </c>
      <c r="AA145">
        <v>19.600000000000001</v>
      </c>
      <c r="AB145">
        <v>6.9</v>
      </c>
      <c r="AH145">
        <v>226.7</v>
      </c>
      <c r="AI145">
        <v>256.3</v>
      </c>
      <c r="AJ145">
        <v>115.6</v>
      </c>
      <c r="AK145">
        <v>488.67</v>
      </c>
      <c r="AL145">
        <v>16100</v>
      </c>
      <c r="AM145">
        <v>413.5</v>
      </c>
      <c r="AN145">
        <v>112.9</v>
      </c>
      <c r="AO145">
        <v>0.33</v>
      </c>
      <c r="AP145">
        <v>58.930570000000003</v>
      </c>
      <c r="AQ145" t="s">
        <v>357</v>
      </c>
      <c r="AR145">
        <v>0</v>
      </c>
      <c r="AS145">
        <v>0</v>
      </c>
      <c r="AT145">
        <v>0</v>
      </c>
      <c r="AU145">
        <v>-10</v>
      </c>
      <c r="AV145" t="s">
        <v>357</v>
      </c>
      <c r="AW145">
        <v>-3</v>
      </c>
      <c r="AX145" s="93">
        <v>58</v>
      </c>
      <c r="AY145" s="93">
        <v>74</v>
      </c>
      <c r="AZ145" s="93">
        <v>44</v>
      </c>
      <c r="BA145" s="93">
        <v>46</v>
      </c>
      <c r="BB145" s="93">
        <v>26</v>
      </c>
      <c r="BC145" s="93">
        <v>38</v>
      </c>
      <c r="BD145" s="93">
        <v>44</v>
      </c>
      <c r="BE145" s="93">
        <v>38</v>
      </c>
      <c r="BF145" s="93">
        <v>32</v>
      </c>
      <c r="BG145" s="93">
        <v>80</v>
      </c>
      <c r="BH145" s="93">
        <v>91</v>
      </c>
      <c r="BI145" s="93">
        <v>62</v>
      </c>
      <c r="BJ145" s="93">
        <v>41</v>
      </c>
      <c r="BK145" s="93">
        <v>46</v>
      </c>
      <c r="BL145" s="93">
        <v>38</v>
      </c>
      <c r="BM145" s="93">
        <v>50</v>
      </c>
      <c r="BN145" s="93">
        <v>44</v>
      </c>
      <c r="BO145" s="93">
        <v>30</v>
      </c>
      <c r="BP145" s="93">
        <v>78</v>
      </c>
      <c r="BQ145" s="93">
        <v>90</v>
      </c>
      <c r="BR145" s="93">
        <v>82</v>
      </c>
      <c r="BS145" s="93">
        <v>84</v>
      </c>
      <c r="BT145" s="93">
        <v>72</v>
      </c>
      <c r="BU145" s="93">
        <v>35</v>
      </c>
      <c r="BV145" s="93">
        <v>11</v>
      </c>
      <c r="BW145" s="93">
        <v>33</v>
      </c>
      <c r="BX145" s="93">
        <v>80</v>
      </c>
      <c r="BY145" s="93">
        <v>39</v>
      </c>
    </row>
    <row r="146" spans="1:77">
      <c r="A146" s="1">
        <v>39114</v>
      </c>
      <c r="B146" t="s">
        <v>357</v>
      </c>
      <c r="C146" s="2">
        <v>101.11</v>
      </c>
      <c r="D146">
        <v>26.12</v>
      </c>
      <c r="E146">
        <v>1655.25</v>
      </c>
      <c r="F146">
        <v>61.89</v>
      </c>
      <c r="G146">
        <v>2630.1</v>
      </c>
      <c r="H146">
        <v>8700.7999999999993</v>
      </c>
      <c r="I146">
        <v>700.4</v>
      </c>
      <c r="J146">
        <v>329.3</v>
      </c>
      <c r="K146">
        <v>7548.8</v>
      </c>
      <c r="L146">
        <v>786.2</v>
      </c>
      <c r="M146">
        <v>7859.9</v>
      </c>
      <c r="N146">
        <v>1064.9000000000001</v>
      </c>
      <c r="W146" t="s">
        <v>357</v>
      </c>
      <c r="X146" t="s">
        <v>357</v>
      </c>
      <c r="Y146" t="s">
        <v>357</v>
      </c>
      <c r="Z146">
        <v>21.3</v>
      </c>
      <c r="AA146">
        <v>11.7</v>
      </c>
      <c r="AB146">
        <v>7.1</v>
      </c>
      <c r="AH146" t="s">
        <v>357</v>
      </c>
      <c r="AI146">
        <v>193.5</v>
      </c>
      <c r="AJ146">
        <v>73.599999999999994</v>
      </c>
      <c r="AK146">
        <v>197.91</v>
      </c>
      <c r="AL146">
        <v>3000</v>
      </c>
      <c r="AM146">
        <v>400</v>
      </c>
      <c r="AN146">
        <v>102.9</v>
      </c>
      <c r="AO146">
        <v>0.59</v>
      </c>
      <c r="AP146">
        <v>149.06180000000001</v>
      </c>
      <c r="AQ146" t="s">
        <v>357</v>
      </c>
      <c r="AR146">
        <v>0</v>
      </c>
      <c r="AS146">
        <v>0</v>
      </c>
      <c r="AT146">
        <v>0</v>
      </c>
      <c r="AU146" t="s">
        <v>357</v>
      </c>
      <c r="AV146" t="s">
        <v>357</v>
      </c>
      <c r="AW146" t="s">
        <v>357</v>
      </c>
      <c r="AX146" s="93">
        <v>57</v>
      </c>
      <c r="AY146" s="93">
        <v>70</v>
      </c>
      <c r="AZ146" s="93">
        <v>53</v>
      </c>
      <c r="BA146" s="93">
        <v>49</v>
      </c>
      <c r="BB146" s="93">
        <v>59</v>
      </c>
      <c r="BC146" s="93">
        <v>58</v>
      </c>
      <c r="BD146" s="93">
        <v>44</v>
      </c>
      <c r="BE146" s="93">
        <v>39</v>
      </c>
      <c r="BF146" s="93">
        <v>39</v>
      </c>
      <c r="BG146" s="93">
        <v>84</v>
      </c>
      <c r="BH146" s="93">
        <v>93</v>
      </c>
      <c r="BI146" s="93">
        <v>71</v>
      </c>
      <c r="BJ146" s="93">
        <v>47</v>
      </c>
      <c r="BK146" s="93">
        <v>52</v>
      </c>
      <c r="BL146" s="93">
        <v>40</v>
      </c>
      <c r="BM146" s="93">
        <v>47</v>
      </c>
      <c r="BN146" s="93">
        <v>54</v>
      </c>
      <c r="BO146" s="93">
        <v>29</v>
      </c>
      <c r="BP146" s="93">
        <v>79</v>
      </c>
      <c r="BQ146" s="93">
        <v>93</v>
      </c>
      <c r="BR146" s="93">
        <v>90</v>
      </c>
      <c r="BS146" s="93">
        <v>86</v>
      </c>
      <c r="BT146" s="93">
        <v>74</v>
      </c>
      <c r="BU146" s="93">
        <v>30</v>
      </c>
      <c r="BV146" s="93">
        <v>11</v>
      </c>
      <c r="BW146" s="93">
        <v>31</v>
      </c>
      <c r="BX146" s="93">
        <v>84</v>
      </c>
      <c r="BY146" s="93">
        <v>36</v>
      </c>
    </row>
    <row r="147" spans="1:77">
      <c r="A147" s="1">
        <v>39142</v>
      </c>
      <c r="B147" t="s">
        <v>357</v>
      </c>
      <c r="C147" s="2">
        <v>100.59</v>
      </c>
      <c r="D147">
        <v>25.966000000000001</v>
      </c>
      <c r="E147">
        <v>1698.08</v>
      </c>
      <c r="F147">
        <v>68.099999999999994</v>
      </c>
      <c r="G147">
        <v>2682</v>
      </c>
      <c r="H147">
        <v>8902</v>
      </c>
      <c r="I147">
        <v>745.2</v>
      </c>
      <c r="J147">
        <v>608</v>
      </c>
      <c r="K147">
        <v>7914.8</v>
      </c>
      <c r="L147">
        <v>840.4</v>
      </c>
      <c r="M147">
        <v>8341.1</v>
      </c>
      <c r="N147">
        <v>1071</v>
      </c>
      <c r="W147" t="s">
        <v>357</v>
      </c>
      <c r="X147" t="s">
        <v>357</v>
      </c>
      <c r="Y147" t="s">
        <v>357</v>
      </c>
      <c r="Z147">
        <v>22.9</v>
      </c>
      <c r="AA147">
        <v>14.1</v>
      </c>
      <c r="AB147">
        <v>7.2</v>
      </c>
      <c r="AH147" t="s">
        <v>357</v>
      </c>
      <c r="AI147">
        <v>192.5</v>
      </c>
      <c r="AJ147">
        <v>78.400000000000006</v>
      </c>
      <c r="AK147">
        <v>211.96</v>
      </c>
      <c r="AL147">
        <v>2500</v>
      </c>
      <c r="AM147">
        <v>368.7</v>
      </c>
      <c r="AN147">
        <v>94.5</v>
      </c>
      <c r="AO147">
        <v>0.39</v>
      </c>
      <c r="AP147">
        <v>106.7869</v>
      </c>
      <c r="AQ147" t="s">
        <v>357</v>
      </c>
      <c r="AR147">
        <v>4</v>
      </c>
      <c r="AS147">
        <v>4</v>
      </c>
      <c r="AT147">
        <v>4</v>
      </c>
      <c r="AU147" t="s">
        <v>357</v>
      </c>
      <c r="AV147" t="s">
        <v>357</v>
      </c>
      <c r="AW147" t="s">
        <v>357</v>
      </c>
      <c r="AX147" s="93">
        <v>54</v>
      </c>
      <c r="AY147" s="93">
        <v>68</v>
      </c>
      <c r="AZ147" s="93">
        <v>61</v>
      </c>
      <c r="BA147" s="93">
        <v>49</v>
      </c>
      <c r="BB147" s="93">
        <v>62</v>
      </c>
      <c r="BC147" s="93">
        <v>62</v>
      </c>
      <c r="BD147" s="93">
        <v>46</v>
      </c>
      <c r="BE147" s="93">
        <v>38</v>
      </c>
      <c r="BF147" s="93">
        <v>42</v>
      </c>
      <c r="BG147" s="93">
        <v>85</v>
      </c>
      <c r="BH147" s="93">
        <v>95</v>
      </c>
      <c r="BI147" s="93">
        <v>75</v>
      </c>
      <c r="BJ147" s="93">
        <v>51</v>
      </c>
      <c r="BK147" s="93">
        <v>58</v>
      </c>
      <c r="BL147" s="93">
        <v>43</v>
      </c>
      <c r="BM147" s="93">
        <v>56</v>
      </c>
      <c r="BN147" s="93">
        <v>65</v>
      </c>
      <c r="BO147" s="93">
        <v>30</v>
      </c>
      <c r="BP147" s="93">
        <v>79</v>
      </c>
      <c r="BQ147" s="93">
        <v>91</v>
      </c>
      <c r="BR147" s="93">
        <v>88</v>
      </c>
      <c r="BS147" s="93">
        <v>89</v>
      </c>
      <c r="BT147" s="93">
        <v>76</v>
      </c>
      <c r="BU147" s="93">
        <v>30</v>
      </c>
      <c r="BV147" s="93">
        <v>11</v>
      </c>
      <c r="BW147" s="93">
        <v>33</v>
      </c>
      <c r="BX147" s="93">
        <v>83</v>
      </c>
      <c r="BY147" s="93">
        <v>40</v>
      </c>
    </row>
    <row r="148" spans="1:77">
      <c r="A148" s="1">
        <v>39173</v>
      </c>
      <c r="B148">
        <v>378.39972712564258</v>
      </c>
      <c r="C148" s="2">
        <v>100.57</v>
      </c>
      <c r="D148">
        <v>25.683</v>
      </c>
      <c r="E148">
        <v>1697.28</v>
      </c>
      <c r="F148">
        <v>67.650000000000006</v>
      </c>
      <c r="G148">
        <v>2741.2</v>
      </c>
      <c r="H148">
        <v>9412.6</v>
      </c>
      <c r="I148">
        <v>1084.7</v>
      </c>
      <c r="J148">
        <v>817.4</v>
      </c>
      <c r="K148">
        <v>8602</v>
      </c>
      <c r="L148">
        <v>871.9</v>
      </c>
      <c r="M148">
        <v>8821.2000000000007</v>
      </c>
      <c r="N148">
        <v>1108.3</v>
      </c>
      <c r="W148" t="s">
        <v>357</v>
      </c>
      <c r="X148" t="s">
        <v>357</v>
      </c>
      <c r="Y148" t="s">
        <v>357</v>
      </c>
      <c r="Z148">
        <v>25.9</v>
      </c>
      <c r="AA148">
        <v>16.899999999999999</v>
      </c>
      <c r="AB148">
        <v>6.8</v>
      </c>
      <c r="AH148">
        <v>87.1</v>
      </c>
      <c r="AI148">
        <v>210.8</v>
      </c>
      <c r="AJ148">
        <v>108.9</v>
      </c>
      <c r="AK148">
        <v>288.48</v>
      </c>
      <c r="AL148">
        <v>4000</v>
      </c>
      <c r="AM148">
        <v>404</v>
      </c>
      <c r="AN148">
        <v>108.1</v>
      </c>
      <c r="AO148">
        <v>0.28999999999999998</v>
      </c>
      <c r="AP148">
        <v>83.081109999999995</v>
      </c>
      <c r="AQ148" t="s">
        <v>357</v>
      </c>
      <c r="AR148">
        <v>5</v>
      </c>
      <c r="AS148">
        <v>5</v>
      </c>
      <c r="AT148">
        <v>5</v>
      </c>
      <c r="AU148">
        <v>-4</v>
      </c>
      <c r="AV148" t="s">
        <v>357</v>
      </c>
      <c r="AW148">
        <v>-3</v>
      </c>
      <c r="AX148" s="93">
        <v>60</v>
      </c>
      <c r="AY148" s="93">
        <v>72</v>
      </c>
      <c r="AZ148" s="93">
        <v>61</v>
      </c>
      <c r="BA148" s="93">
        <v>48</v>
      </c>
      <c r="BB148" s="93">
        <v>55</v>
      </c>
      <c r="BC148" s="93">
        <v>57</v>
      </c>
      <c r="BD148" s="93">
        <v>45</v>
      </c>
      <c r="BE148" s="93">
        <v>39</v>
      </c>
      <c r="BF148" s="93">
        <v>41</v>
      </c>
      <c r="BG148" s="93">
        <v>82</v>
      </c>
      <c r="BH148" s="93">
        <v>92</v>
      </c>
      <c r="BI148" s="93">
        <v>80</v>
      </c>
      <c r="BJ148" s="93">
        <v>52</v>
      </c>
      <c r="BK148" s="93">
        <v>73</v>
      </c>
      <c r="BL148" s="93">
        <v>45</v>
      </c>
      <c r="BM148" s="93">
        <v>66</v>
      </c>
      <c r="BN148" s="93">
        <v>76</v>
      </c>
      <c r="BO148" s="93">
        <v>26</v>
      </c>
      <c r="BP148" s="93">
        <v>78</v>
      </c>
      <c r="BQ148" s="93">
        <v>95</v>
      </c>
      <c r="BR148" s="93">
        <v>89</v>
      </c>
      <c r="BS148" s="93">
        <v>91</v>
      </c>
      <c r="BT148" s="93">
        <v>75</v>
      </c>
      <c r="BU148" s="93">
        <v>25</v>
      </c>
      <c r="BV148" s="93">
        <v>11</v>
      </c>
      <c r="BW148" s="93">
        <v>29</v>
      </c>
      <c r="BX148" s="93">
        <v>78</v>
      </c>
      <c r="BY148" s="93">
        <v>34</v>
      </c>
    </row>
    <row r="149" spans="1:77">
      <c r="A149" s="1">
        <v>39203</v>
      </c>
      <c r="B149" t="s">
        <v>357</v>
      </c>
      <c r="C149" s="2">
        <v>100.63</v>
      </c>
      <c r="D149">
        <v>25.887</v>
      </c>
      <c r="E149">
        <v>1570.34</v>
      </c>
      <c r="F149">
        <v>68.040000000000006</v>
      </c>
      <c r="G149">
        <v>2859.4</v>
      </c>
      <c r="H149">
        <v>10006</v>
      </c>
      <c r="I149">
        <v>914</v>
      </c>
      <c r="J149">
        <v>766</v>
      </c>
      <c r="K149">
        <v>8514.9</v>
      </c>
      <c r="L149">
        <v>856</v>
      </c>
      <c r="M149">
        <v>9045.4</v>
      </c>
      <c r="N149">
        <v>1154.9000000000001</v>
      </c>
      <c r="W149" t="s">
        <v>357</v>
      </c>
      <c r="X149" t="s">
        <v>357</v>
      </c>
      <c r="Y149" t="s">
        <v>357</v>
      </c>
      <c r="Z149">
        <v>27</v>
      </c>
      <c r="AA149">
        <v>16.7</v>
      </c>
      <c r="AB149">
        <v>6.4</v>
      </c>
      <c r="AH149" t="s">
        <v>357</v>
      </c>
      <c r="AI149">
        <v>216.1</v>
      </c>
      <c r="AJ149">
        <v>125</v>
      </c>
      <c r="AK149">
        <v>323.39</v>
      </c>
      <c r="AL149">
        <v>2900</v>
      </c>
      <c r="AM149">
        <v>390.3</v>
      </c>
      <c r="AN149">
        <v>110.1</v>
      </c>
      <c r="AO149">
        <v>0.38</v>
      </c>
      <c r="AP149">
        <v>154.73650000000001</v>
      </c>
      <c r="AQ149" t="s">
        <v>357</v>
      </c>
      <c r="AR149">
        <v>5</v>
      </c>
      <c r="AS149">
        <v>5</v>
      </c>
      <c r="AT149">
        <v>5</v>
      </c>
      <c r="AU149" t="s">
        <v>357</v>
      </c>
      <c r="AV149" t="s">
        <v>357</v>
      </c>
      <c r="AW149" t="s">
        <v>357</v>
      </c>
      <c r="AX149" s="93">
        <v>56</v>
      </c>
      <c r="AY149" s="93">
        <v>72</v>
      </c>
      <c r="AZ149" s="93">
        <v>61</v>
      </c>
      <c r="BA149" s="93">
        <v>47</v>
      </c>
      <c r="BB149" s="93">
        <v>55</v>
      </c>
      <c r="BC149" s="93">
        <v>54</v>
      </c>
      <c r="BD149" s="93">
        <v>39</v>
      </c>
      <c r="BE149" s="93">
        <v>37</v>
      </c>
      <c r="BF149" s="93">
        <v>38</v>
      </c>
      <c r="BG149" s="93">
        <v>73</v>
      </c>
      <c r="BH149" s="93">
        <v>84</v>
      </c>
      <c r="BI149" s="93">
        <v>76</v>
      </c>
      <c r="BJ149" s="93">
        <v>51</v>
      </c>
      <c r="BK149" s="93">
        <v>66</v>
      </c>
      <c r="BL149" s="93">
        <v>46</v>
      </c>
      <c r="BM149" s="93">
        <v>64</v>
      </c>
      <c r="BN149" s="93">
        <v>70</v>
      </c>
      <c r="BO149" s="93">
        <v>26</v>
      </c>
      <c r="BP149" s="93">
        <v>81</v>
      </c>
      <c r="BQ149" s="93">
        <v>94</v>
      </c>
      <c r="BR149" s="93">
        <v>87</v>
      </c>
      <c r="BS149" s="93">
        <v>92</v>
      </c>
      <c r="BT149" s="93">
        <v>77</v>
      </c>
      <c r="BU149" s="93">
        <v>31</v>
      </c>
      <c r="BV149" s="93">
        <v>11</v>
      </c>
      <c r="BW149" s="93">
        <v>26</v>
      </c>
      <c r="BX149" s="93">
        <v>85</v>
      </c>
      <c r="BY149" s="93">
        <v>34</v>
      </c>
    </row>
    <row r="150" spans="1:77">
      <c r="A150" s="1">
        <v>39234</v>
      </c>
      <c r="B150" t="s">
        <v>357</v>
      </c>
      <c r="C150" s="2">
        <v>100.95</v>
      </c>
      <c r="D150">
        <v>25.725999999999999</v>
      </c>
      <c r="E150">
        <v>1665.96</v>
      </c>
      <c r="F150">
        <v>71.41</v>
      </c>
      <c r="G150">
        <v>2896.6</v>
      </c>
      <c r="H150">
        <v>10699.3</v>
      </c>
      <c r="I150">
        <v>1081.8</v>
      </c>
      <c r="J150">
        <v>764.2</v>
      </c>
      <c r="K150">
        <v>8759.1</v>
      </c>
      <c r="L150">
        <v>859.4</v>
      </c>
      <c r="M150">
        <v>9354.2000000000007</v>
      </c>
      <c r="N150">
        <v>1148.2</v>
      </c>
      <c r="W150" t="s">
        <v>357</v>
      </c>
      <c r="X150" t="s">
        <v>357</v>
      </c>
      <c r="Y150" t="s">
        <v>357</v>
      </c>
      <c r="Z150">
        <v>28.7</v>
      </c>
      <c r="AA150">
        <v>17.5</v>
      </c>
      <c r="AB150">
        <v>5.9</v>
      </c>
      <c r="AH150" t="s">
        <v>357</v>
      </c>
      <c r="AI150">
        <v>220.2</v>
      </c>
      <c r="AJ150">
        <v>142.4</v>
      </c>
      <c r="AK150">
        <v>362.52</v>
      </c>
      <c r="AL150">
        <v>2800</v>
      </c>
      <c r="AM150">
        <v>417.4</v>
      </c>
      <c r="AN150">
        <v>130.1</v>
      </c>
      <c r="AO150">
        <v>0.5</v>
      </c>
      <c r="AP150">
        <v>87.805570000000003</v>
      </c>
      <c r="AQ150" t="s">
        <v>357</v>
      </c>
      <c r="AR150">
        <v>6</v>
      </c>
      <c r="AS150">
        <v>6</v>
      </c>
      <c r="AT150">
        <v>6</v>
      </c>
      <c r="AU150" t="s">
        <v>357</v>
      </c>
      <c r="AV150" t="s">
        <v>357</v>
      </c>
      <c r="AW150" t="s">
        <v>357</v>
      </c>
      <c r="AX150" s="93">
        <v>57</v>
      </c>
      <c r="AY150" s="93">
        <v>69</v>
      </c>
      <c r="AZ150" s="93">
        <v>57</v>
      </c>
      <c r="BA150" s="93">
        <v>48</v>
      </c>
      <c r="BB150" s="93">
        <v>53</v>
      </c>
      <c r="BC150" s="93">
        <v>51</v>
      </c>
      <c r="BD150" s="93">
        <v>41</v>
      </c>
      <c r="BE150" s="93">
        <v>44</v>
      </c>
      <c r="BF150" s="93">
        <v>43</v>
      </c>
      <c r="BG150" s="93">
        <v>73</v>
      </c>
      <c r="BH150" s="93">
        <v>88</v>
      </c>
      <c r="BI150" s="93">
        <v>76</v>
      </c>
      <c r="BJ150" s="93">
        <v>50</v>
      </c>
      <c r="BK150" s="93">
        <v>68</v>
      </c>
      <c r="BL150" s="93">
        <v>48</v>
      </c>
      <c r="BM150" s="93">
        <v>65</v>
      </c>
      <c r="BN150" s="93">
        <v>71</v>
      </c>
      <c r="BO150" s="93">
        <v>24</v>
      </c>
      <c r="BP150" s="93">
        <v>80</v>
      </c>
      <c r="BQ150" s="93">
        <v>93</v>
      </c>
      <c r="BR150" s="93">
        <v>91</v>
      </c>
      <c r="BS150" s="93">
        <v>93</v>
      </c>
      <c r="BT150" s="93">
        <v>83</v>
      </c>
      <c r="BU150" s="93">
        <v>27</v>
      </c>
      <c r="BV150" s="93">
        <v>12</v>
      </c>
      <c r="BW150" s="93">
        <v>30</v>
      </c>
      <c r="BX150" s="93">
        <v>81</v>
      </c>
      <c r="BY150" s="93">
        <v>37</v>
      </c>
    </row>
    <row r="151" spans="1:77">
      <c r="A151" s="1">
        <v>39264</v>
      </c>
      <c r="B151">
        <v>555.56941267946058</v>
      </c>
      <c r="C151" s="2">
        <v>100.87</v>
      </c>
      <c r="D151">
        <v>25.559000000000001</v>
      </c>
      <c r="E151">
        <v>1734.42</v>
      </c>
      <c r="F151">
        <v>77.05</v>
      </c>
      <c r="G151">
        <v>3027.5</v>
      </c>
      <c r="H151">
        <v>10857.7</v>
      </c>
      <c r="I151">
        <v>1168.0999999999999</v>
      </c>
      <c r="J151">
        <v>944.9</v>
      </c>
      <c r="K151">
        <v>9567.7999999999993</v>
      </c>
      <c r="L151">
        <v>857.9</v>
      </c>
      <c r="M151">
        <v>9469.5</v>
      </c>
      <c r="N151">
        <v>965.2</v>
      </c>
      <c r="W151" t="s">
        <v>357</v>
      </c>
      <c r="X151" t="s">
        <v>357</v>
      </c>
      <c r="Y151" t="s">
        <v>357</v>
      </c>
      <c r="Z151">
        <v>26.2</v>
      </c>
      <c r="AA151">
        <v>18.5</v>
      </c>
      <c r="AB151">
        <v>5.8</v>
      </c>
      <c r="AH151">
        <v>132.9</v>
      </c>
      <c r="AI151">
        <v>224</v>
      </c>
      <c r="AJ151">
        <v>166.2</v>
      </c>
      <c r="AK151">
        <v>432.84</v>
      </c>
      <c r="AL151">
        <v>6000</v>
      </c>
      <c r="AM151">
        <v>386.7</v>
      </c>
      <c r="AN151">
        <v>156.9</v>
      </c>
      <c r="AO151">
        <v>0.42</v>
      </c>
      <c r="AP151">
        <v>86.862989999999996</v>
      </c>
      <c r="AQ151" t="s">
        <v>357</v>
      </c>
      <c r="AR151">
        <v>8</v>
      </c>
      <c r="AS151">
        <v>8</v>
      </c>
      <c r="AT151">
        <v>8</v>
      </c>
      <c r="AU151">
        <v>3</v>
      </c>
      <c r="AV151" t="s">
        <v>357</v>
      </c>
      <c r="AW151">
        <v>0.2</v>
      </c>
      <c r="AX151" s="93">
        <v>61</v>
      </c>
      <c r="AY151" s="93">
        <v>73</v>
      </c>
      <c r="AZ151" s="93">
        <v>65</v>
      </c>
      <c r="BA151" s="93">
        <v>50</v>
      </c>
      <c r="BB151" s="93">
        <v>54</v>
      </c>
      <c r="BC151" s="93">
        <v>57</v>
      </c>
      <c r="BD151" s="93">
        <v>39</v>
      </c>
      <c r="BE151" s="93">
        <v>41</v>
      </c>
      <c r="BF151" s="93">
        <v>40</v>
      </c>
      <c r="BG151" s="93">
        <v>75</v>
      </c>
      <c r="BH151" s="93">
        <v>88</v>
      </c>
      <c r="BI151" s="93">
        <v>80</v>
      </c>
      <c r="BJ151" s="93">
        <v>53</v>
      </c>
      <c r="BK151" s="93">
        <v>69</v>
      </c>
      <c r="BL151" s="93">
        <v>47</v>
      </c>
      <c r="BM151" s="93">
        <v>68</v>
      </c>
      <c r="BN151" s="93">
        <v>69</v>
      </c>
      <c r="BO151" s="93">
        <v>25</v>
      </c>
      <c r="BP151" s="93">
        <v>78</v>
      </c>
      <c r="BQ151" s="93">
        <v>93</v>
      </c>
      <c r="BR151" s="93">
        <v>82</v>
      </c>
      <c r="BS151" s="93">
        <v>93</v>
      </c>
      <c r="BT151" s="93">
        <v>78</v>
      </c>
      <c r="BU151" s="93">
        <v>26</v>
      </c>
      <c r="BV151" s="93">
        <v>11</v>
      </c>
      <c r="BW151" s="93">
        <v>34</v>
      </c>
      <c r="BX151" s="93">
        <v>73</v>
      </c>
      <c r="BY151" s="93">
        <v>38</v>
      </c>
    </row>
    <row r="152" spans="1:77">
      <c r="A152" s="1">
        <v>39295</v>
      </c>
      <c r="B152" t="s">
        <v>357</v>
      </c>
      <c r="C152" s="2">
        <v>100.09</v>
      </c>
      <c r="D152">
        <v>25.654</v>
      </c>
      <c r="E152">
        <v>1677.02</v>
      </c>
      <c r="F152">
        <v>72.69</v>
      </c>
      <c r="G152">
        <v>3087</v>
      </c>
      <c r="H152">
        <v>10923.5</v>
      </c>
      <c r="I152">
        <v>1142.5</v>
      </c>
      <c r="J152">
        <v>787</v>
      </c>
      <c r="K152">
        <v>9494.2000000000007</v>
      </c>
      <c r="L152">
        <v>858.4</v>
      </c>
      <c r="M152">
        <v>9630.7999999999993</v>
      </c>
      <c r="N152">
        <v>978.8</v>
      </c>
      <c r="W152" t="s">
        <v>357</v>
      </c>
      <c r="X152" t="s">
        <v>357</v>
      </c>
      <c r="Y152" t="s">
        <v>357</v>
      </c>
      <c r="Z152">
        <v>29.1</v>
      </c>
      <c r="AA152">
        <v>19.3</v>
      </c>
      <c r="AB152">
        <v>5.7</v>
      </c>
      <c r="AH152" t="s">
        <v>357</v>
      </c>
      <c r="AI152">
        <v>230.7</v>
      </c>
      <c r="AJ152">
        <v>266.8</v>
      </c>
      <c r="AK152">
        <v>450.59</v>
      </c>
      <c r="AL152">
        <v>3100</v>
      </c>
      <c r="AM152">
        <v>397.9</v>
      </c>
      <c r="AN152">
        <v>169.6</v>
      </c>
      <c r="AO152">
        <v>0.33</v>
      </c>
      <c r="AP152">
        <v>84.860029999999995</v>
      </c>
      <c r="AQ152" t="s">
        <v>357</v>
      </c>
      <c r="AR152">
        <v>7</v>
      </c>
      <c r="AS152">
        <v>7</v>
      </c>
      <c r="AT152">
        <v>7</v>
      </c>
      <c r="AU152" t="s">
        <v>357</v>
      </c>
      <c r="AV152" t="s">
        <v>357</v>
      </c>
      <c r="AW152" t="s">
        <v>357</v>
      </c>
      <c r="AX152" s="93">
        <v>63</v>
      </c>
      <c r="AY152" s="93">
        <v>75</v>
      </c>
      <c r="AZ152" s="93">
        <v>66</v>
      </c>
      <c r="BA152" s="93">
        <v>49</v>
      </c>
      <c r="BB152" s="93">
        <v>62</v>
      </c>
      <c r="BC152" s="93">
        <v>58</v>
      </c>
      <c r="BD152" s="93">
        <v>42</v>
      </c>
      <c r="BE152" s="93">
        <v>40</v>
      </c>
      <c r="BF152" s="93">
        <v>34</v>
      </c>
      <c r="BG152" s="93">
        <v>72</v>
      </c>
      <c r="BH152" s="93">
        <v>85</v>
      </c>
      <c r="BI152" s="93">
        <v>79</v>
      </c>
      <c r="BJ152" s="93">
        <v>52</v>
      </c>
      <c r="BK152" s="93">
        <v>68</v>
      </c>
      <c r="BL152" s="93">
        <v>44</v>
      </c>
      <c r="BM152" s="93">
        <v>65</v>
      </c>
      <c r="BN152" s="93">
        <v>67</v>
      </c>
      <c r="BO152" s="93">
        <v>26</v>
      </c>
      <c r="BP152" s="93">
        <v>81</v>
      </c>
      <c r="BQ152" s="93">
        <v>95</v>
      </c>
      <c r="BR152" s="93">
        <v>85</v>
      </c>
      <c r="BS152" s="93">
        <v>92</v>
      </c>
      <c r="BT152" s="93">
        <v>82</v>
      </c>
      <c r="BU152" s="93">
        <v>30</v>
      </c>
      <c r="BV152" s="93">
        <v>11</v>
      </c>
      <c r="BW152" s="93">
        <v>34</v>
      </c>
      <c r="BX152" s="93">
        <v>74</v>
      </c>
      <c r="BY152" s="93">
        <v>40</v>
      </c>
    </row>
    <row r="153" spans="1:77">
      <c r="A153" s="1">
        <v>39326</v>
      </c>
      <c r="B153" t="s">
        <v>357</v>
      </c>
      <c r="C153" s="2">
        <v>100.79</v>
      </c>
      <c r="D153">
        <v>24.855</v>
      </c>
      <c r="E153">
        <v>1759.44</v>
      </c>
      <c r="F153">
        <v>79.17</v>
      </c>
      <c r="G153">
        <v>3170.6</v>
      </c>
      <c r="H153">
        <v>11156.8</v>
      </c>
      <c r="I153">
        <v>1087.5999999999999</v>
      </c>
      <c r="J153">
        <v>787.5</v>
      </c>
      <c r="K153">
        <v>9569.2999999999993</v>
      </c>
      <c r="L153">
        <v>855.6</v>
      </c>
      <c r="M153">
        <v>9840.2000000000007</v>
      </c>
      <c r="N153">
        <v>981.3</v>
      </c>
      <c r="W153" t="s">
        <v>357</v>
      </c>
      <c r="X153" t="s">
        <v>357</v>
      </c>
      <c r="Y153" t="s">
        <v>357</v>
      </c>
      <c r="Z153">
        <v>30.3</v>
      </c>
      <c r="AA153">
        <v>20</v>
      </c>
      <c r="AB153">
        <v>5.6</v>
      </c>
      <c r="AH153" t="s">
        <v>357</v>
      </c>
      <c r="AI153">
        <v>240.4</v>
      </c>
      <c r="AJ153">
        <v>431</v>
      </c>
      <c r="AK153">
        <v>443.83</v>
      </c>
      <c r="AL153">
        <v>3700</v>
      </c>
      <c r="AM153">
        <v>393.2</v>
      </c>
      <c r="AN153">
        <v>148.80000000000001</v>
      </c>
      <c r="AO153">
        <v>0.5</v>
      </c>
      <c r="AP153">
        <v>39.615020000000001</v>
      </c>
      <c r="AQ153" t="s">
        <v>357</v>
      </c>
      <c r="AR153">
        <v>6</v>
      </c>
      <c r="AS153">
        <v>6</v>
      </c>
      <c r="AT153">
        <v>6</v>
      </c>
      <c r="AU153" t="s">
        <v>357</v>
      </c>
      <c r="AV153" t="s">
        <v>357</v>
      </c>
      <c r="AW153" t="s">
        <v>357</v>
      </c>
      <c r="AX153" s="93">
        <v>57</v>
      </c>
      <c r="AY153" s="93">
        <v>75</v>
      </c>
      <c r="AZ153" s="93">
        <v>61</v>
      </c>
      <c r="BA153" s="93">
        <v>45</v>
      </c>
      <c r="BB153" s="93">
        <v>42</v>
      </c>
      <c r="BC153" s="93">
        <v>49</v>
      </c>
      <c r="BD153" s="93">
        <v>40</v>
      </c>
      <c r="BE153" s="93">
        <v>39</v>
      </c>
      <c r="BF153" s="93">
        <v>32</v>
      </c>
      <c r="BG153" s="93">
        <v>78</v>
      </c>
      <c r="BH153" s="93">
        <v>85</v>
      </c>
      <c r="BI153" s="93">
        <v>73</v>
      </c>
      <c r="BJ153" s="93">
        <v>47</v>
      </c>
      <c r="BK153" s="93">
        <v>65</v>
      </c>
      <c r="BL153" s="93">
        <v>44</v>
      </c>
      <c r="BM153" s="93">
        <v>66</v>
      </c>
      <c r="BN153" s="93">
        <v>67</v>
      </c>
      <c r="BO153" s="93">
        <v>25</v>
      </c>
      <c r="BP153" s="93">
        <v>78</v>
      </c>
      <c r="BQ153" s="93">
        <v>93</v>
      </c>
      <c r="BR153" s="93">
        <v>87</v>
      </c>
      <c r="BS153" s="93">
        <v>91</v>
      </c>
      <c r="BT153" s="93">
        <v>76</v>
      </c>
      <c r="BU153" s="93">
        <v>33</v>
      </c>
      <c r="BV153" s="93">
        <v>11</v>
      </c>
      <c r="BW153" s="93">
        <v>32</v>
      </c>
      <c r="BX153" s="93">
        <v>78</v>
      </c>
      <c r="BY153" s="93">
        <v>36</v>
      </c>
    </row>
    <row r="154" spans="1:77">
      <c r="A154" s="1">
        <v>39356</v>
      </c>
      <c r="B154">
        <v>713.69904989201257</v>
      </c>
      <c r="C154" s="2">
        <v>101.64</v>
      </c>
      <c r="D154">
        <v>24.672000000000001</v>
      </c>
      <c r="E154">
        <v>1874.73</v>
      </c>
      <c r="F154">
        <v>90.63</v>
      </c>
      <c r="G154">
        <v>3220.9</v>
      </c>
      <c r="H154">
        <v>11494</v>
      </c>
      <c r="I154">
        <v>979.1</v>
      </c>
      <c r="J154">
        <v>916.5</v>
      </c>
      <c r="K154">
        <v>10309.1</v>
      </c>
      <c r="L154">
        <v>887.1</v>
      </c>
      <c r="M154">
        <v>10440.1</v>
      </c>
      <c r="N154">
        <v>1063.9000000000001</v>
      </c>
      <c r="W154" t="s">
        <v>357</v>
      </c>
      <c r="X154" t="s">
        <v>357</v>
      </c>
      <c r="Y154" t="s">
        <v>357</v>
      </c>
      <c r="Z154">
        <v>27.7</v>
      </c>
      <c r="AA154">
        <v>18.7</v>
      </c>
      <c r="AB154">
        <v>5.6</v>
      </c>
      <c r="AH154">
        <v>156.5</v>
      </c>
      <c r="AI154">
        <v>241.1</v>
      </c>
      <c r="AJ154">
        <v>564.9</v>
      </c>
      <c r="AK154">
        <v>463.81</v>
      </c>
      <c r="AL154">
        <v>6000</v>
      </c>
      <c r="AM154">
        <v>389.9</v>
      </c>
      <c r="AN154">
        <v>129.9</v>
      </c>
      <c r="AO154">
        <v>0.56999999999999995</v>
      </c>
      <c r="AP154">
        <v>61.48648</v>
      </c>
      <c r="AQ154" t="s">
        <v>357</v>
      </c>
      <c r="AR154">
        <v>3</v>
      </c>
      <c r="AS154">
        <v>3</v>
      </c>
      <c r="AT154">
        <v>3</v>
      </c>
      <c r="AU154">
        <v>-1</v>
      </c>
      <c r="AV154" t="s">
        <v>357</v>
      </c>
      <c r="AW154">
        <v>-0.5</v>
      </c>
      <c r="AX154" s="93">
        <v>64</v>
      </c>
      <c r="AY154" s="93">
        <v>78</v>
      </c>
      <c r="AZ154" s="93">
        <v>64</v>
      </c>
      <c r="BA154" s="93">
        <v>49</v>
      </c>
      <c r="BB154" s="93">
        <v>55</v>
      </c>
      <c r="BC154" s="93">
        <v>52</v>
      </c>
      <c r="BD154" s="93">
        <v>38</v>
      </c>
      <c r="BE154" s="93">
        <v>37</v>
      </c>
      <c r="BF154" s="93">
        <v>33</v>
      </c>
      <c r="BG154" s="93">
        <v>75</v>
      </c>
      <c r="BH154" s="93">
        <v>88</v>
      </c>
      <c r="BI154" s="93">
        <v>74</v>
      </c>
      <c r="BJ154" s="93">
        <v>50</v>
      </c>
      <c r="BK154" s="93">
        <v>54</v>
      </c>
      <c r="BL154" s="93">
        <v>40</v>
      </c>
      <c r="BM154" s="93">
        <v>61</v>
      </c>
      <c r="BN154" s="93">
        <v>57</v>
      </c>
      <c r="BO154" s="93">
        <v>25</v>
      </c>
      <c r="BP154" s="93">
        <v>81</v>
      </c>
      <c r="BQ154" s="93">
        <v>95</v>
      </c>
      <c r="BR154" s="93">
        <v>86</v>
      </c>
      <c r="BS154" s="93">
        <v>91</v>
      </c>
      <c r="BT154" s="93">
        <v>81</v>
      </c>
      <c r="BU154" s="93">
        <v>29</v>
      </c>
      <c r="BV154" s="93">
        <v>10</v>
      </c>
      <c r="BW154" s="93">
        <v>25</v>
      </c>
      <c r="BX154" s="93">
        <v>78</v>
      </c>
      <c r="BY154" s="93">
        <v>31</v>
      </c>
    </row>
    <row r="155" spans="1:77">
      <c r="A155" s="1">
        <v>39387</v>
      </c>
      <c r="B155" t="s">
        <v>357</v>
      </c>
      <c r="C155" s="2">
        <v>101.23</v>
      </c>
      <c r="D155">
        <v>24.446000000000002</v>
      </c>
      <c r="E155">
        <v>1850.64</v>
      </c>
      <c r="F155">
        <v>88.26</v>
      </c>
      <c r="G155">
        <v>3259.1</v>
      </c>
      <c r="H155">
        <v>11421.7</v>
      </c>
      <c r="I155">
        <v>1611.7</v>
      </c>
      <c r="J155">
        <v>828.5</v>
      </c>
      <c r="K155">
        <v>10268.200000000001</v>
      </c>
      <c r="L155">
        <v>873.9</v>
      </c>
      <c r="M155">
        <v>10513.8</v>
      </c>
      <c r="N155">
        <v>952.2</v>
      </c>
      <c r="W155" t="s">
        <v>357</v>
      </c>
      <c r="X155" t="s">
        <v>357</v>
      </c>
      <c r="Y155" t="s">
        <v>357</v>
      </c>
      <c r="Z155">
        <v>34.4</v>
      </c>
      <c r="AA155">
        <v>22.2</v>
      </c>
      <c r="AB155">
        <v>5.6</v>
      </c>
      <c r="AH155" t="s">
        <v>357</v>
      </c>
      <c r="AI155">
        <v>249</v>
      </c>
      <c r="AJ155">
        <v>364.9</v>
      </c>
      <c r="AK155">
        <v>455.92</v>
      </c>
      <c r="AL155">
        <v>4100</v>
      </c>
      <c r="AM155">
        <v>405.6</v>
      </c>
      <c r="AN155">
        <v>122.5</v>
      </c>
      <c r="AO155">
        <v>0.44</v>
      </c>
      <c r="AP155">
        <v>85.839609999999993</v>
      </c>
      <c r="AQ155" t="s">
        <v>357</v>
      </c>
      <c r="AR155">
        <v>1</v>
      </c>
      <c r="AS155">
        <v>1</v>
      </c>
      <c r="AT155">
        <v>1</v>
      </c>
      <c r="AU155" t="s">
        <v>357</v>
      </c>
      <c r="AV155" t="s">
        <v>357</v>
      </c>
      <c r="AW155" t="s">
        <v>357</v>
      </c>
      <c r="AX155" s="93">
        <v>57</v>
      </c>
      <c r="AY155" s="93">
        <v>77</v>
      </c>
      <c r="AZ155" s="93">
        <v>58</v>
      </c>
      <c r="BA155" s="93">
        <v>52</v>
      </c>
      <c r="BB155" s="93">
        <v>49</v>
      </c>
      <c r="BC155" s="93">
        <v>46</v>
      </c>
      <c r="BD155" s="93">
        <v>43</v>
      </c>
      <c r="BE155" s="93">
        <v>37</v>
      </c>
      <c r="BF155" s="93">
        <v>35</v>
      </c>
      <c r="BG155" s="93">
        <v>79</v>
      </c>
      <c r="BH155" s="93">
        <v>84</v>
      </c>
      <c r="BI155" s="93">
        <v>70</v>
      </c>
      <c r="BJ155" s="93">
        <v>46</v>
      </c>
      <c r="BK155" s="93">
        <v>52</v>
      </c>
      <c r="BL155" s="93">
        <v>39</v>
      </c>
      <c r="BM155" s="93">
        <v>53</v>
      </c>
      <c r="BN155" s="93">
        <v>55</v>
      </c>
      <c r="BO155" s="93">
        <v>21</v>
      </c>
      <c r="BP155" s="93">
        <v>82</v>
      </c>
      <c r="BQ155" s="93">
        <v>95</v>
      </c>
      <c r="BR155" s="93">
        <v>84</v>
      </c>
      <c r="BS155" s="93">
        <v>88</v>
      </c>
      <c r="BT155" s="93">
        <v>82</v>
      </c>
      <c r="BU155" s="93">
        <v>32</v>
      </c>
      <c r="BV155" s="93">
        <v>11</v>
      </c>
      <c r="BW155" s="93">
        <v>38</v>
      </c>
      <c r="BX155" s="93">
        <v>79</v>
      </c>
      <c r="BY155" s="93">
        <v>43</v>
      </c>
    </row>
    <row r="156" spans="1:77">
      <c r="A156" s="1">
        <v>39417</v>
      </c>
      <c r="B156" t="s">
        <v>357</v>
      </c>
      <c r="C156" s="2">
        <v>101.13</v>
      </c>
      <c r="D156">
        <v>24.579000000000001</v>
      </c>
      <c r="E156">
        <v>1888.86</v>
      </c>
      <c r="F156">
        <v>93.85</v>
      </c>
      <c r="G156">
        <v>3373.4</v>
      </c>
      <c r="H156">
        <v>12163.3</v>
      </c>
      <c r="I156">
        <v>1142.4000000000001</v>
      </c>
      <c r="J156">
        <v>1585.2</v>
      </c>
      <c r="K156">
        <v>10538</v>
      </c>
      <c r="L156">
        <v>869.2</v>
      </c>
      <c r="M156">
        <v>10927.7</v>
      </c>
      <c r="N156">
        <v>925.8</v>
      </c>
      <c r="W156" t="s">
        <v>357</v>
      </c>
      <c r="X156" t="s">
        <v>357</v>
      </c>
      <c r="Y156" t="s">
        <v>357</v>
      </c>
      <c r="Z156">
        <v>35.200000000000003</v>
      </c>
      <c r="AA156">
        <v>22.6</v>
      </c>
      <c r="AB156">
        <v>5.7</v>
      </c>
      <c r="AH156" t="s">
        <v>357</v>
      </c>
      <c r="AI156">
        <v>250.5</v>
      </c>
      <c r="AJ156">
        <v>243.7</v>
      </c>
      <c r="AK156">
        <v>452.73</v>
      </c>
      <c r="AL156">
        <v>5900</v>
      </c>
      <c r="AM156">
        <v>405.9</v>
      </c>
      <c r="AN156">
        <v>121.7</v>
      </c>
      <c r="AO156">
        <v>0.63</v>
      </c>
      <c r="AP156">
        <v>57.531759999999998</v>
      </c>
      <c r="AQ156" t="s">
        <v>357</v>
      </c>
      <c r="AR156">
        <v>1</v>
      </c>
      <c r="AS156">
        <v>1</v>
      </c>
      <c r="AT156">
        <v>1</v>
      </c>
      <c r="AU156" t="s">
        <v>357</v>
      </c>
      <c r="AV156" t="s">
        <v>357</v>
      </c>
      <c r="AW156" t="s">
        <v>357</v>
      </c>
      <c r="AX156" s="93">
        <v>58</v>
      </c>
      <c r="AY156" s="93">
        <v>76</v>
      </c>
      <c r="AZ156" s="93">
        <v>60</v>
      </c>
      <c r="BA156" s="93">
        <v>50</v>
      </c>
      <c r="BB156" s="93">
        <v>49</v>
      </c>
      <c r="BC156" s="93">
        <v>51</v>
      </c>
      <c r="BD156" s="93">
        <v>41</v>
      </c>
      <c r="BE156" s="93">
        <v>36</v>
      </c>
      <c r="BF156" s="93">
        <v>33</v>
      </c>
      <c r="BG156" s="93">
        <v>77</v>
      </c>
      <c r="BH156" s="93">
        <v>89</v>
      </c>
      <c r="BI156" s="93">
        <v>68</v>
      </c>
      <c r="BJ156" s="93">
        <v>43</v>
      </c>
      <c r="BK156" s="93">
        <v>46</v>
      </c>
      <c r="BL156" s="93">
        <v>36</v>
      </c>
      <c r="BM156" s="93">
        <v>55</v>
      </c>
      <c r="BN156" s="93">
        <v>48</v>
      </c>
      <c r="BO156" s="93">
        <v>26</v>
      </c>
      <c r="BP156" s="93">
        <v>80</v>
      </c>
      <c r="BQ156" s="93">
        <v>95</v>
      </c>
      <c r="BR156" s="93">
        <v>88</v>
      </c>
      <c r="BS156" s="93">
        <v>89</v>
      </c>
      <c r="BT156" s="93">
        <v>80</v>
      </c>
      <c r="BU156" s="93">
        <v>36</v>
      </c>
      <c r="BV156" s="93">
        <v>11</v>
      </c>
      <c r="BW156" s="93">
        <v>35</v>
      </c>
      <c r="BX156" s="93">
        <v>85</v>
      </c>
      <c r="BY156" s="93">
        <v>39</v>
      </c>
    </row>
    <row r="157" spans="1:77">
      <c r="A157" s="1">
        <v>39448</v>
      </c>
      <c r="B157">
        <v>807.58034356573182</v>
      </c>
      <c r="C157" s="2">
        <v>102.31</v>
      </c>
      <c r="D157">
        <v>24.448</v>
      </c>
      <c r="E157">
        <v>1574.33</v>
      </c>
      <c r="F157">
        <v>92.21</v>
      </c>
      <c r="G157">
        <v>3702.2</v>
      </c>
      <c r="H157">
        <v>13272.1</v>
      </c>
      <c r="I157">
        <v>1593.2</v>
      </c>
      <c r="J157">
        <v>2111.3000000000002</v>
      </c>
      <c r="K157">
        <v>10652.8</v>
      </c>
      <c r="L157">
        <v>832.5</v>
      </c>
      <c r="M157">
        <v>11061.1</v>
      </c>
      <c r="N157">
        <v>887.2</v>
      </c>
      <c r="W157" t="s">
        <v>357</v>
      </c>
      <c r="X157" t="s">
        <v>357</v>
      </c>
      <c r="Y157" t="s">
        <v>357</v>
      </c>
      <c r="Z157">
        <v>37.799999999999997</v>
      </c>
      <c r="AA157">
        <v>24.9</v>
      </c>
      <c r="AB157">
        <v>6.1</v>
      </c>
      <c r="AH157">
        <v>223.7</v>
      </c>
      <c r="AI157">
        <v>301.39999999999998</v>
      </c>
      <c r="AJ157">
        <v>119.8</v>
      </c>
      <c r="AK157">
        <v>614.80999999999995</v>
      </c>
      <c r="AL157">
        <v>16400</v>
      </c>
      <c r="AM157">
        <v>428.7</v>
      </c>
      <c r="AN157">
        <v>114.1</v>
      </c>
      <c r="AO157">
        <v>0.28999999999999998</v>
      </c>
      <c r="AP157">
        <v>125.6463</v>
      </c>
      <c r="AQ157" t="s">
        <v>357</v>
      </c>
      <c r="AR157">
        <v>1</v>
      </c>
      <c r="AS157">
        <v>1</v>
      </c>
      <c r="AT157">
        <v>1</v>
      </c>
      <c r="AU157">
        <v>-5</v>
      </c>
      <c r="AV157" t="s">
        <v>357</v>
      </c>
      <c r="AW157">
        <v>-5</v>
      </c>
      <c r="AX157" s="93">
        <v>68</v>
      </c>
      <c r="AY157" s="93">
        <v>84</v>
      </c>
      <c r="AZ157" s="93">
        <v>50</v>
      </c>
      <c r="BA157" s="93">
        <v>48</v>
      </c>
      <c r="BB157" s="93">
        <v>29</v>
      </c>
      <c r="BC157" s="93">
        <v>38</v>
      </c>
      <c r="BD157" s="93">
        <v>49</v>
      </c>
      <c r="BE157" s="93">
        <v>34</v>
      </c>
      <c r="BF157" s="93">
        <v>31</v>
      </c>
      <c r="BG157" s="93">
        <v>82</v>
      </c>
      <c r="BH157" s="93">
        <v>92</v>
      </c>
      <c r="BI157" s="93">
        <v>68</v>
      </c>
      <c r="BJ157" s="93">
        <v>49</v>
      </c>
      <c r="BK157" s="93">
        <v>45</v>
      </c>
      <c r="BL157" s="93">
        <v>39</v>
      </c>
      <c r="BM157" s="93">
        <v>48</v>
      </c>
      <c r="BN157" s="93">
        <v>48</v>
      </c>
      <c r="BO157" s="93">
        <v>27</v>
      </c>
      <c r="BP157" s="93">
        <v>78</v>
      </c>
      <c r="BQ157" s="93">
        <v>92</v>
      </c>
      <c r="BR157" s="93">
        <v>85</v>
      </c>
      <c r="BS157" s="93">
        <v>86</v>
      </c>
      <c r="BT157" s="93">
        <v>72</v>
      </c>
      <c r="BU157" s="93">
        <v>35</v>
      </c>
      <c r="BV157" s="93">
        <v>11</v>
      </c>
      <c r="BW157" s="93">
        <v>33</v>
      </c>
      <c r="BX157" s="93">
        <v>86</v>
      </c>
      <c r="BY157" s="93">
        <v>41</v>
      </c>
    </row>
    <row r="158" spans="1:77">
      <c r="A158" s="1">
        <v>39479</v>
      </c>
      <c r="B158" t="s">
        <v>357</v>
      </c>
      <c r="C158" s="2">
        <v>101.2</v>
      </c>
      <c r="D158">
        <v>24.021000000000001</v>
      </c>
      <c r="E158">
        <v>1660.42</v>
      </c>
      <c r="F158">
        <v>100.1</v>
      </c>
      <c r="G158">
        <v>3465.7</v>
      </c>
      <c r="H158">
        <v>12914.8</v>
      </c>
      <c r="I158">
        <v>1015.5</v>
      </c>
      <c r="J158">
        <v>454.5</v>
      </c>
      <c r="K158">
        <v>10105.1</v>
      </c>
      <c r="L158">
        <v>788.4</v>
      </c>
      <c r="M158">
        <v>10987.8</v>
      </c>
      <c r="N158">
        <v>945.6</v>
      </c>
      <c r="W158" t="s">
        <v>357</v>
      </c>
      <c r="X158" t="s">
        <v>357</v>
      </c>
      <c r="Y158" t="s">
        <v>357</v>
      </c>
      <c r="Z158">
        <v>33.9</v>
      </c>
      <c r="AA158">
        <v>15.6</v>
      </c>
      <c r="AB158">
        <v>6.6</v>
      </c>
      <c r="AH158" t="s">
        <v>357</v>
      </c>
      <c r="AI158">
        <v>226</v>
      </c>
      <c r="AJ158">
        <v>75.599999999999994</v>
      </c>
      <c r="AK158">
        <v>258.22000000000003</v>
      </c>
      <c r="AL158">
        <v>3200</v>
      </c>
      <c r="AM158">
        <v>414.1</v>
      </c>
      <c r="AN158">
        <v>103.3</v>
      </c>
      <c r="AO158">
        <v>0.38</v>
      </c>
      <c r="AP158">
        <v>124.2659</v>
      </c>
      <c r="AQ158" t="s">
        <v>357</v>
      </c>
      <c r="AR158">
        <v>4</v>
      </c>
      <c r="AS158">
        <v>4</v>
      </c>
      <c r="AT158">
        <v>4</v>
      </c>
      <c r="AU158" t="s">
        <v>357</v>
      </c>
      <c r="AV158" t="s">
        <v>357</v>
      </c>
      <c r="AW158" t="s">
        <v>357</v>
      </c>
      <c r="AX158" s="93">
        <v>63</v>
      </c>
      <c r="AY158" s="93">
        <v>80</v>
      </c>
      <c r="AZ158" s="93">
        <v>61</v>
      </c>
      <c r="BA158" s="93">
        <v>52</v>
      </c>
      <c r="BB158" s="93">
        <v>62</v>
      </c>
      <c r="BC158" s="93">
        <v>56</v>
      </c>
      <c r="BD158" s="93">
        <v>51</v>
      </c>
      <c r="BE158" s="93">
        <v>37</v>
      </c>
      <c r="BF158" s="93">
        <v>35</v>
      </c>
      <c r="BG158" s="93">
        <v>85</v>
      </c>
      <c r="BH158" s="93">
        <v>96</v>
      </c>
      <c r="BI158" s="93">
        <v>71</v>
      </c>
      <c r="BJ158" s="93">
        <v>48</v>
      </c>
      <c r="BK158" s="93">
        <v>49</v>
      </c>
      <c r="BL158" s="93">
        <v>34</v>
      </c>
      <c r="BM158" s="93">
        <v>52</v>
      </c>
      <c r="BN158" s="93">
        <v>49</v>
      </c>
      <c r="BO158" s="93">
        <v>26</v>
      </c>
      <c r="BP158" s="93">
        <v>79</v>
      </c>
      <c r="BQ158" s="93">
        <v>92</v>
      </c>
      <c r="BR158" s="93">
        <v>88</v>
      </c>
      <c r="BS158" s="93">
        <v>88</v>
      </c>
      <c r="BT158" s="93">
        <v>73</v>
      </c>
      <c r="BU158" s="93">
        <v>35</v>
      </c>
      <c r="BV158" s="93">
        <v>11</v>
      </c>
      <c r="BW158" s="93">
        <v>31</v>
      </c>
      <c r="BX158" s="93">
        <v>81</v>
      </c>
      <c r="BY158" s="93">
        <v>36</v>
      </c>
    </row>
    <row r="159" spans="1:77">
      <c r="A159" s="1">
        <v>39508</v>
      </c>
      <c r="B159" t="s">
        <v>357</v>
      </c>
      <c r="C159" s="2">
        <v>101.2</v>
      </c>
      <c r="D159">
        <v>23.489000000000001</v>
      </c>
      <c r="E159">
        <v>1628.43</v>
      </c>
      <c r="F159">
        <v>100.3</v>
      </c>
      <c r="G159">
        <v>3487.6</v>
      </c>
      <c r="H159">
        <v>13080.4</v>
      </c>
      <c r="I159">
        <v>1051.4000000000001</v>
      </c>
      <c r="J159">
        <v>918.3</v>
      </c>
      <c r="K159">
        <v>10989.9</v>
      </c>
      <c r="L159">
        <v>816.8</v>
      </c>
      <c r="M159">
        <v>11361.1</v>
      </c>
      <c r="N159">
        <v>931.2</v>
      </c>
      <c r="W159" t="s">
        <v>357</v>
      </c>
      <c r="X159" t="s">
        <v>357</v>
      </c>
      <c r="Y159" t="s">
        <v>357</v>
      </c>
      <c r="Z159">
        <v>35.1</v>
      </c>
      <c r="AA159">
        <v>21</v>
      </c>
      <c r="AB159">
        <v>7.1</v>
      </c>
      <c r="AH159" t="s">
        <v>357</v>
      </c>
      <c r="AI159">
        <v>228.5</v>
      </c>
      <c r="AJ159">
        <v>81.7</v>
      </c>
      <c r="AK159">
        <v>275.77999999999997</v>
      </c>
      <c r="AL159">
        <v>2600</v>
      </c>
      <c r="AM159">
        <v>395.9</v>
      </c>
      <c r="AN159">
        <v>101.9</v>
      </c>
      <c r="AO159">
        <v>0.28999999999999998</v>
      </c>
      <c r="AP159">
        <v>143.6301</v>
      </c>
      <c r="AQ159" t="s">
        <v>357</v>
      </c>
      <c r="AR159">
        <v>6</v>
      </c>
      <c r="AS159">
        <v>6</v>
      </c>
      <c r="AT159">
        <v>6</v>
      </c>
      <c r="AU159" t="s">
        <v>357</v>
      </c>
      <c r="AV159" t="s">
        <v>357</v>
      </c>
      <c r="AW159" t="s">
        <v>357</v>
      </c>
      <c r="AX159" s="93">
        <v>61</v>
      </c>
      <c r="AY159" s="93">
        <v>80</v>
      </c>
      <c r="AZ159" s="93">
        <v>63</v>
      </c>
      <c r="BA159" s="93">
        <v>46</v>
      </c>
      <c r="BB159" s="93">
        <v>62</v>
      </c>
      <c r="BC159" s="93">
        <v>57</v>
      </c>
      <c r="BD159" s="93">
        <v>47</v>
      </c>
      <c r="BE159" s="93">
        <v>32</v>
      </c>
      <c r="BF159" s="93">
        <v>38</v>
      </c>
      <c r="BG159" s="93">
        <v>89</v>
      </c>
      <c r="BH159" s="93">
        <v>95</v>
      </c>
      <c r="BI159" s="93">
        <v>73</v>
      </c>
      <c r="BJ159" s="93">
        <v>51</v>
      </c>
      <c r="BK159" s="93">
        <v>55</v>
      </c>
      <c r="BL159" s="93">
        <v>40</v>
      </c>
      <c r="BM159" s="93">
        <v>56</v>
      </c>
      <c r="BN159" s="93">
        <v>65</v>
      </c>
      <c r="BO159" s="93">
        <v>23</v>
      </c>
      <c r="BP159" s="93">
        <v>81</v>
      </c>
      <c r="BQ159" s="93">
        <v>94</v>
      </c>
      <c r="BR159" s="93">
        <v>89</v>
      </c>
      <c r="BS159" s="93">
        <v>90</v>
      </c>
      <c r="BT159" s="93">
        <v>75</v>
      </c>
      <c r="BU159" s="93">
        <v>30</v>
      </c>
      <c r="BV159" s="93">
        <v>11</v>
      </c>
      <c r="BW159" s="93">
        <v>32</v>
      </c>
      <c r="BX159" s="93">
        <v>85</v>
      </c>
      <c r="BY159" s="93">
        <v>38</v>
      </c>
    </row>
    <row r="160" spans="1:77">
      <c r="A160" s="1">
        <v>39539</v>
      </c>
      <c r="B160">
        <v>413.12088337901088</v>
      </c>
      <c r="C160" s="2">
        <v>101.42</v>
      </c>
      <c r="D160">
        <v>23.681999999999999</v>
      </c>
      <c r="E160">
        <v>1667.35</v>
      </c>
      <c r="F160">
        <v>111.36</v>
      </c>
      <c r="G160">
        <v>3475.5</v>
      </c>
      <c r="H160">
        <v>13382.9</v>
      </c>
      <c r="I160">
        <v>1267.3</v>
      </c>
      <c r="J160">
        <v>963.1</v>
      </c>
      <c r="K160">
        <v>11537.3</v>
      </c>
      <c r="L160">
        <v>837.8</v>
      </c>
      <c r="M160">
        <v>11953.7</v>
      </c>
      <c r="N160">
        <v>971.3</v>
      </c>
      <c r="W160" t="s">
        <v>357</v>
      </c>
      <c r="X160">
        <v>54.9</v>
      </c>
      <c r="Y160" t="s">
        <v>357</v>
      </c>
      <c r="Z160">
        <v>39.4</v>
      </c>
      <c r="AA160">
        <v>23.2</v>
      </c>
      <c r="AB160">
        <v>6.5</v>
      </c>
      <c r="AH160">
        <v>107.5</v>
      </c>
      <c r="AI160">
        <v>245.4</v>
      </c>
      <c r="AJ160">
        <v>113.7</v>
      </c>
      <c r="AK160">
        <v>366.78</v>
      </c>
      <c r="AL160">
        <v>4400</v>
      </c>
      <c r="AM160">
        <v>424.4</v>
      </c>
      <c r="AN160">
        <v>113.4</v>
      </c>
      <c r="AO160">
        <v>0.28000000000000003</v>
      </c>
      <c r="AP160">
        <v>145.35329999999999</v>
      </c>
      <c r="AQ160" t="s">
        <v>357</v>
      </c>
      <c r="AR160">
        <v>6</v>
      </c>
      <c r="AS160">
        <v>6</v>
      </c>
      <c r="AT160">
        <v>6</v>
      </c>
      <c r="AU160">
        <v>3</v>
      </c>
      <c r="AV160" t="s">
        <v>357</v>
      </c>
      <c r="AW160">
        <v>0.4</v>
      </c>
      <c r="AX160" s="93">
        <v>60</v>
      </c>
      <c r="AY160" s="93">
        <v>82</v>
      </c>
      <c r="AZ160" s="93">
        <v>64</v>
      </c>
      <c r="BA160" s="93">
        <v>43</v>
      </c>
      <c r="BB160" s="93">
        <v>56</v>
      </c>
      <c r="BC160" s="93">
        <v>50</v>
      </c>
      <c r="BD160" s="93">
        <v>53</v>
      </c>
      <c r="BE160" s="93">
        <v>33</v>
      </c>
      <c r="BF160" s="93">
        <v>37</v>
      </c>
      <c r="BG160" s="93">
        <v>81</v>
      </c>
      <c r="BH160" s="93">
        <v>91</v>
      </c>
      <c r="BI160" s="93">
        <v>77</v>
      </c>
      <c r="BJ160" s="93">
        <v>54</v>
      </c>
      <c r="BK160" s="93">
        <v>68</v>
      </c>
      <c r="BL160" s="93">
        <v>44</v>
      </c>
      <c r="BM160" s="93">
        <v>61</v>
      </c>
      <c r="BN160" s="93">
        <v>75</v>
      </c>
      <c r="BO160" s="93">
        <v>26</v>
      </c>
      <c r="BP160" s="93">
        <v>82</v>
      </c>
      <c r="BQ160" s="93">
        <v>94</v>
      </c>
      <c r="BR160" s="93">
        <v>88</v>
      </c>
      <c r="BS160" s="93">
        <v>89</v>
      </c>
      <c r="BT160" s="93">
        <v>73</v>
      </c>
      <c r="BU160" s="93">
        <v>31</v>
      </c>
      <c r="BV160" s="93">
        <v>11</v>
      </c>
      <c r="BW160" s="93">
        <v>38</v>
      </c>
      <c r="BX160" s="93">
        <v>79</v>
      </c>
      <c r="BY160" s="93">
        <v>44</v>
      </c>
    </row>
    <row r="161" spans="1:77">
      <c r="A161" s="1">
        <v>39569</v>
      </c>
      <c r="B161" t="s">
        <v>357</v>
      </c>
      <c r="C161" s="2">
        <v>101.35</v>
      </c>
      <c r="D161">
        <v>23.687999999999999</v>
      </c>
      <c r="E161">
        <v>1925.24</v>
      </c>
      <c r="F161">
        <v>127.78</v>
      </c>
      <c r="G161">
        <v>3601.4</v>
      </c>
      <c r="H161">
        <v>13347.7</v>
      </c>
      <c r="I161">
        <v>1820.6</v>
      </c>
      <c r="J161">
        <v>1026</v>
      </c>
      <c r="K161">
        <v>11417.4</v>
      </c>
      <c r="L161">
        <v>820</v>
      </c>
      <c r="M161">
        <v>12228.1</v>
      </c>
      <c r="N161">
        <v>962.8</v>
      </c>
      <c r="W161" t="s">
        <v>357</v>
      </c>
      <c r="X161">
        <v>53.6</v>
      </c>
      <c r="Y161" t="s">
        <v>357</v>
      </c>
      <c r="Z161">
        <v>40.5</v>
      </c>
      <c r="AA161">
        <v>25.2</v>
      </c>
      <c r="AB161">
        <v>6</v>
      </c>
      <c r="AH161" t="s">
        <v>357</v>
      </c>
      <c r="AI161">
        <v>248.1</v>
      </c>
      <c r="AJ161">
        <v>131.30000000000001</v>
      </c>
      <c r="AK161">
        <v>394.29</v>
      </c>
      <c r="AL161">
        <v>3000</v>
      </c>
      <c r="AM161">
        <v>411</v>
      </c>
      <c r="AN161">
        <v>118.9</v>
      </c>
      <c r="AO161">
        <v>0.34</v>
      </c>
      <c r="AP161">
        <v>145.44220000000001</v>
      </c>
      <c r="AQ161" t="s">
        <v>357</v>
      </c>
      <c r="AR161">
        <v>8</v>
      </c>
      <c r="AS161">
        <v>8</v>
      </c>
      <c r="AT161">
        <v>8</v>
      </c>
      <c r="AU161" t="s">
        <v>357</v>
      </c>
      <c r="AV161" t="s">
        <v>357</v>
      </c>
      <c r="AW161" t="s">
        <v>357</v>
      </c>
      <c r="AX161" s="93">
        <v>59</v>
      </c>
      <c r="AY161" s="93">
        <v>80</v>
      </c>
      <c r="AZ161" s="93">
        <v>58</v>
      </c>
      <c r="BA161" s="93">
        <v>44</v>
      </c>
      <c r="BB161" s="93">
        <v>47</v>
      </c>
      <c r="BC161" s="93">
        <v>48</v>
      </c>
      <c r="BD161" s="93">
        <v>53</v>
      </c>
      <c r="BE161" s="93">
        <v>30</v>
      </c>
      <c r="BF161" s="93">
        <v>38</v>
      </c>
      <c r="BG161" s="93">
        <v>81</v>
      </c>
      <c r="BH161" s="93">
        <v>92</v>
      </c>
      <c r="BI161" s="93">
        <v>77</v>
      </c>
      <c r="BJ161" s="93">
        <v>54</v>
      </c>
      <c r="BK161" s="93">
        <v>70</v>
      </c>
      <c r="BL161" s="93">
        <v>46</v>
      </c>
      <c r="BM161" s="93">
        <v>68</v>
      </c>
      <c r="BN161" s="93">
        <v>73</v>
      </c>
      <c r="BO161" s="93">
        <v>27</v>
      </c>
      <c r="BP161" s="93">
        <v>78</v>
      </c>
      <c r="BQ161" s="93">
        <v>92</v>
      </c>
      <c r="BR161" s="93">
        <v>90</v>
      </c>
      <c r="BS161" s="93">
        <v>86</v>
      </c>
      <c r="BT161" s="93">
        <v>74</v>
      </c>
      <c r="BU161" s="93">
        <v>26</v>
      </c>
      <c r="BV161" s="93">
        <v>12</v>
      </c>
      <c r="BW161" s="93">
        <v>35</v>
      </c>
      <c r="BX161" s="93">
        <v>82</v>
      </c>
      <c r="BY161" s="93">
        <v>44</v>
      </c>
    </row>
    <row r="162" spans="1:77">
      <c r="A162" s="1">
        <v>39600</v>
      </c>
      <c r="B162" t="s">
        <v>357</v>
      </c>
      <c r="C162" s="2">
        <v>100.97</v>
      </c>
      <c r="D162">
        <v>23.446999999999999</v>
      </c>
      <c r="E162">
        <v>1753.67</v>
      </c>
      <c r="F162">
        <v>139.83000000000001</v>
      </c>
      <c r="G162">
        <v>3656.2</v>
      </c>
      <c r="H162">
        <v>13724.5</v>
      </c>
      <c r="I162">
        <v>1255.9000000000001</v>
      </c>
      <c r="J162">
        <v>995.4</v>
      </c>
      <c r="K162">
        <v>11821.3</v>
      </c>
      <c r="L162">
        <v>851.8</v>
      </c>
      <c r="M162">
        <v>12684.2</v>
      </c>
      <c r="N162">
        <v>972.6</v>
      </c>
      <c r="W162" t="s">
        <v>357</v>
      </c>
      <c r="X162">
        <v>53.5</v>
      </c>
      <c r="Y162" t="s">
        <v>357</v>
      </c>
      <c r="Z162">
        <v>42.5</v>
      </c>
      <c r="AA162">
        <v>24.3</v>
      </c>
      <c r="AB162">
        <v>5.4</v>
      </c>
      <c r="AH162" t="s">
        <v>357</v>
      </c>
      <c r="AI162">
        <v>253.6</v>
      </c>
      <c r="AJ162">
        <v>149.80000000000001</v>
      </c>
      <c r="AK162">
        <v>425.44</v>
      </c>
      <c r="AL162">
        <v>2900</v>
      </c>
      <c r="AM162">
        <v>421.1</v>
      </c>
      <c r="AN162">
        <v>140.80000000000001</v>
      </c>
      <c r="AO162">
        <v>0.33</v>
      </c>
      <c r="AP162">
        <v>111.405</v>
      </c>
      <c r="AQ162" t="s">
        <v>357</v>
      </c>
      <c r="AR162">
        <v>8</v>
      </c>
      <c r="AS162">
        <v>8</v>
      </c>
      <c r="AT162">
        <v>8</v>
      </c>
      <c r="AU162" t="s">
        <v>357</v>
      </c>
      <c r="AV162" t="s">
        <v>357</v>
      </c>
      <c r="AW162" t="s">
        <v>357</v>
      </c>
      <c r="AX162" s="93">
        <v>59</v>
      </c>
      <c r="AY162" s="93">
        <v>75</v>
      </c>
      <c r="AZ162" s="93">
        <v>60</v>
      </c>
      <c r="BA162" s="93">
        <v>39</v>
      </c>
      <c r="BB162" s="93">
        <v>45</v>
      </c>
      <c r="BC162" s="93">
        <v>52</v>
      </c>
      <c r="BD162" s="93">
        <v>48</v>
      </c>
      <c r="BE162" s="93">
        <v>33</v>
      </c>
      <c r="BF162" s="93">
        <v>38</v>
      </c>
      <c r="BG162" s="93">
        <v>77</v>
      </c>
      <c r="BH162" s="93">
        <v>87</v>
      </c>
      <c r="BI162" s="93">
        <v>77</v>
      </c>
      <c r="BJ162" s="93">
        <v>51</v>
      </c>
      <c r="BK162" s="93">
        <v>64</v>
      </c>
      <c r="BL162" s="93">
        <v>44</v>
      </c>
      <c r="BM162" s="93">
        <v>64</v>
      </c>
      <c r="BN162" s="93">
        <v>64</v>
      </c>
      <c r="BO162" s="93">
        <v>28</v>
      </c>
      <c r="BP162" s="93">
        <v>79</v>
      </c>
      <c r="BQ162" s="93">
        <v>91</v>
      </c>
      <c r="BR162" s="93">
        <v>93</v>
      </c>
      <c r="BS162" s="93">
        <v>87</v>
      </c>
      <c r="BT162" s="93">
        <v>72</v>
      </c>
      <c r="BU162" s="93">
        <v>29</v>
      </c>
      <c r="BV162" s="93">
        <v>11</v>
      </c>
      <c r="BW162" s="93">
        <v>34</v>
      </c>
      <c r="BX162" s="93">
        <v>87</v>
      </c>
      <c r="BY162" s="93">
        <v>41</v>
      </c>
    </row>
    <row r="163" spans="1:77">
      <c r="A163" s="1">
        <v>39630</v>
      </c>
      <c r="B163">
        <v>599.46686302603814</v>
      </c>
      <c r="C163" s="2">
        <v>100.51</v>
      </c>
      <c r="D163">
        <v>23.436</v>
      </c>
      <c r="E163">
        <v>1495.33</v>
      </c>
      <c r="F163">
        <v>123.98</v>
      </c>
      <c r="G163">
        <v>3724.9</v>
      </c>
      <c r="H163">
        <v>14244.7</v>
      </c>
      <c r="I163">
        <v>1133</v>
      </c>
      <c r="J163">
        <v>1158.2</v>
      </c>
      <c r="K163">
        <v>12741.8</v>
      </c>
      <c r="L163">
        <v>863.7</v>
      </c>
      <c r="M163">
        <v>13281.3</v>
      </c>
      <c r="N163">
        <v>998.6</v>
      </c>
      <c r="W163" t="s">
        <v>357</v>
      </c>
      <c r="X163">
        <v>52.3</v>
      </c>
      <c r="Y163" t="s">
        <v>357</v>
      </c>
      <c r="Z163">
        <v>43</v>
      </c>
      <c r="AA163">
        <v>25.3</v>
      </c>
      <c r="AB163">
        <v>5.6</v>
      </c>
      <c r="AH163">
        <v>156.19999999999999</v>
      </c>
      <c r="AI163">
        <v>256.60000000000002</v>
      </c>
      <c r="AJ163">
        <v>175.7</v>
      </c>
      <c r="AK163">
        <v>503.72</v>
      </c>
      <c r="AL163">
        <v>5600</v>
      </c>
      <c r="AM163">
        <v>398.2</v>
      </c>
      <c r="AN163">
        <v>163.1</v>
      </c>
      <c r="AO163">
        <v>0.54</v>
      </c>
      <c r="AP163">
        <v>103.0275</v>
      </c>
      <c r="AQ163" t="s">
        <v>357</v>
      </c>
      <c r="AR163">
        <v>10</v>
      </c>
      <c r="AS163">
        <v>10</v>
      </c>
      <c r="AT163">
        <v>10</v>
      </c>
      <c r="AU163">
        <v>6</v>
      </c>
      <c r="AV163" t="s">
        <v>357</v>
      </c>
      <c r="AW163">
        <v>-2</v>
      </c>
      <c r="AX163" s="93">
        <v>57</v>
      </c>
      <c r="AY163" s="93">
        <v>77</v>
      </c>
      <c r="AZ163" s="93">
        <v>61</v>
      </c>
      <c r="BA163" s="93">
        <v>42</v>
      </c>
      <c r="BB163" s="93">
        <v>53</v>
      </c>
      <c r="BC163" s="93">
        <v>52</v>
      </c>
      <c r="BD163" s="93">
        <v>43</v>
      </c>
      <c r="BE163" s="93">
        <v>37</v>
      </c>
      <c r="BF163" s="93">
        <v>37</v>
      </c>
      <c r="BG163" s="93">
        <v>74</v>
      </c>
      <c r="BH163" s="93">
        <v>85</v>
      </c>
      <c r="BI163" s="93">
        <v>79</v>
      </c>
      <c r="BJ163" s="93">
        <v>49</v>
      </c>
      <c r="BK163" s="93">
        <v>64</v>
      </c>
      <c r="BL163" s="93">
        <v>41</v>
      </c>
      <c r="BM163" s="93">
        <v>63</v>
      </c>
      <c r="BN163" s="93">
        <v>68</v>
      </c>
      <c r="BO163" s="93">
        <v>22</v>
      </c>
      <c r="BP163" s="93">
        <v>79</v>
      </c>
      <c r="BQ163" s="93">
        <v>91</v>
      </c>
      <c r="BR163" s="93">
        <v>92</v>
      </c>
      <c r="BS163" s="93">
        <v>87</v>
      </c>
      <c r="BT163" s="93">
        <v>72</v>
      </c>
      <c r="BU163" s="93">
        <v>27</v>
      </c>
      <c r="BV163" s="93">
        <v>11</v>
      </c>
      <c r="BW163" s="93">
        <v>30</v>
      </c>
      <c r="BX163" s="93">
        <v>79</v>
      </c>
      <c r="BY163" s="93">
        <v>35</v>
      </c>
    </row>
    <row r="164" spans="1:77">
      <c r="A164" s="1">
        <v>39661</v>
      </c>
      <c r="B164" t="s">
        <v>357</v>
      </c>
      <c r="C164" s="2">
        <v>100.36</v>
      </c>
      <c r="D164">
        <v>24.648</v>
      </c>
      <c r="E164">
        <v>1348.92</v>
      </c>
      <c r="F164">
        <v>114.05</v>
      </c>
      <c r="G164">
        <v>3807.2</v>
      </c>
      <c r="H164">
        <v>14210</v>
      </c>
      <c r="I164">
        <v>2156.4</v>
      </c>
      <c r="J164">
        <v>1110.7</v>
      </c>
      <c r="K164">
        <v>12653.9</v>
      </c>
      <c r="L164">
        <v>833.5</v>
      </c>
      <c r="M164">
        <v>13447</v>
      </c>
      <c r="N164">
        <v>985.3</v>
      </c>
      <c r="W164" t="s">
        <v>357</v>
      </c>
      <c r="X164">
        <v>50.9</v>
      </c>
      <c r="Y164" t="s">
        <v>357</v>
      </c>
      <c r="Z164">
        <v>46.5</v>
      </c>
      <c r="AA164">
        <v>28.7</v>
      </c>
      <c r="AB164">
        <v>5.7</v>
      </c>
      <c r="AH164" t="s">
        <v>357</v>
      </c>
      <c r="AI164">
        <v>266.39999999999998</v>
      </c>
      <c r="AJ164">
        <v>291.89999999999998</v>
      </c>
      <c r="AK164">
        <v>505.74</v>
      </c>
      <c r="AL164">
        <v>3900</v>
      </c>
      <c r="AM164">
        <v>404.1</v>
      </c>
      <c r="AN164">
        <v>175.7</v>
      </c>
      <c r="AO164">
        <v>1.1200000000000001</v>
      </c>
      <c r="AP164">
        <v>25.987539999999999</v>
      </c>
      <c r="AQ164" t="s">
        <v>357</v>
      </c>
      <c r="AR164">
        <v>9</v>
      </c>
      <c r="AS164">
        <v>9</v>
      </c>
      <c r="AT164">
        <v>9</v>
      </c>
      <c r="AU164" t="s">
        <v>357</v>
      </c>
      <c r="AV164" t="s">
        <v>357</v>
      </c>
      <c r="AW164" t="s">
        <v>357</v>
      </c>
      <c r="AX164" s="93">
        <v>56</v>
      </c>
      <c r="AY164" s="93">
        <v>79</v>
      </c>
      <c r="AZ164" s="93">
        <v>62</v>
      </c>
      <c r="BA164" s="93">
        <v>42</v>
      </c>
      <c r="BB164" s="93">
        <v>49</v>
      </c>
      <c r="BC164" s="93">
        <v>49</v>
      </c>
      <c r="BD164" s="93">
        <v>53</v>
      </c>
      <c r="BE164" s="93">
        <v>34</v>
      </c>
      <c r="BF164" s="93">
        <v>37</v>
      </c>
      <c r="BG164" s="93">
        <v>75</v>
      </c>
      <c r="BH164" s="93">
        <v>88</v>
      </c>
      <c r="BI164" s="93">
        <v>77</v>
      </c>
      <c r="BJ164" s="93">
        <v>48</v>
      </c>
      <c r="BK164" s="93">
        <v>60</v>
      </c>
      <c r="BL164" s="93">
        <v>46</v>
      </c>
      <c r="BM164" s="93">
        <v>60</v>
      </c>
      <c r="BN164" s="93">
        <v>65</v>
      </c>
      <c r="BO164" s="93">
        <v>23</v>
      </c>
      <c r="BP164" s="93">
        <v>77</v>
      </c>
      <c r="BQ164" s="93">
        <v>90</v>
      </c>
      <c r="BR164" s="93">
        <v>94</v>
      </c>
      <c r="BS164" s="93">
        <v>86</v>
      </c>
      <c r="BT164" s="93">
        <v>72</v>
      </c>
      <c r="BU164" s="93">
        <v>28</v>
      </c>
      <c r="BV164" s="93">
        <v>12</v>
      </c>
      <c r="BW164" s="93">
        <v>33</v>
      </c>
      <c r="BX164" s="93">
        <v>85</v>
      </c>
      <c r="BY164" s="93">
        <v>38</v>
      </c>
    </row>
    <row r="165" spans="1:77">
      <c r="A165" s="1">
        <v>39692</v>
      </c>
      <c r="B165" t="s">
        <v>357</v>
      </c>
      <c r="C165" s="2">
        <v>100.8</v>
      </c>
      <c r="D165">
        <v>25.635000000000002</v>
      </c>
      <c r="E165">
        <v>1027.6600000000001</v>
      </c>
      <c r="F165">
        <v>98.17</v>
      </c>
      <c r="G165">
        <v>3887.4</v>
      </c>
      <c r="H165">
        <v>14530.1</v>
      </c>
      <c r="I165">
        <v>1239.5999999999999</v>
      </c>
      <c r="J165">
        <v>1007.8</v>
      </c>
      <c r="K165">
        <v>12744.7</v>
      </c>
      <c r="L165">
        <v>871.2</v>
      </c>
      <c r="M165">
        <v>13492.7</v>
      </c>
      <c r="N165">
        <v>1071.2</v>
      </c>
      <c r="W165" t="s">
        <v>357</v>
      </c>
      <c r="X165">
        <v>49.9</v>
      </c>
      <c r="Y165" t="s">
        <v>357</v>
      </c>
      <c r="Z165">
        <v>45</v>
      </c>
      <c r="AA165">
        <v>27.1</v>
      </c>
      <c r="AB165">
        <v>5.8</v>
      </c>
      <c r="AH165" t="s">
        <v>357</v>
      </c>
      <c r="AI165">
        <v>275.39999999999998</v>
      </c>
      <c r="AJ165">
        <v>495.6</v>
      </c>
      <c r="AK165">
        <v>472.87</v>
      </c>
      <c r="AL165">
        <v>3800</v>
      </c>
      <c r="AM165">
        <v>399.2</v>
      </c>
      <c r="AN165">
        <v>153.19999999999999</v>
      </c>
      <c r="AO165">
        <v>0.83</v>
      </c>
      <c r="AP165">
        <v>85.451729999999998</v>
      </c>
      <c r="AQ165" t="s">
        <v>357</v>
      </c>
      <c r="AR165">
        <v>10</v>
      </c>
      <c r="AS165">
        <v>10</v>
      </c>
      <c r="AT165">
        <v>10</v>
      </c>
      <c r="AU165" t="s">
        <v>357</v>
      </c>
      <c r="AV165" t="s">
        <v>357</v>
      </c>
      <c r="AW165" t="s">
        <v>357</v>
      </c>
      <c r="AX165" s="93">
        <v>53</v>
      </c>
      <c r="AY165" s="93">
        <v>73</v>
      </c>
      <c r="AZ165" s="93">
        <v>60</v>
      </c>
      <c r="BA165" s="93">
        <v>37</v>
      </c>
      <c r="BB165" s="93">
        <v>44</v>
      </c>
      <c r="BC165" s="93">
        <v>42</v>
      </c>
      <c r="BD165" s="93">
        <v>49</v>
      </c>
      <c r="BE165" s="93">
        <v>36</v>
      </c>
      <c r="BF165" s="93">
        <v>33</v>
      </c>
      <c r="BG165" s="93">
        <v>74</v>
      </c>
      <c r="BH165" s="93">
        <v>90</v>
      </c>
      <c r="BI165" s="93">
        <v>76</v>
      </c>
      <c r="BJ165" s="93">
        <v>43</v>
      </c>
      <c r="BK165" s="93">
        <v>61</v>
      </c>
      <c r="BL165" s="93">
        <v>40</v>
      </c>
      <c r="BM165" s="93">
        <v>57</v>
      </c>
      <c r="BN165" s="93">
        <v>59</v>
      </c>
      <c r="BO165" s="93">
        <v>24</v>
      </c>
      <c r="BP165" s="93">
        <v>78</v>
      </c>
      <c r="BQ165" s="93">
        <v>91</v>
      </c>
      <c r="BR165" s="93">
        <v>97</v>
      </c>
      <c r="BS165" s="93">
        <v>86</v>
      </c>
      <c r="BT165" s="93">
        <v>69</v>
      </c>
      <c r="BU165" s="93">
        <v>37</v>
      </c>
      <c r="BV165" s="93">
        <v>13</v>
      </c>
      <c r="BW165" s="93">
        <v>33</v>
      </c>
      <c r="BX165" s="93">
        <v>91</v>
      </c>
      <c r="BY165" s="93">
        <v>42</v>
      </c>
    </row>
    <row r="166" spans="1:77">
      <c r="A166" s="1">
        <v>39722</v>
      </c>
      <c r="B166">
        <v>759.46179770068522</v>
      </c>
      <c r="C166" s="2">
        <v>100.91</v>
      </c>
      <c r="D166">
        <v>27.079000000000001</v>
      </c>
      <c r="E166">
        <v>731.96</v>
      </c>
      <c r="F166">
        <v>65.319999999999993</v>
      </c>
      <c r="G166">
        <v>3904.2</v>
      </c>
      <c r="H166">
        <v>14374.6</v>
      </c>
      <c r="I166">
        <v>1239.2</v>
      </c>
      <c r="J166">
        <v>1107.5</v>
      </c>
      <c r="K166">
        <v>13459.6</v>
      </c>
      <c r="L166">
        <v>915.9</v>
      </c>
      <c r="M166">
        <v>14106.3</v>
      </c>
      <c r="N166">
        <v>1089.0999999999999</v>
      </c>
      <c r="W166" t="s">
        <v>357</v>
      </c>
      <c r="X166">
        <v>48.1</v>
      </c>
      <c r="Y166" t="s">
        <v>357</v>
      </c>
      <c r="Z166">
        <v>43</v>
      </c>
      <c r="AA166">
        <v>27.2</v>
      </c>
      <c r="AB166">
        <v>6.2</v>
      </c>
      <c r="AH166">
        <v>175.6</v>
      </c>
      <c r="AI166">
        <v>276.60000000000002</v>
      </c>
      <c r="AJ166">
        <v>618.5</v>
      </c>
      <c r="AK166">
        <v>509.75</v>
      </c>
      <c r="AL166">
        <v>5800</v>
      </c>
      <c r="AM166">
        <v>392.6</v>
      </c>
      <c r="AN166">
        <v>133.30000000000001</v>
      </c>
      <c r="AO166">
        <v>0.42</v>
      </c>
      <c r="AP166">
        <v>120.6571</v>
      </c>
      <c r="AQ166" t="s">
        <v>357</v>
      </c>
      <c r="AR166">
        <v>6</v>
      </c>
      <c r="AS166">
        <v>6</v>
      </c>
      <c r="AT166">
        <v>6</v>
      </c>
      <c r="AU166">
        <v>3</v>
      </c>
      <c r="AV166" t="s">
        <v>357</v>
      </c>
      <c r="AW166">
        <v>1</v>
      </c>
      <c r="AX166" s="93">
        <v>48</v>
      </c>
      <c r="AY166" s="93">
        <v>65</v>
      </c>
      <c r="AZ166" s="93">
        <v>51</v>
      </c>
      <c r="BA166" s="93">
        <v>38</v>
      </c>
      <c r="BB166" s="93">
        <v>44</v>
      </c>
      <c r="BC166" s="93">
        <v>30</v>
      </c>
      <c r="BD166" s="93">
        <v>55</v>
      </c>
      <c r="BE166" s="93">
        <v>37</v>
      </c>
      <c r="BF166" s="93">
        <v>26</v>
      </c>
      <c r="BG166" s="93">
        <v>75</v>
      </c>
      <c r="BH166" s="93">
        <v>89</v>
      </c>
      <c r="BI166" s="93">
        <v>70</v>
      </c>
      <c r="BJ166" s="93">
        <v>47</v>
      </c>
      <c r="BK166" s="93">
        <v>52</v>
      </c>
      <c r="BL166" s="93">
        <v>37</v>
      </c>
      <c r="BM166" s="93">
        <v>57</v>
      </c>
      <c r="BN166" s="93">
        <v>58</v>
      </c>
      <c r="BO166" s="93">
        <v>26</v>
      </c>
      <c r="BP166" s="93">
        <v>78</v>
      </c>
      <c r="BQ166" s="93">
        <v>90</v>
      </c>
      <c r="BR166" s="93">
        <v>91</v>
      </c>
      <c r="BS166" s="93">
        <v>79</v>
      </c>
      <c r="BT166" s="93">
        <v>58</v>
      </c>
      <c r="BU166" s="93">
        <v>36</v>
      </c>
      <c r="BV166" s="93">
        <v>15</v>
      </c>
      <c r="BW166" s="93">
        <v>28</v>
      </c>
      <c r="BX166" s="93">
        <v>89</v>
      </c>
      <c r="BY166" s="93">
        <v>33</v>
      </c>
    </row>
    <row r="167" spans="1:77">
      <c r="A167" s="1">
        <v>39753</v>
      </c>
      <c r="B167" t="s">
        <v>357</v>
      </c>
      <c r="C167" s="2">
        <v>100.83</v>
      </c>
      <c r="D167">
        <v>27.913</v>
      </c>
      <c r="E167">
        <v>611.32000000000005</v>
      </c>
      <c r="F167">
        <v>53.49</v>
      </c>
      <c r="G167">
        <v>3962.2</v>
      </c>
      <c r="H167">
        <v>13519.7</v>
      </c>
      <c r="I167">
        <v>1606.3</v>
      </c>
      <c r="J167">
        <v>1209.0999999999999</v>
      </c>
      <c r="K167">
        <v>13508.1</v>
      </c>
      <c r="L167">
        <v>977.5</v>
      </c>
      <c r="M167">
        <v>14213.8</v>
      </c>
      <c r="N167">
        <v>1139.3</v>
      </c>
      <c r="W167" t="s">
        <v>357</v>
      </c>
      <c r="X167">
        <v>43.3</v>
      </c>
      <c r="Y167" t="s">
        <v>357</v>
      </c>
      <c r="Z167">
        <v>38.4</v>
      </c>
      <c r="AA167">
        <v>26.7</v>
      </c>
      <c r="AB167">
        <v>6.6</v>
      </c>
      <c r="AH167" t="s">
        <v>357</v>
      </c>
      <c r="AI167">
        <v>281</v>
      </c>
      <c r="AJ167">
        <v>422.2</v>
      </c>
      <c r="AK167">
        <v>483.24</v>
      </c>
      <c r="AL167">
        <v>4700</v>
      </c>
      <c r="AM167">
        <v>410</v>
      </c>
      <c r="AN167">
        <v>126.1</v>
      </c>
      <c r="AO167">
        <v>0.47</v>
      </c>
      <c r="AP167">
        <v>199.23500000000001</v>
      </c>
      <c r="AQ167" t="s">
        <v>357</v>
      </c>
      <c r="AR167">
        <v>3</v>
      </c>
      <c r="AS167">
        <v>3</v>
      </c>
      <c r="AT167">
        <v>3</v>
      </c>
      <c r="AU167" t="s">
        <v>357</v>
      </c>
      <c r="AV167" t="s">
        <v>357</v>
      </c>
      <c r="AW167" t="s">
        <v>357</v>
      </c>
      <c r="AX167" s="93">
        <v>41</v>
      </c>
      <c r="AY167" s="93">
        <v>57</v>
      </c>
      <c r="AZ167" s="93">
        <v>34</v>
      </c>
      <c r="BA167" s="93">
        <v>32</v>
      </c>
      <c r="BB167" s="93">
        <v>19</v>
      </c>
      <c r="BC167" s="93">
        <v>18</v>
      </c>
      <c r="BD167" s="93">
        <v>63</v>
      </c>
      <c r="BE167" s="93">
        <v>31</v>
      </c>
      <c r="BF167" s="93">
        <v>23</v>
      </c>
      <c r="BG167" s="93">
        <v>72</v>
      </c>
      <c r="BH167" s="93">
        <v>88</v>
      </c>
      <c r="BI167" s="93">
        <v>70</v>
      </c>
      <c r="BJ167" s="93">
        <v>44</v>
      </c>
      <c r="BK167" s="93">
        <v>50</v>
      </c>
      <c r="BL167" s="93">
        <v>38</v>
      </c>
      <c r="BM167" s="93">
        <v>53</v>
      </c>
      <c r="BN167" s="93">
        <v>55</v>
      </c>
      <c r="BO167" s="93">
        <v>30</v>
      </c>
      <c r="BP167" s="93">
        <v>67</v>
      </c>
      <c r="BQ167" s="93">
        <v>84</v>
      </c>
      <c r="BR167" s="93">
        <v>99</v>
      </c>
      <c r="BS167" s="93">
        <v>70</v>
      </c>
      <c r="BT167" s="93">
        <v>51</v>
      </c>
      <c r="BU167" s="93">
        <v>38</v>
      </c>
      <c r="BV167" s="93">
        <v>14</v>
      </c>
      <c r="BW167" s="93">
        <v>39</v>
      </c>
      <c r="BX167" s="93">
        <v>99</v>
      </c>
      <c r="BY167" s="93">
        <v>46</v>
      </c>
    </row>
    <row r="168" spans="1:77">
      <c r="A168" s="1">
        <v>39783</v>
      </c>
      <c r="B168" t="s">
        <v>357</v>
      </c>
      <c r="C168" s="2">
        <v>100.69</v>
      </c>
      <c r="D168">
        <v>30.535</v>
      </c>
      <c r="E168">
        <v>619.53</v>
      </c>
      <c r="F168">
        <v>45.59</v>
      </c>
      <c r="G168">
        <v>3793.1</v>
      </c>
      <c r="H168">
        <v>13226.2</v>
      </c>
      <c r="I168">
        <v>958</v>
      </c>
      <c r="J168">
        <v>1412.6</v>
      </c>
      <c r="K168">
        <v>13645.5</v>
      </c>
      <c r="L168">
        <v>1048.5999999999999</v>
      </c>
      <c r="M168">
        <v>14463.5</v>
      </c>
      <c r="N168">
        <v>1276.8</v>
      </c>
      <c r="W168" t="s">
        <v>357</v>
      </c>
      <c r="X168">
        <v>36.700000000000003</v>
      </c>
      <c r="Y168" t="s">
        <v>357</v>
      </c>
      <c r="Z168">
        <v>29.4</v>
      </c>
      <c r="AA168">
        <v>21.1</v>
      </c>
      <c r="AB168">
        <v>7</v>
      </c>
      <c r="AH168" t="s">
        <v>357</v>
      </c>
      <c r="AI168">
        <v>271.39999999999998</v>
      </c>
      <c r="AJ168">
        <v>277.3</v>
      </c>
      <c r="AK168">
        <v>481.79</v>
      </c>
      <c r="AL168">
        <v>5800</v>
      </c>
      <c r="AM168">
        <v>371.1</v>
      </c>
      <c r="AN168">
        <v>115.6</v>
      </c>
      <c r="AO168">
        <v>0.38</v>
      </c>
      <c r="AP168">
        <v>111.72709999999999</v>
      </c>
      <c r="AQ168" t="s">
        <v>357</v>
      </c>
      <c r="AR168">
        <v>-8</v>
      </c>
      <c r="AS168">
        <v>-8</v>
      </c>
      <c r="AT168">
        <v>-8</v>
      </c>
      <c r="AU168" t="s">
        <v>357</v>
      </c>
      <c r="AV168" t="s">
        <v>357</v>
      </c>
      <c r="AW168" t="s">
        <v>357</v>
      </c>
      <c r="AX168" s="93">
        <v>39</v>
      </c>
      <c r="AY168" s="93">
        <v>49</v>
      </c>
      <c r="AZ168" s="93">
        <v>36</v>
      </c>
      <c r="BA168" s="93">
        <v>31</v>
      </c>
      <c r="BB168" s="93">
        <v>26</v>
      </c>
      <c r="BC168" s="93">
        <v>18</v>
      </c>
      <c r="BD168" s="93">
        <v>57</v>
      </c>
      <c r="BE168" s="93">
        <v>39</v>
      </c>
      <c r="BF168" s="93">
        <v>20</v>
      </c>
      <c r="BG168" s="93">
        <v>69</v>
      </c>
      <c r="BH168" s="93">
        <v>85</v>
      </c>
      <c r="BI168" s="93">
        <v>63</v>
      </c>
      <c r="BJ168" s="93">
        <v>38</v>
      </c>
      <c r="BK168" s="93">
        <v>39</v>
      </c>
      <c r="BL168" s="93">
        <v>31</v>
      </c>
      <c r="BM168" s="93">
        <v>40</v>
      </c>
      <c r="BN168" s="93">
        <v>40</v>
      </c>
      <c r="BO168" s="93">
        <v>26</v>
      </c>
      <c r="BP168" s="93">
        <v>64</v>
      </c>
      <c r="BQ168" s="93">
        <v>80</v>
      </c>
      <c r="BR168" s="93">
        <v>87</v>
      </c>
      <c r="BS168" s="93">
        <v>68</v>
      </c>
      <c r="BT168" s="93">
        <v>48</v>
      </c>
      <c r="BU168" s="93">
        <v>44</v>
      </c>
      <c r="BV168" s="93">
        <v>15</v>
      </c>
      <c r="BW168" s="93">
        <v>34</v>
      </c>
      <c r="BX168" s="93">
        <v>94</v>
      </c>
      <c r="BY168" s="93">
        <v>45</v>
      </c>
    </row>
    <row r="169" spans="1:77">
      <c r="A169" s="1">
        <v>39814</v>
      </c>
      <c r="B169">
        <v>796.90396794569801</v>
      </c>
      <c r="C169" s="2">
        <v>102.37</v>
      </c>
      <c r="D169">
        <v>35.762999999999998</v>
      </c>
      <c r="E169">
        <v>624.9</v>
      </c>
      <c r="F169">
        <v>45.88</v>
      </c>
      <c r="G169">
        <v>3794.8</v>
      </c>
      <c r="H169">
        <v>13493.2</v>
      </c>
      <c r="I169">
        <v>1260.7</v>
      </c>
      <c r="J169">
        <v>2628.6</v>
      </c>
      <c r="K169">
        <v>13353.3</v>
      </c>
      <c r="L169">
        <v>994.5</v>
      </c>
      <c r="M169">
        <v>13783.1</v>
      </c>
      <c r="N169">
        <v>1051.0999999999999</v>
      </c>
      <c r="W169" t="s">
        <v>357</v>
      </c>
      <c r="X169">
        <v>33.5</v>
      </c>
      <c r="Y169" t="s">
        <v>357</v>
      </c>
      <c r="Z169">
        <v>29.7</v>
      </c>
      <c r="AA169">
        <v>23.3</v>
      </c>
      <c r="AB169">
        <v>7.8</v>
      </c>
      <c r="AH169">
        <v>203.1</v>
      </c>
      <c r="AI169">
        <v>316.7</v>
      </c>
      <c r="AJ169">
        <v>123.4</v>
      </c>
      <c r="AK169">
        <v>616.69000000000005</v>
      </c>
      <c r="AL169">
        <v>18400</v>
      </c>
      <c r="AM169">
        <v>378.8</v>
      </c>
      <c r="AN169">
        <v>110</v>
      </c>
      <c r="AO169">
        <v>0.32</v>
      </c>
      <c r="AP169">
        <v>143.16579999999999</v>
      </c>
      <c r="AQ169" t="s">
        <v>357</v>
      </c>
      <c r="AR169">
        <v>-16</v>
      </c>
      <c r="AS169">
        <v>-16</v>
      </c>
      <c r="AT169">
        <v>-16</v>
      </c>
      <c r="AU169">
        <v>-6</v>
      </c>
      <c r="AV169" t="s">
        <v>357</v>
      </c>
      <c r="AW169">
        <v>-20</v>
      </c>
      <c r="AX169" s="93">
        <v>46</v>
      </c>
      <c r="AY169" s="93">
        <v>75</v>
      </c>
      <c r="AZ169" s="93">
        <v>24</v>
      </c>
      <c r="BA169" s="93">
        <v>29</v>
      </c>
      <c r="BB169" s="93">
        <v>16</v>
      </c>
      <c r="BC169" s="93">
        <v>19</v>
      </c>
      <c r="BD169" s="93">
        <v>59</v>
      </c>
      <c r="BE169" s="93">
        <v>25</v>
      </c>
      <c r="BF169" s="93">
        <v>13</v>
      </c>
      <c r="BG169" s="93">
        <v>67</v>
      </c>
      <c r="BH169" s="93">
        <v>79</v>
      </c>
      <c r="BI169" s="93">
        <v>52</v>
      </c>
      <c r="BJ169" s="93">
        <v>31</v>
      </c>
      <c r="BK169" s="93">
        <v>28</v>
      </c>
      <c r="BL169" s="93">
        <v>19</v>
      </c>
      <c r="BM169" s="93">
        <v>34</v>
      </c>
      <c r="BN169" s="93">
        <v>33</v>
      </c>
      <c r="BO169" s="93">
        <v>35</v>
      </c>
      <c r="BP169" s="93">
        <v>61</v>
      </c>
      <c r="BQ169" s="93">
        <v>73</v>
      </c>
      <c r="BR169" s="93">
        <v>102</v>
      </c>
      <c r="BS169" s="93">
        <v>63</v>
      </c>
      <c r="BT169" s="93">
        <v>36</v>
      </c>
      <c r="BU169" s="93">
        <v>54</v>
      </c>
      <c r="BV169" s="93">
        <v>15</v>
      </c>
      <c r="BW169" s="93">
        <v>34</v>
      </c>
      <c r="BX169" s="93">
        <v>101</v>
      </c>
      <c r="BY169" s="93">
        <v>44</v>
      </c>
    </row>
    <row r="170" spans="1:77">
      <c r="A170" s="1">
        <v>39845</v>
      </c>
      <c r="B170" t="s">
        <v>357</v>
      </c>
      <c r="C170" s="2">
        <v>101.65</v>
      </c>
      <c r="D170">
        <v>35.924999999999997</v>
      </c>
      <c r="E170">
        <v>666.05</v>
      </c>
      <c r="F170">
        <v>46.35</v>
      </c>
      <c r="G170">
        <v>3312.7</v>
      </c>
      <c r="H170">
        <v>11990.7</v>
      </c>
      <c r="I170">
        <v>1059.9000000000001</v>
      </c>
      <c r="J170">
        <v>477</v>
      </c>
      <c r="K170">
        <v>13201.3</v>
      </c>
      <c r="L170">
        <v>1031.3</v>
      </c>
      <c r="M170">
        <v>13659.9</v>
      </c>
      <c r="N170">
        <v>1142.2</v>
      </c>
      <c r="W170" t="s">
        <v>357</v>
      </c>
      <c r="X170">
        <v>32</v>
      </c>
      <c r="Y170" t="s">
        <v>357</v>
      </c>
      <c r="Z170">
        <v>18.899999999999999</v>
      </c>
      <c r="AA170">
        <v>10.3</v>
      </c>
      <c r="AB170">
        <v>8.6999999999999993</v>
      </c>
      <c r="AH170" t="s">
        <v>357</v>
      </c>
      <c r="AI170">
        <v>236.3</v>
      </c>
      <c r="AJ170">
        <v>76.900000000000006</v>
      </c>
      <c r="AK170">
        <v>222.01</v>
      </c>
      <c r="AL170">
        <v>3100</v>
      </c>
      <c r="AM170">
        <v>342.3</v>
      </c>
      <c r="AN170">
        <v>102.6</v>
      </c>
      <c r="AO170">
        <v>0.36</v>
      </c>
      <c r="AP170">
        <v>121.89</v>
      </c>
      <c r="AQ170" t="s">
        <v>357</v>
      </c>
      <c r="AR170">
        <v>-14</v>
      </c>
      <c r="AS170">
        <v>-14</v>
      </c>
      <c r="AT170">
        <v>-14</v>
      </c>
      <c r="AU170" t="s">
        <v>357</v>
      </c>
      <c r="AV170" t="s">
        <v>357</v>
      </c>
      <c r="AW170" t="s">
        <v>357</v>
      </c>
      <c r="AX170" s="93">
        <v>47</v>
      </c>
      <c r="AY170" s="93">
        <v>76</v>
      </c>
      <c r="AZ170" s="93">
        <v>28</v>
      </c>
      <c r="BA170" s="93">
        <v>28</v>
      </c>
      <c r="BB170" s="93">
        <v>35</v>
      </c>
      <c r="BC170" s="93">
        <v>27</v>
      </c>
      <c r="BD170" s="93">
        <v>52</v>
      </c>
      <c r="BE170" s="93">
        <v>27</v>
      </c>
      <c r="BF170" s="93">
        <v>16</v>
      </c>
      <c r="BG170" s="93">
        <v>57</v>
      </c>
      <c r="BH170" s="93">
        <v>71</v>
      </c>
      <c r="BI170" s="93">
        <v>39</v>
      </c>
      <c r="BJ170" s="93">
        <v>24</v>
      </c>
      <c r="BK170" s="93">
        <v>21</v>
      </c>
      <c r="BL170" s="93">
        <v>20</v>
      </c>
      <c r="BM170" s="93">
        <v>29</v>
      </c>
      <c r="BN170" s="93">
        <v>32</v>
      </c>
      <c r="BO170" s="93">
        <v>27</v>
      </c>
      <c r="BP170" s="93">
        <v>63</v>
      </c>
      <c r="BQ170" s="93">
        <v>77</v>
      </c>
      <c r="BR170" s="93">
        <v>90</v>
      </c>
      <c r="BS170" s="93">
        <v>65</v>
      </c>
      <c r="BT170" s="93">
        <v>42</v>
      </c>
      <c r="BU170" s="93">
        <v>51</v>
      </c>
      <c r="BV170" s="93">
        <v>15</v>
      </c>
      <c r="BW170" s="93">
        <v>37</v>
      </c>
      <c r="BX170" s="93">
        <v>95</v>
      </c>
      <c r="BY170" s="93">
        <v>46</v>
      </c>
    </row>
    <row r="171" spans="1:77">
      <c r="A171" s="1">
        <v>39873</v>
      </c>
      <c r="B171" t="s">
        <v>357</v>
      </c>
      <c r="C171" s="2">
        <v>101.31</v>
      </c>
      <c r="D171">
        <v>33.959000000000003</v>
      </c>
      <c r="E171">
        <v>772.93</v>
      </c>
      <c r="F171">
        <v>49.23</v>
      </c>
      <c r="G171">
        <v>3301.6</v>
      </c>
      <c r="H171">
        <v>12021.3</v>
      </c>
      <c r="I171">
        <v>829.7</v>
      </c>
      <c r="J171">
        <v>1095.2</v>
      </c>
      <c r="K171">
        <v>13471.3</v>
      </c>
      <c r="L171">
        <v>1050.2</v>
      </c>
      <c r="M171">
        <v>14099.9</v>
      </c>
      <c r="N171">
        <v>1184.5</v>
      </c>
      <c r="W171" t="s">
        <v>357</v>
      </c>
      <c r="X171">
        <v>32.200000000000003</v>
      </c>
      <c r="Y171" t="s">
        <v>357</v>
      </c>
      <c r="Z171">
        <v>17.399999999999999</v>
      </c>
      <c r="AA171">
        <v>13.2</v>
      </c>
      <c r="AB171">
        <v>9.4</v>
      </c>
      <c r="AH171" t="s">
        <v>357</v>
      </c>
      <c r="AI171">
        <v>226.1</v>
      </c>
      <c r="AJ171">
        <v>82.8</v>
      </c>
      <c r="AK171">
        <v>226.01</v>
      </c>
      <c r="AL171">
        <v>2800</v>
      </c>
      <c r="AM171">
        <v>324.3</v>
      </c>
      <c r="AN171">
        <v>87.9</v>
      </c>
      <c r="AO171">
        <v>0.32</v>
      </c>
      <c r="AP171">
        <v>57.71405</v>
      </c>
      <c r="AQ171" t="s">
        <v>357</v>
      </c>
      <c r="AR171">
        <v>-12</v>
      </c>
      <c r="AS171">
        <v>-12</v>
      </c>
      <c r="AT171">
        <v>-12</v>
      </c>
      <c r="AU171" t="s">
        <v>357</v>
      </c>
      <c r="AV171" t="s">
        <v>357</v>
      </c>
      <c r="AW171" t="s">
        <v>357</v>
      </c>
      <c r="AX171" s="93">
        <v>46</v>
      </c>
      <c r="AY171" s="93">
        <v>70</v>
      </c>
      <c r="AZ171" s="93">
        <v>41</v>
      </c>
      <c r="BA171" s="93">
        <v>34</v>
      </c>
      <c r="BB171" s="93">
        <v>41</v>
      </c>
      <c r="BC171" s="93">
        <v>34</v>
      </c>
      <c r="BD171" s="93">
        <v>47</v>
      </c>
      <c r="BE171" s="93">
        <v>30</v>
      </c>
      <c r="BF171" s="93">
        <v>17</v>
      </c>
      <c r="BG171" s="93">
        <v>57</v>
      </c>
      <c r="BH171" s="93">
        <v>69</v>
      </c>
      <c r="BI171" s="93">
        <v>41</v>
      </c>
      <c r="BJ171" s="93">
        <v>26</v>
      </c>
      <c r="BK171" s="93">
        <v>27</v>
      </c>
      <c r="BL171" s="93">
        <v>18</v>
      </c>
      <c r="BM171" s="93">
        <v>37</v>
      </c>
      <c r="BN171" s="93">
        <v>48</v>
      </c>
      <c r="BO171" s="93">
        <v>32</v>
      </c>
      <c r="BP171" s="93">
        <v>62</v>
      </c>
      <c r="BQ171" s="93">
        <v>76</v>
      </c>
      <c r="BR171" s="93">
        <v>98</v>
      </c>
      <c r="BS171" s="93">
        <v>65</v>
      </c>
      <c r="BT171" s="93">
        <v>42</v>
      </c>
      <c r="BU171" s="93">
        <v>53</v>
      </c>
      <c r="BV171" s="93">
        <v>15</v>
      </c>
      <c r="BW171" s="93">
        <v>37</v>
      </c>
      <c r="BX171" s="93">
        <v>94</v>
      </c>
      <c r="BY171" s="93">
        <v>49</v>
      </c>
    </row>
    <row r="172" spans="1:77">
      <c r="A172" s="1">
        <v>39904</v>
      </c>
      <c r="B172">
        <v>375.10650238757569</v>
      </c>
      <c r="C172" s="2">
        <v>100.69</v>
      </c>
      <c r="D172">
        <v>33.119999999999997</v>
      </c>
      <c r="E172">
        <v>920.35</v>
      </c>
      <c r="F172">
        <v>50.8</v>
      </c>
      <c r="G172">
        <v>3278.3</v>
      </c>
      <c r="H172">
        <v>12111.7</v>
      </c>
      <c r="I172">
        <v>1143.9000000000001</v>
      </c>
      <c r="J172">
        <v>1234.9000000000001</v>
      </c>
      <c r="K172">
        <v>13687.8</v>
      </c>
      <c r="L172">
        <v>1086</v>
      </c>
      <c r="M172">
        <v>14333.3</v>
      </c>
      <c r="N172">
        <v>1194.0999999999999</v>
      </c>
      <c r="W172" t="s">
        <v>357</v>
      </c>
      <c r="X172">
        <v>32.4</v>
      </c>
      <c r="Y172" t="s">
        <v>357</v>
      </c>
      <c r="Z172">
        <v>21.5</v>
      </c>
      <c r="AA172">
        <v>14.2</v>
      </c>
      <c r="AB172">
        <v>9.1999999999999993</v>
      </c>
      <c r="AH172">
        <v>88.2</v>
      </c>
      <c r="AI172">
        <v>239.3</v>
      </c>
      <c r="AJ172">
        <v>115.9</v>
      </c>
      <c r="AK172">
        <v>302.39999999999998</v>
      </c>
      <c r="AL172">
        <v>4500</v>
      </c>
      <c r="AM172">
        <v>356.1</v>
      </c>
      <c r="AN172">
        <v>97.3</v>
      </c>
      <c r="AO172">
        <v>0.6</v>
      </c>
      <c r="AP172">
        <v>94.724069999999998</v>
      </c>
      <c r="AQ172" t="s">
        <v>357</v>
      </c>
      <c r="AR172">
        <v>-12</v>
      </c>
      <c r="AS172">
        <v>-12</v>
      </c>
      <c r="AT172">
        <v>-12</v>
      </c>
      <c r="AU172">
        <v>-18</v>
      </c>
      <c r="AV172" t="s">
        <v>357</v>
      </c>
      <c r="AW172">
        <v>-35</v>
      </c>
      <c r="AX172" s="93">
        <v>42</v>
      </c>
      <c r="AY172" s="93">
        <v>61</v>
      </c>
      <c r="AZ172" s="93">
        <v>42</v>
      </c>
      <c r="BA172" s="93">
        <v>37</v>
      </c>
      <c r="BB172" s="93">
        <v>38</v>
      </c>
      <c r="BC172" s="93">
        <v>33</v>
      </c>
      <c r="BD172" s="93">
        <v>48</v>
      </c>
      <c r="BE172" s="93">
        <v>42</v>
      </c>
      <c r="BF172" s="93">
        <v>19</v>
      </c>
      <c r="BG172" s="93">
        <v>61</v>
      </c>
      <c r="BH172" s="93">
        <v>78</v>
      </c>
      <c r="BI172" s="93">
        <v>46</v>
      </c>
      <c r="BJ172" s="93">
        <v>33</v>
      </c>
      <c r="BK172" s="93">
        <v>43</v>
      </c>
      <c r="BL172" s="93">
        <v>22</v>
      </c>
      <c r="BM172" s="93">
        <v>50</v>
      </c>
      <c r="BN172" s="93">
        <v>56</v>
      </c>
      <c r="BO172" s="93">
        <v>34</v>
      </c>
      <c r="BP172" s="93">
        <v>63</v>
      </c>
      <c r="BQ172" s="93">
        <v>76</v>
      </c>
      <c r="BR172" s="93">
        <v>97</v>
      </c>
      <c r="BS172" s="93">
        <v>66</v>
      </c>
      <c r="BT172" s="93">
        <v>41</v>
      </c>
      <c r="BU172" s="93">
        <v>50</v>
      </c>
      <c r="BV172" s="93">
        <v>16</v>
      </c>
      <c r="BW172" s="93">
        <v>39</v>
      </c>
      <c r="BX172" s="93">
        <v>98</v>
      </c>
      <c r="BY172" s="93">
        <v>47</v>
      </c>
    </row>
    <row r="173" spans="1:77">
      <c r="A173" s="1">
        <v>39934</v>
      </c>
      <c r="B173" t="s">
        <v>357</v>
      </c>
      <c r="C173" s="2">
        <v>100.57</v>
      </c>
      <c r="D173">
        <v>30.786999999999999</v>
      </c>
      <c r="E173">
        <v>1123.3800000000001</v>
      </c>
      <c r="F173">
        <v>65.52</v>
      </c>
      <c r="G173">
        <v>3410.1</v>
      </c>
      <c r="H173">
        <v>12339.1</v>
      </c>
      <c r="I173">
        <v>1122.8</v>
      </c>
      <c r="J173">
        <v>1333.6</v>
      </c>
      <c r="K173">
        <v>13734.5</v>
      </c>
      <c r="L173">
        <v>1079.0999999999999</v>
      </c>
      <c r="M173">
        <v>14234.9</v>
      </c>
      <c r="N173">
        <v>1203.7</v>
      </c>
      <c r="W173" t="s">
        <v>357</v>
      </c>
      <c r="X173">
        <v>35</v>
      </c>
      <c r="Y173" t="s">
        <v>357</v>
      </c>
      <c r="Z173">
        <v>18.8</v>
      </c>
      <c r="AA173">
        <v>14.1</v>
      </c>
      <c r="AB173">
        <v>8.8000000000000007</v>
      </c>
      <c r="AH173" t="s">
        <v>357</v>
      </c>
      <c r="AI173">
        <v>237.3</v>
      </c>
      <c r="AJ173">
        <v>133.30000000000001</v>
      </c>
      <c r="AK173">
        <v>340.8</v>
      </c>
      <c r="AL173">
        <v>3300</v>
      </c>
      <c r="AM173">
        <v>335</v>
      </c>
      <c r="AN173">
        <v>100</v>
      </c>
      <c r="AO173">
        <v>0.44</v>
      </c>
      <c r="AP173">
        <v>92.353890000000007</v>
      </c>
      <c r="AQ173" t="s">
        <v>357</v>
      </c>
      <c r="AR173">
        <v>-9</v>
      </c>
      <c r="AS173">
        <v>-9</v>
      </c>
      <c r="AT173">
        <v>-9</v>
      </c>
      <c r="AU173" t="s">
        <v>357</v>
      </c>
      <c r="AV173" t="s">
        <v>357</v>
      </c>
      <c r="AW173" t="s">
        <v>357</v>
      </c>
      <c r="AX173" s="93">
        <v>41</v>
      </c>
      <c r="AY173" s="93">
        <v>61</v>
      </c>
      <c r="AZ173" s="93">
        <v>40</v>
      </c>
      <c r="BA173" s="93">
        <v>31</v>
      </c>
      <c r="BB173" s="93">
        <v>33</v>
      </c>
      <c r="BC173" s="93">
        <v>32</v>
      </c>
      <c r="BD173" s="93">
        <v>50</v>
      </c>
      <c r="BE173" s="93">
        <v>39</v>
      </c>
      <c r="BF173" s="93">
        <v>21</v>
      </c>
      <c r="BG173" s="93">
        <v>58</v>
      </c>
      <c r="BH173" s="93">
        <v>82</v>
      </c>
      <c r="BI173" s="93">
        <v>38</v>
      </c>
      <c r="BJ173" s="93">
        <v>28</v>
      </c>
      <c r="BK173" s="93">
        <v>36</v>
      </c>
      <c r="BL173" s="93">
        <v>23</v>
      </c>
      <c r="BM173" s="93">
        <v>47</v>
      </c>
      <c r="BN173" s="93">
        <v>55</v>
      </c>
      <c r="BO173" s="93">
        <v>29</v>
      </c>
      <c r="BP173" s="93">
        <v>62</v>
      </c>
      <c r="BQ173" s="93">
        <v>76</v>
      </c>
      <c r="BR173" s="93">
        <v>98</v>
      </c>
      <c r="BS173" s="93">
        <v>65</v>
      </c>
      <c r="BT173" s="93">
        <v>43</v>
      </c>
      <c r="BU173" s="93">
        <v>50</v>
      </c>
      <c r="BV173" s="93">
        <v>16</v>
      </c>
      <c r="BW173" s="93">
        <v>39</v>
      </c>
      <c r="BX173" s="93">
        <v>101</v>
      </c>
      <c r="BY173" s="93">
        <v>47</v>
      </c>
    </row>
    <row r="174" spans="1:77">
      <c r="A174" s="1">
        <v>39965</v>
      </c>
      <c r="B174" t="s">
        <v>357</v>
      </c>
      <c r="C174" s="2">
        <v>100.6</v>
      </c>
      <c r="D174">
        <v>31.161000000000001</v>
      </c>
      <c r="E174">
        <v>971.55</v>
      </c>
      <c r="F174">
        <v>69.3</v>
      </c>
      <c r="G174">
        <v>3461.9</v>
      </c>
      <c r="H174">
        <v>12861.1</v>
      </c>
      <c r="I174">
        <v>891.9</v>
      </c>
      <c r="J174">
        <v>1070.2</v>
      </c>
      <c r="K174">
        <v>14069.9</v>
      </c>
      <c r="L174">
        <v>1125.4000000000001</v>
      </c>
      <c r="M174">
        <v>14835</v>
      </c>
      <c r="N174">
        <v>1215.8</v>
      </c>
      <c r="W174" t="s">
        <v>357</v>
      </c>
      <c r="X174">
        <v>39.6</v>
      </c>
      <c r="Y174" t="s">
        <v>357</v>
      </c>
      <c r="Z174">
        <v>21.2</v>
      </c>
      <c r="AA174">
        <v>13.1</v>
      </c>
      <c r="AB174">
        <v>8.5</v>
      </c>
      <c r="AH174" t="s">
        <v>357</v>
      </c>
      <c r="AI174">
        <v>240.7</v>
      </c>
      <c r="AJ174">
        <v>151.6</v>
      </c>
      <c r="AK174">
        <v>342.84</v>
      </c>
      <c r="AL174">
        <v>3000</v>
      </c>
      <c r="AM174">
        <v>341.8</v>
      </c>
      <c r="AN174">
        <v>114.1</v>
      </c>
      <c r="AO174">
        <v>0.46</v>
      </c>
      <c r="AP174">
        <v>45.955039999999997</v>
      </c>
      <c r="AQ174" t="s">
        <v>357</v>
      </c>
      <c r="AR174">
        <v>-7</v>
      </c>
      <c r="AS174">
        <v>-7</v>
      </c>
      <c r="AT174">
        <v>-7</v>
      </c>
      <c r="AU174" t="s">
        <v>357</v>
      </c>
      <c r="AV174" t="s">
        <v>357</v>
      </c>
      <c r="AW174" t="s">
        <v>357</v>
      </c>
      <c r="AX174" s="93">
        <v>43</v>
      </c>
      <c r="AY174" s="93">
        <v>65</v>
      </c>
      <c r="AZ174" s="93">
        <v>45</v>
      </c>
      <c r="BA174" s="93">
        <v>31</v>
      </c>
      <c r="BB174" s="93">
        <v>39</v>
      </c>
      <c r="BC174" s="93">
        <v>40</v>
      </c>
      <c r="BD174" s="93">
        <v>32</v>
      </c>
      <c r="BE174" s="93">
        <v>41</v>
      </c>
      <c r="BF174" s="93">
        <v>21</v>
      </c>
      <c r="BG174" s="93">
        <v>55</v>
      </c>
      <c r="BH174" s="93">
        <v>73</v>
      </c>
      <c r="BI174" s="93">
        <v>50</v>
      </c>
      <c r="BJ174" s="93">
        <v>30</v>
      </c>
      <c r="BK174" s="93">
        <v>46</v>
      </c>
      <c r="BL174" s="93">
        <v>21</v>
      </c>
      <c r="BM174" s="93">
        <v>51</v>
      </c>
      <c r="BN174" s="93">
        <v>57</v>
      </c>
      <c r="BO174" s="93">
        <v>26</v>
      </c>
      <c r="BP174" s="93">
        <v>64</v>
      </c>
      <c r="BQ174" s="93">
        <v>77</v>
      </c>
      <c r="BR174" s="93">
        <v>92</v>
      </c>
      <c r="BS174" s="93">
        <v>68</v>
      </c>
      <c r="BT174" s="93">
        <v>52</v>
      </c>
      <c r="BU174" s="93">
        <v>52</v>
      </c>
      <c r="BV174" s="93">
        <v>14</v>
      </c>
      <c r="BW174" s="93">
        <v>38</v>
      </c>
      <c r="BX174" s="93">
        <v>93</v>
      </c>
      <c r="BY174" s="93">
        <v>53</v>
      </c>
    </row>
    <row r="175" spans="1:77">
      <c r="A175" s="1">
        <v>39995</v>
      </c>
      <c r="B175">
        <v>532.61860602869785</v>
      </c>
      <c r="C175" s="2">
        <v>100.63</v>
      </c>
      <c r="D175">
        <v>31.463999999999999</v>
      </c>
      <c r="E175">
        <v>1053.3</v>
      </c>
      <c r="F175">
        <v>71.7</v>
      </c>
      <c r="G175">
        <v>3522.5</v>
      </c>
      <c r="H175">
        <v>13161</v>
      </c>
      <c r="I175">
        <v>994.5</v>
      </c>
      <c r="J175">
        <v>1408.8</v>
      </c>
      <c r="K175">
        <v>14646.5</v>
      </c>
      <c r="L175">
        <v>1165.0999999999999</v>
      </c>
      <c r="M175">
        <v>15085</v>
      </c>
      <c r="N175">
        <v>1198.7</v>
      </c>
      <c r="W175" t="s">
        <v>357</v>
      </c>
      <c r="X175">
        <v>40.9</v>
      </c>
      <c r="Y175" t="s">
        <v>357</v>
      </c>
      <c r="Z175">
        <v>23.6</v>
      </c>
      <c r="AA175">
        <v>14.7</v>
      </c>
      <c r="AB175">
        <v>8.3000000000000007</v>
      </c>
      <c r="AH175">
        <v>123.7</v>
      </c>
      <c r="AI175">
        <v>241.6</v>
      </c>
      <c r="AJ175">
        <v>172.9</v>
      </c>
      <c r="AK175">
        <v>417.93</v>
      </c>
      <c r="AL175">
        <v>4900</v>
      </c>
      <c r="AM175">
        <v>336.1</v>
      </c>
      <c r="AN175">
        <v>134.19999999999999</v>
      </c>
      <c r="AO175">
        <v>0.53</v>
      </c>
      <c r="AP175">
        <v>122.2441</v>
      </c>
      <c r="AQ175" t="s">
        <v>357</v>
      </c>
      <c r="AR175">
        <v>-5</v>
      </c>
      <c r="AS175">
        <v>-5</v>
      </c>
      <c r="AT175">
        <v>-5</v>
      </c>
      <c r="AU175">
        <v>-19</v>
      </c>
      <c r="AV175" t="s">
        <v>357</v>
      </c>
      <c r="AW175">
        <v>-32</v>
      </c>
      <c r="AX175" s="93">
        <v>43</v>
      </c>
      <c r="AY175" s="93">
        <v>67</v>
      </c>
      <c r="AZ175" s="93">
        <v>44</v>
      </c>
      <c r="BA175" s="93">
        <v>32</v>
      </c>
      <c r="BB175" s="93">
        <v>46</v>
      </c>
      <c r="BC175" s="93">
        <v>39</v>
      </c>
      <c r="BD175" s="93">
        <v>44</v>
      </c>
      <c r="BE175" s="93">
        <v>41</v>
      </c>
      <c r="BF175" s="93">
        <v>20</v>
      </c>
      <c r="BG175" s="93">
        <v>53</v>
      </c>
      <c r="BH175" s="93">
        <v>75</v>
      </c>
      <c r="BI175" s="93">
        <v>49</v>
      </c>
      <c r="BJ175" s="93">
        <v>38</v>
      </c>
      <c r="BK175" s="93">
        <v>44</v>
      </c>
      <c r="BL175" s="93">
        <v>24</v>
      </c>
      <c r="BM175" s="93">
        <v>44</v>
      </c>
      <c r="BN175" s="93">
        <v>55</v>
      </c>
      <c r="BO175" s="93">
        <v>27</v>
      </c>
      <c r="BP175" s="93">
        <v>66</v>
      </c>
      <c r="BQ175" s="93">
        <v>78</v>
      </c>
      <c r="BR175" s="93">
        <v>95</v>
      </c>
      <c r="BS175" s="93">
        <v>71</v>
      </c>
      <c r="BT175" s="93">
        <v>53</v>
      </c>
      <c r="BU175" s="93">
        <v>53</v>
      </c>
      <c r="BV175" s="93">
        <v>15</v>
      </c>
      <c r="BW175" s="93">
        <v>43</v>
      </c>
      <c r="BX175" s="93">
        <v>103</v>
      </c>
      <c r="BY175" s="93">
        <v>51</v>
      </c>
    </row>
    <row r="176" spans="1:77">
      <c r="A176" s="1">
        <v>40026</v>
      </c>
      <c r="B176" t="s">
        <v>357</v>
      </c>
      <c r="C176" s="2">
        <v>100</v>
      </c>
      <c r="D176">
        <v>31.8</v>
      </c>
      <c r="E176">
        <v>1091.98</v>
      </c>
      <c r="F176">
        <v>69.650000000000006</v>
      </c>
      <c r="G176">
        <v>3550.1</v>
      </c>
      <c r="H176">
        <v>13121</v>
      </c>
      <c r="I176">
        <v>1311</v>
      </c>
      <c r="J176">
        <v>1309.4000000000001</v>
      </c>
      <c r="K176">
        <v>14507.2</v>
      </c>
      <c r="L176">
        <v>1154.2</v>
      </c>
      <c r="M176">
        <v>15016.2</v>
      </c>
      <c r="N176">
        <v>1155.3</v>
      </c>
      <c r="W176" t="s">
        <v>357</v>
      </c>
      <c r="X176">
        <v>45.2</v>
      </c>
      <c r="Y176" t="s">
        <v>357</v>
      </c>
      <c r="Z176">
        <v>26.2</v>
      </c>
      <c r="AA176">
        <v>15.2</v>
      </c>
      <c r="AB176">
        <v>8.1</v>
      </c>
      <c r="AH176" t="s">
        <v>357</v>
      </c>
      <c r="AI176">
        <v>246.9</v>
      </c>
      <c r="AJ176">
        <v>291.3</v>
      </c>
      <c r="AK176">
        <v>429.21</v>
      </c>
      <c r="AL176">
        <v>4100</v>
      </c>
      <c r="AM176">
        <v>374.3</v>
      </c>
      <c r="AN176">
        <v>157.6</v>
      </c>
      <c r="AO176">
        <v>0.4</v>
      </c>
      <c r="AP176">
        <v>95.613759999999999</v>
      </c>
      <c r="AQ176" t="s">
        <v>357</v>
      </c>
      <c r="AR176">
        <v>-4</v>
      </c>
      <c r="AS176">
        <v>-4</v>
      </c>
      <c r="AT176">
        <v>-4</v>
      </c>
      <c r="AU176" t="s">
        <v>357</v>
      </c>
      <c r="AV176" t="s">
        <v>357</v>
      </c>
      <c r="AW176" t="s">
        <v>357</v>
      </c>
      <c r="AX176" s="93">
        <v>45</v>
      </c>
      <c r="AY176" s="93">
        <v>71</v>
      </c>
      <c r="AZ176" s="93">
        <v>48</v>
      </c>
      <c r="BA176" s="93">
        <v>35</v>
      </c>
      <c r="BB176" s="93">
        <v>39</v>
      </c>
      <c r="BC176" s="93">
        <v>41</v>
      </c>
      <c r="BD176" s="93">
        <v>41</v>
      </c>
      <c r="BE176" s="93">
        <v>39</v>
      </c>
      <c r="BF176" s="93">
        <v>28</v>
      </c>
      <c r="BG176" s="93">
        <v>52</v>
      </c>
      <c r="BH176" s="93">
        <v>74</v>
      </c>
      <c r="BI176" s="93">
        <v>49</v>
      </c>
      <c r="BJ176" s="93">
        <v>33</v>
      </c>
      <c r="BK176" s="93">
        <v>41</v>
      </c>
      <c r="BL176" s="93">
        <v>28</v>
      </c>
      <c r="BM176" s="93">
        <v>48</v>
      </c>
      <c r="BN176" s="93">
        <v>52</v>
      </c>
      <c r="BO176" s="93">
        <v>23</v>
      </c>
      <c r="BP176" s="93">
        <v>67</v>
      </c>
      <c r="BQ176" s="93">
        <v>81</v>
      </c>
      <c r="BR176" s="93">
        <v>92</v>
      </c>
      <c r="BS176" s="93">
        <v>72</v>
      </c>
      <c r="BT176" s="93">
        <v>56</v>
      </c>
      <c r="BU176" s="93">
        <v>39</v>
      </c>
      <c r="BV176" s="93">
        <v>15</v>
      </c>
      <c r="BW176" s="93">
        <v>34</v>
      </c>
      <c r="BX176" s="93">
        <v>90</v>
      </c>
      <c r="BY176" s="93">
        <v>44</v>
      </c>
    </row>
    <row r="177" spans="1:77">
      <c r="A177" s="1">
        <v>40057</v>
      </c>
      <c r="B177" t="s">
        <v>357</v>
      </c>
      <c r="C177" s="2">
        <v>99.97</v>
      </c>
      <c r="D177">
        <v>30.027000000000001</v>
      </c>
      <c r="E177">
        <v>1197.2</v>
      </c>
      <c r="F177">
        <v>69.069999999999993</v>
      </c>
      <c r="G177">
        <v>3506.6</v>
      </c>
      <c r="H177">
        <v>13305</v>
      </c>
      <c r="I177">
        <v>1294.8</v>
      </c>
      <c r="J177">
        <v>1285.0999999999999</v>
      </c>
      <c r="K177">
        <v>14584.9</v>
      </c>
      <c r="L177">
        <v>1120.9000000000001</v>
      </c>
      <c r="M177">
        <v>15189.3</v>
      </c>
      <c r="N177">
        <v>1202</v>
      </c>
      <c r="W177" t="s">
        <v>357</v>
      </c>
      <c r="X177">
        <v>49.2</v>
      </c>
      <c r="Y177" t="s">
        <v>357</v>
      </c>
      <c r="Z177">
        <v>26.8</v>
      </c>
      <c r="AA177">
        <v>14.8</v>
      </c>
      <c r="AB177">
        <v>7.9</v>
      </c>
      <c r="AH177" t="s">
        <v>357</v>
      </c>
      <c r="AI177">
        <v>250.9</v>
      </c>
      <c r="AJ177">
        <v>436.2</v>
      </c>
      <c r="AK177">
        <v>412.47</v>
      </c>
      <c r="AL177">
        <v>4000</v>
      </c>
      <c r="AM177">
        <v>375.6</v>
      </c>
      <c r="AN177">
        <v>165.3</v>
      </c>
      <c r="AO177">
        <v>0.88</v>
      </c>
      <c r="AP177">
        <v>94.16583</v>
      </c>
      <c r="AQ177" t="s">
        <v>357</v>
      </c>
      <c r="AR177">
        <v>-7</v>
      </c>
      <c r="AS177">
        <v>-7</v>
      </c>
      <c r="AT177">
        <v>-7</v>
      </c>
      <c r="AU177" t="s">
        <v>357</v>
      </c>
      <c r="AV177" t="s">
        <v>357</v>
      </c>
      <c r="AW177" t="s">
        <v>357</v>
      </c>
      <c r="AX177" s="93">
        <v>46</v>
      </c>
      <c r="AY177" s="93">
        <v>74</v>
      </c>
      <c r="AZ177" s="93">
        <v>46</v>
      </c>
      <c r="BA177" s="93">
        <v>40</v>
      </c>
      <c r="BB177" s="93">
        <v>41</v>
      </c>
      <c r="BC177" s="93">
        <v>49</v>
      </c>
      <c r="BD177" s="93">
        <v>42</v>
      </c>
      <c r="BE177" s="93">
        <v>37</v>
      </c>
      <c r="BF177" s="93">
        <v>25</v>
      </c>
      <c r="BG177" s="93">
        <v>53</v>
      </c>
      <c r="BH177" s="93">
        <v>75</v>
      </c>
      <c r="BI177" s="93">
        <v>47</v>
      </c>
      <c r="BJ177" s="93">
        <v>38</v>
      </c>
      <c r="BK177" s="93">
        <v>45</v>
      </c>
      <c r="BL177" s="93">
        <v>26</v>
      </c>
      <c r="BM177" s="93">
        <v>52</v>
      </c>
      <c r="BN177" s="93">
        <v>55</v>
      </c>
      <c r="BO177" s="93">
        <v>23</v>
      </c>
      <c r="BP177" s="93">
        <v>69</v>
      </c>
      <c r="BQ177" s="93">
        <v>82</v>
      </c>
      <c r="BR177" s="93">
        <v>96</v>
      </c>
      <c r="BS177" s="93">
        <v>76</v>
      </c>
      <c r="BT177" s="93">
        <v>58</v>
      </c>
      <c r="BU177" s="93">
        <v>43</v>
      </c>
      <c r="BV177" s="93">
        <v>15</v>
      </c>
      <c r="BW177" s="93">
        <v>44</v>
      </c>
      <c r="BX177" s="93">
        <v>103</v>
      </c>
      <c r="BY177" s="93">
        <v>55</v>
      </c>
    </row>
    <row r="178" spans="1:77">
      <c r="A178" s="1">
        <v>40087</v>
      </c>
      <c r="B178">
        <v>694.00612622252879</v>
      </c>
      <c r="C178" s="2">
        <v>100</v>
      </c>
      <c r="D178">
        <v>29.161000000000001</v>
      </c>
      <c r="E178">
        <v>1237.18</v>
      </c>
      <c r="F178">
        <v>75.2</v>
      </c>
      <c r="G178">
        <v>3485.6</v>
      </c>
      <c r="H178">
        <v>13649.5</v>
      </c>
      <c r="I178">
        <v>906.5</v>
      </c>
      <c r="J178">
        <v>1289.7</v>
      </c>
      <c r="K178">
        <v>15039</v>
      </c>
      <c r="L178">
        <v>1123.9000000000001</v>
      </c>
      <c r="M178">
        <v>15319.4</v>
      </c>
      <c r="N178">
        <v>1184.4000000000001</v>
      </c>
      <c r="W178" t="s">
        <v>357</v>
      </c>
      <c r="X178">
        <v>49.6</v>
      </c>
      <c r="Y178" t="s">
        <v>357</v>
      </c>
      <c r="Z178">
        <v>28.6</v>
      </c>
      <c r="AA178">
        <v>16.8</v>
      </c>
      <c r="AB178">
        <v>7.6</v>
      </c>
      <c r="AH178">
        <v>144.6</v>
      </c>
      <c r="AI178">
        <v>250.4</v>
      </c>
      <c r="AJ178">
        <v>661.2</v>
      </c>
      <c r="AK178">
        <v>429.8</v>
      </c>
      <c r="AL178">
        <v>5300</v>
      </c>
      <c r="AM178">
        <v>370.6</v>
      </c>
      <c r="AN178">
        <v>131.19999999999999</v>
      </c>
      <c r="AO178">
        <v>0.57999999999999996</v>
      </c>
      <c r="AP178">
        <v>32.386409999999998</v>
      </c>
      <c r="AQ178" t="s">
        <v>357</v>
      </c>
      <c r="AR178">
        <v>-7</v>
      </c>
      <c r="AS178">
        <v>-7</v>
      </c>
      <c r="AT178">
        <v>-7</v>
      </c>
      <c r="AU178">
        <v>-20</v>
      </c>
      <c r="AV178" t="s">
        <v>357</v>
      </c>
      <c r="AW178">
        <v>-25</v>
      </c>
      <c r="AX178" s="93">
        <v>49</v>
      </c>
      <c r="AY178" s="93">
        <v>69</v>
      </c>
      <c r="AZ178" s="93">
        <v>45</v>
      </c>
      <c r="BA178" s="93">
        <v>38</v>
      </c>
      <c r="BB178" s="93">
        <v>49</v>
      </c>
      <c r="BC178" s="93">
        <v>38</v>
      </c>
      <c r="BD178" s="93">
        <v>41</v>
      </c>
      <c r="BE178" s="93">
        <v>40</v>
      </c>
      <c r="BF178" s="93">
        <v>24</v>
      </c>
      <c r="BG178" s="93">
        <v>58</v>
      </c>
      <c r="BH178" s="93">
        <v>81</v>
      </c>
      <c r="BI178" s="93">
        <v>52</v>
      </c>
      <c r="BJ178" s="93">
        <v>32</v>
      </c>
      <c r="BK178" s="93">
        <v>44</v>
      </c>
      <c r="BL178" s="93">
        <v>25</v>
      </c>
      <c r="BM178" s="93">
        <v>47</v>
      </c>
      <c r="BN178" s="93">
        <v>47</v>
      </c>
      <c r="BO178" s="93">
        <v>24</v>
      </c>
      <c r="BP178" s="93">
        <v>67</v>
      </c>
      <c r="BQ178" s="93">
        <v>80</v>
      </c>
      <c r="BR178" s="93">
        <v>88</v>
      </c>
      <c r="BS178" s="93">
        <v>72</v>
      </c>
      <c r="BT178" s="93">
        <v>55</v>
      </c>
      <c r="BU178" s="93">
        <v>47</v>
      </c>
      <c r="BV178" s="93">
        <v>14</v>
      </c>
      <c r="BW178" s="93">
        <v>42</v>
      </c>
      <c r="BX178" s="93">
        <v>85</v>
      </c>
      <c r="BY178" s="93">
        <v>56</v>
      </c>
    </row>
    <row r="179" spans="1:77">
      <c r="A179" s="1">
        <v>40118</v>
      </c>
      <c r="B179" t="s">
        <v>357</v>
      </c>
      <c r="C179" s="2">
        <v>100.29</v>
      </c>
      <c r="D179">
        <v>29.231999999999999</v>
      </c>
      <c r="E179">
        <v>1284.95</v>
      </c>
      <c r="F179">
        <v>78.47</v>
      </c>
      <c r="G179">
        <v>3566.7</v>
      </c>
      <c r="H179">
        <v>13874.7</v>
      </c>
      <c r="I179">
        <v>1230.8</v>
      </c>
      <c r="J179">
        <v>1202.3</v>
      </c>
      <c r="K179">
        <v>14774.3</v>
      </c>
      <c r="L179">
        <v>1138.7</v>
      </c>
      <c r="M179">
        <v>15937.4</v>
      </c>
      <c r="N179">
        <v>1193.7</v>
      </c>
      <c r="W179" t="s">
        <v>357</v>
      </c>
      <c r="X179">
        <v>51.1</v>
      </c>
      <c r="Y179" t="s">
        <v>357</v>
      </c>
      <c r="Z179">
        <v>30.2</v>
      </c>
      <c r="AA179">
        <v>18.399999999999999</v>
      </c>
      <c r="AB179">
        <v>7.7</v>
      </c>
      <c r="AH179" t="s">
        <v>357</v>
      </c>
      <c r="AI179">
        <v>258.60000000000002</v>
      </c>
      <c r="AJ179">
        <v>448.4</v>
      </c>
      <c r="AK179">
        <v>426.36</v>
      </c>
      <c r="AL179">
        <v>4740</v>
      </c>
      <c r="AM179">
        <v>391.8</v>
      </c>
      <c r="AN179">
        <v>117.9</v>
      </c>
      <c r="AO179">
        <v>0.44</v>
      </c>
      <c r="AP179">
        <v>67.629599999999996</v>
      </c>
      <c r="AQ179" t="s">
        <v>357</v>
      </c>
      <c r="AR179">
        <v>-9</v>
      </c>
      <c r="AS179">
        <v>-9</v>
      </c>
      <c r="AT179">
        <v>-9</v>
      </c>
      <c r="AU179" t="s">
        <v>357</v>
      </c>
      <c r="AV179" t="s">
        <v>357</v>
      </c>
      <c r="AW179" t="s">
        <v>357</v>
      </c>
      <c r="AX179" s="93">
        <v>47</v>
      </c>
      <c r="AY179" s="93">
        <v>66</v>
      </c>
      <c r="AZ179" s="93">
        <v>44</v>
      </c>
      <c r="BA179" s="93">
        <v>45</v>
      </c>
      <c r="BB179" s="93">
        <v>38</v>
      </c>
      <c r="BC179" s="93">
        <v>39</v>
      </c>
      <c r="BD179" s="93">
        <v>42</v>
      </c>
      <c r="BE179" s="93">
        <v>40</v>
      </c>
      <c r="BF179" s="93">
        <v>26</v>
      </c>
      <c r="BG179" s="93">
        <v>55</v>
      </c>
      <c r="BH179" s="93">
        <v>81</v>
      </c>
      <c r="BI179" s="93">
        <v>46</v>
      </c>
      <c r="BJ179" s="93">
        <v>33</v>
      </c>
      <c r="BK179" s="93">
        <v>40</v>
      </c>
      <c r="BL179" s="93">
        <v>28</v>
      </c>
      <c r="BM179" s="93">
        <v>40</v>
      </c>
      <c r="BN179" s="93">
        <v>44</v>
      </c>
      <c r="BO179" s="93">
        <v>30</v>
      </c>
      <c r="BP179" s="93">
        <v>70</v>
      </c>
      <c r="BQ179" s="93">
        <v>84</v>
      </c>
      <c r="BR179" s="93">
        <v>92</v>
      </c>
      <c r="BS179" s="93">
        <v>74</v>
      </c>
      <c r="BT179" s="93">
        <v>64</v>
      </c>
      <c r="BU179" s="93">
        <v>39</v>
      </c>
      <c r="BV179" s="93">
        <v>14</v>
      </c>
      <c r="BW179" s="93">
        <v>44</v>
      </c>
      <c r="BX179" s="93">
        <v>101</v>
      </c>
      <c r="BY179" s="93">
        <v>55</v>
      </c>
    </row>
    <row r="180" spans="1:77">
      <c r="A180" s="1">
        <v>40148</v>
      </c>
      <c r="B180" t="s">
        <v>357</v>
      </c>
      <c r="C180" s="2">
        <v>100.41</v>
      </c>
      <c r="D180">
        <v>30.314</v>
      </c>
      <c r="E180">
        <v>1370.01</v>
      </c>
      <c r="F180">
        <v>77.930000000000007</v>
      </c>
      <c r="G180">
        <v>3600.1</v>
      </c>
      <c r="H180">
        <v>14224.1</v>
      </c>
      <c r="I180">
        <v>1085.9000000000001</v>
      </c>
      <c r="J180">
        <v>1288.9000000000001</v>
      </c>
      <c r="K180">
        <v>14860.6</v>
      </c>
      <c r="L180">
        <v>1068.0999999999999</v>
      </c>
      <c r="M180">
        <v>15683.1</v>
      </c>
      <c r="N180">
        <v>1131.4000000000001</v>
      </c>
      <c r="W180" t="s">
        <v>357</v>
      </c>
      <c r="X180">
        <v>52.4</v>
      </c>
      <c r="Y180" t="s">
        <v>357</v>
      </c>
      <c r="Z180">
        <v>30.4</v>
      </c>
      <c r="AA180">
        <v>18.399999999999999</v>
      </c>
      <c r="AB180">
        <v>8.1999999999999993</v>
      </c>
      <c r="AH180" t="s">
        <v>357</v>
      </c>
      <c r="AI180">
        <v>256.10000000000002</v>
      </c>
      <c r="AJ180">
        <v>281.8</v>
      </c>
      <c r="AK180">
        <v>431.05</v>
      </c>
      <c r="AL180">
        <v>5800</v>
      </c>
      <c r="AM180">
        <v>390.8</v>
      </c>
      <c r="AN180">
        <v>105.8</v>
      </c>
      <c r="AO180">
        <v>0.48</v>
      </c>
      <c r="AP180">
        <v>109.0628</v>
      </c>
      <c r="AQ180" t="s">
        <v>357</v>
      </c>
      <c r="AR180">
        <v>-12</v>
      </c>
      <c r="AS180">
        <v>-12</v>
      </c>
      <c r="AT180">
        <v>-12</v>
      </c>
      <c r="AU180" t="s">
        <v>357</v>
      </c>
      <c r="AV180" t="s">
        <v>357</v>
      </c>
      <c r="AW180" t="s">
        <v>357</v>
      </c>
      <c r="AX180" s="93">
        <v>47</v>
      </c>
      <c r="AY180" s="93">
        <v>71</v>
      </c>
      <c r="AZ180" s="93">
        <v>49</v>
      </c>
      <c r="BA180" s="93">
        <v>39</v>
      </c>
      <c r="BB180" s="93">
        <v>47</v>
      </c>
      <c r="BC180" s="93">
        <v>43</v>
      </c>
      <c r="BD180" s="93">
        <v>41</v>
      </c>
      <c r="BE180" s="93">
        <v>44</v>
      </c>
      <c r="BF180" s="93">
        <v>29</v>
      </c>
      <c r="BG180" s="93">
        <v>58</v>
      </c>
      <c r="BH180" s="93">
        <v>82</v>
      </c>
      <c r="BI180" s="93">
        <v>45</v>
      </c>
      <c r="BJ180" s="93">
        <v>34</v>
      </c>
      <c r="BK180" s="93">
        <v>38</v>
      </c>
      <c r="BL180" s="93">
        <v>26</v>
      </c>
      <c r="BM180" s="93">
        <v>38</v>
      </c>
      <c r="BN180" s="93">
        <v>39</v>
      </c>
      <c r="BO180" s="93">
        <v>23</v>
      </c>
      <c r="BP180" s="93">
        <v>70</v>
      </c>
      <c r="BQ180" s="93">
        <v>83</v>
      </c>
      <c r="BR180" s="93">
        <v>88</v>
      </c>
      <c r="BS180" s="93">
        <v>77</v>
      </c>
      <c r="BT180" s="93">
        <v>63</v>
      </c>
      <c r="BU180" s="93">
        <v>43</v>
      </c>
      <c r="BV180" s="93">
        <v>14</v>
      </c>
      <c r="BW180" s="93">
        <v>38</v>
      </c>
      <c r="BX180" s="93">
        <v>95</v>
      </c>
      <c r="BY180" s="93">
        <v>49</v>
      </c>
    </row>
    <row r="181" spans="1:77">
      <c r="A181" s="1">
        <v>40179</v>
      </c>
      <c r="B181">
        <v>776.28077938238334</v>
      </c>
      <c r="C181" s="2">
        <v>101.64</v>
      </c>
      <c r="D181">
        <v>30.370999999999999</v>
      </c>
      <c r="E181">
        <v>1419.42</v>
      </c>
      <c r="F181">
        <v>71.459999999999994</v>
      </c>
      <c r="G181">
        <v>4038.1</v>
      </c>
      <c r="H181">
        <v>15697.7</v>
      </c>
      <c r="I181">
        <v>1549</v>
      </c>
      <c r="J181">
        <v>2852.2</v>
      </c>
      <c r="K181">
        <v>14881.5</v>
      </c>
      <c r="L181">
        <v>957.9</v>
      </c>
      <c r="M181">
        <v>15441.5</v>
      </c>
      <c r="N181">
        <v>1011.3</v>
      </c>
      <c r="W181" t="s">
        <v>357</v>
      </c>
      <c r="X181">
        <v>53.1</v>
      </c>
      <c r="Y181" t="s">
        <v>357</v>
      </c>
      <c r="Z181">
        <v>33.700000000000003</v>
      </c>
      <c r="AA181">
        <v>20.6</v>
      </c>
      <c r="AB181">
        <v>8.1999999999999993</v>
      </c>
      <c r="AH181">
        <v>225.7</v>
      </c>
      <c r="AI181">
        <v>308</v>
      </c>
      <c r="AJ181">
        <v>131.19999999999999</v>
      </c>
      <c r="AK181">
        <v>596.14</v>
      </c>
      <c r="AL181">
        <v>14300</v>
      </c>
      <c r="AM181">
        <v>404.9</v>
      </c>
      <c r="AN181">
        <v>104.9</v>
      </c>
      <c r="AO181">
        <v>0.34</v>
      </c>
      <c r="AP181">
        <v>130.10650000000001</v>
      </c>
      <c r="AQ181" t="s">
        <v>357</v>
      </c>
      <c r="AR181">
        <v>-13</v>
      </c>
      <c r="AS181">
        <v>-13</v>
      </c>
      <c r="AT181">
        <v>-13</v>
      </c>
      <c r="AU181">
        <v>-21</v>
      </c>
      <c r="AV181" t="s">
        <v>357</v>
      </c>
      <c r="AW181">
        <v>-20</v>
      </c>
      <c r="AX181" s="93">
        <v>55</v>
      </c>
      <c r="AY181" s="93">
        <v>74</v>
      </c>
      <c r="AZ181" s="93">
        <v>33</v>
      </c>
      <c r="BA181" s="93">
        <v>37</v>
      </c>
      <c r="BB181" s="93">
        <v>21</v>
      </c>
      <c r="BC181" s="93">
        <v>32</v>
      </c>
      <c r="BD181" s="93">
        <v>47</v>
      </c>
      <c r="BE181" s="93">
        <v>35</v>
      </c>
      <c r="BF181" s="93">
        <v>27</v>
      </c>
      <c r="BG181" s="93">
        <v>64</v>
      </c>
      <c r="BH181" s="93">
        <v>86</v>
      </c>
      <c r="BI181" s="93">
        <v>44</v>
      </c>
      <c r="BJ181" s="93">
        <v>32</v>
      </c>
      <c r="BK181" s="93">
        <v>23</v>
      </c>
      <c r="BL181" s="93">
        <v>26</v>
      </c>
      <c r="BM181" s="93">
        <v>37</v>
      </c>
      <c r="BN181" s="93">
        <v>32</v>
      </c>
      <c r="BO181" s="93">
        <v>22</v>
      </c>
      <c r="BP181" s="93">
        <v>68</v>
      </c>
      <c r="BQ181" s="93">
        <v>81</v>
      </c>
      <c r="BR181" s="93">
        <v>92</v>
      </c>
      <c r="BS181" s="93">
        <v>77</v>
      </c>
      <c r="BT181" s="93">
        <v>53</v>
      </c>
      <c r="BU181" s="93">
        <v>39</v>
      </c>
      <c r="BV181" s="93">
        <v>14</v>
      </c>
      <c r="BW181" s="93">
        <v>42</v>
      </c>
      <c r="BX181" s="93">
        <v>98</v>
      </c>
      <c r="BY181" s="93">
        <v>51</v>
      </c>
    </row>
    <row r="182" spans="1:77">
      <c r="A182" s="1">
        <v>40210</v>
      </c>
      <c r="B182" t="s">
        <v>357</v>
      </c>
      <c r="C182" s="2">
        <v>100.86</v>
      </c>
      <c r="D182">
        <v>29.934999999999999</v>
      </c>
      <c r="E182">
        <v>1332.64</v>
      </c>
      <c r="F182">
        <v>77.59</v>
      </c>
      <c r="G182">
        <v>3873.3</v>
      </c>
      <c r="H182">
        <v>15331</v>
      </c>
      <c r="I182">
        <v>972.7</v>
      </c>
      <c r="J182">
        <v>576.70000000000005</v>
      </c>
      <c r="K182">
        <v>14656</v>
      </c>
      <c r="L182">
        <v>918.8</v>
      </c>
      <c r="M182">
        <v>15149.5</v>
      </c>
      <c r="N182">
        <v>1119.5999999999999</v>
      </c>
      <c r="W182" t="s">
        <v>357</v>
      </c>
      <c r="X182">
        <v>53.4</v>
      </c>
      <c r="Y182" t="s">
        <v>357</v>
      </c>
      <c r="Z182">
        <v>27</v>
      </c>
      <c r="AA182">
        <v>11.1</v>
      </c>
      <c r="AB182">
        <v>9</v>
      </c>
      <c r="AH182" t="s">
        <v>357</v>
      </c>
      <c r="AI182">
        <v>239</v>
      </c>
      <c r="AJ182">
        <v>76.400000000000006</v>
      </c>
      <c r="AK182">
        <v>209.25</v>
      </c>
      <c r="AL182">
        <v>3100</v>
      </c>
      <c r="AM182">
        <v>385.4</v>
      </c>
      <c r="AN182">
        <v>102.4</v>
      </c>
      <c r="AO182">
        <v>0.42</v>
      </c>
      <c r="AP182">
        <v>93.920599999999993</v>
      </c>
      <c r="AQ182" t="s">
        <v>357</v>
      </c>
      <c r="AR182">
        <v>-8</v>
      </c>
      <c r="AS182">
        <v>-8</v>
      </c>
      <c r="AT182">
        <v>-8</v>
      </c>
      <c r="AU182" t="s">
        <v>357</v>
      </c>
      <c r="AV182" t="s">
        <v>357</v>
      </c>
      <c r="AW182" t="s">
        <v>357</v>
      </c>
      <c r="AX182" s="93">
        <v>53</v>
      </c>
      <c r="AY182" s="93">
        <v>74</v>
      </c>
      <c r="AZ182" s="93">
        <v>52</v>
      </c>
      <c r="BA182" s="93">
        <v>43</v>
      </c>
      <c r="BB182" s="93">
        <v>56</v>
      </c>
      <c r="BC182" s="93">
        <v>49</v>
      </c>
      <c r="BD182" s="93">
        <v>50</v>
      </c>
      <c r="BE182" s="93">
        <v>42</v>
      </c>
      <c r="BF182" s="93">
        <v>24</v>
      </c>
      <c r="BG182" s="93">
        <v>69</v>
      </c>
      <c r="BH182" s="93">
        <v>89</v>
      </c>
      <c r="BI182" s="93">
        <v>47</v>
      </c>
      <c r="BJ182" s="93">
        <v>38</v>
      </c>
      <c r="BK182" s="93">
        <v>34</v>
      </c>
      <c r="BL182" s="93">
        <v>27</v>
      </c>
      <c r="BM182" s="93">
        <v>42</v>
      </c>
      <c r="BN182" s="93">
        <v>44</v>
      </c>
      <c r="BO182" s="93">
        <v>26</v>
      </c>
      <c r="BP182" s="93">
        <v>71</v>
      </c>
      <c r="BQ182" s="93">
        <v>85</v>
      </c>
      <c r="BR182" s="93">
        <v>90</v>
      </c>
      <c r="BS182" s="93">
        <v>76</v>
      </c>
      <c r="BT182" s="93">
        <v>54</v>
      </c>
      <c r="BU182" s="93">
        <v>48</v>
      </c>
      <c r="BV182" s="93">
        <v>13</v>
      </c>
      <c r="BW182" s="93">
        <v>43</v>
      </c>
      <c r="BX182" s="93">
        <v>104</v>
      </c>
      <c r="BY182" s="93">
        <v>46</v>
      </c>
    </row>
    <row r="183" spans="1:77">
      <c r="A183" s="1">
        <v>40238</v>
      </c>
      <c r="B183" t="s">
        <v>357</v>
      </c>
      <c r="C183" s="2">
        <v>100.63</v>
      </c>
      <c r="D183">
        <v>29.434000000000001</v>
      </c>
      <c r="E183">
        <v>1450.15</v>
      </c>
      <c r="F183">
        <v>82.7</v>
      </c>
      <c r="G183">
        <v>3950</v>
      </c>
      <c r="H183">
        <v>15565.9</v>
      </c>
      <c r="I183">
        <v>1028.7</v>
      </c>
      <c r="J183">
        <v>1181</v>
      </c>
      <c r="K183">
        <v>14973.2</v>
      </c>
      <c r="L183">
        <v>961.5</v>
      </c>
      <c r="M183">
        <v>15624.7</v>
      </c>
      <c r="N183">
        <v>1140.9000000000001</v>
      </c>
      <c r="W183" t="s">
        <v>357</v>
      </c>
      <c r="X183">
        <v>57.2</v>
      </c>
      <c r="Y183" t="s">
        <v>357</v>
      </c>
      <c r="Z183">
        <v>30.1</v>
      </c>
      <c r="AA183">
        <v>15.2</v>
      </c>
      <c r="AB183">
        <v>8.5</v>
      </c>
      <c r="AH183" t="s">
        <v>357</v>
      </c>
      <c r="AI183">
        <v>231.4</v>
      </c>
      <c r="AJ183">
        <v>82.4</v>
      </c>
      <c r="AK183">
        <v>222.43</v>
      </c>
      <c r="AL183">
        <v>2900</v>
      </c>
      <c r="AM183">
        <v>357.1</v>
      </c>
      <c r="AN183">
        <v>92.6</v>
      </c>
      <c r="AO183">
        <v>0.55000000000000004</v>
      </c>
      <c r="AP183">
        <v>146.2115</v>
      </c>
      <c r="AQ183" t="s">
        <v>357</v>
      </c>
      <c r="AR183">
        <v>-2</v>
      </c>
      <c r="AS183">
        <v>-2</v>
      </c>
      <c r="AT183">
        <v>-2</v>
      </c>
      <c r="AU183" t="s">
        <v>357</v>
      </c>
      <c r="AV183" t="s">
        <v>357</v>
      </c>
      <c r="AW183" t="s">
        <v>357</v>
      </c>
      <c r="AX183" s="93">
        <v>51</v>
      </c>
      <c r="AY183" s="93">
        <v>74</v>
      </c>
      <c r="AZ183" s="93">
        <v>54</v>
      </c>
      <c r="BA183" s="93">
        <v>43</v>
      </c>
      <c r="BB183" s="93">
        <v>63</v>
      </c>
      <c r="BC183" s="93">
        <v>50</v>
      </c>
      <c r="BD183" s="93">
        <v>45</v>
      </c>
      <c r="BE183" s="93">
        <v>39</v>
      </c>
      <c r="BF183" s="93">
        <v>26</v>
      </c>
      <c r="BG183" s="93">
        <v>67</v>
      </c>
      <c r="BH183" s="93">
        <v>86</v>
      </c>
      <c r="BI183" s="93">
        <v>50</v>
      </c>
      <c r="BJ183" s="93">
        <v>38</v>
      </c>
      <c r="BK183" s="93">
        <v>43</v>
      </c>
      <c r="BL183" s="93">
        <v>31</v>
      </c>
      <c r="BM183" s="93">
        <v>52</v>
      </c>
      <c r="BN183" s="93">
        <v>61</v>
      </c>
      <c r="BO183" s="93">
        <v>21</v>
      </c>
      <c r="BP183" s="93">
        <v>69</v>
      </c>
      <c r="BQ183" s="93">
        <v>82</v>
      </c>
      <c r="BR183" s="93">
        <v>97</v>
      </c>
      <c r="BS183" s="93">
        <v>75</v>
      </c>
      <c r="BT183" s="93">
        <v>55</v>
      </c>
      <c r="BU183" s="93">
        <v>51</v>
      </c>
      <c r="BV183" s="93">
        <v>14</v>
      </c>
      <c r="BW183" s="93">
        <v>39</v>
      </c>
      <c r="BX183" s="93">
        <v>117</v>
      </c>
      <c r="BY183" s="93">
        <v>46</v>
      </c>
    </row>
    <row r="184" spans="1:77">
      <c r="A184" s="1">
        <v>40269</v>
      </c>
      <c r="B184">
        <v>390.37064432535789</v>
      </c>
      <c r="C184" s="2">
        <v>100.29</v>
      </c>
      <c r="D184">
        <v>29.228999999999999</v>
      </c>
      <c r="E184">
        <v>1436.04</v>
      </c>
      <c r="F184">
        <v>87.44</v>
      </c>
      <c r="G184">
        <v>3986.1</v>
      </c>
      <c r="H184">
        <v>15996.5</v>
      </c>
      <c r="I184">
        <v>1461.7</v>
      </c>
      <c r="J184">
        <v>1463</v>
      </c>
      <c r="K184">
        <v>15446.9</v>
      </c>
      <c r="L184">
        <v>965.4</v>
      </c>
      <c r="M184">
        <v>15816.2</v>
      </c>
      <c r="N184">
        <v>1150.2</v>
      </c>
      <c r="W184" t="s">
        <v>357</v>
      </c>
      <c r="X184">
        <v>59.6</v>
      </c>
      <c r="Y184" t="s">
        <v>357</v>
      </c>
      <c r="Z184">
        <v>33</v>
      </c>
      <c r="AA184">
        <v>18.399999999999999</v>
      </c>
      <c r="AB184">
        <v>8.5</v>
      </c>
      <c r="AH184">
        <v>83.9</v>
      </c>
      <c r="AI184">
        <v>250.4</v>
      </c>
      <c r="AJ184">
        <v>116</v>
      </c>
      <c r="AK184">
        <v>298.05</v>
      </c>
      <c r="AL184">
        <v>3600</v>
      </c>
      <c r="AM184">
        <v>402.3</v>
      </c>
      <c r="AN184">
        <v>106.1</v>
      </c>
      <c r="AO184">
        <v>0.79</v>
      </c>
      <c r="AP184">
        <v>67.206159999999997</v>
      </c>
      <c r="AQ184" t="s">
        <v>357</v>
      </c>
      <c r="AR184">
        <v>-1</v>
      </c>
      <c r="AS184">
        <v>-1</v>
      </c>
      <c r="AT184">
        <v>-1</v>
      </c>
      <c r="AU184">
        <v>-16</v>
      </c>
      <c r="AV184" t="s">
        <v>357</v>
      </c>
      <c r="AW184">
        <v>-10</v>
      </c>
      <c r="AX184" s="93">
        <v>52</v>
      </c>
      <c r="AY184" s="93">
        <v>76</v>
      </c>
      <c r="AZ184" s="93">
        <v>54</v>
      </c>
      <c r="BA184" s="93">
        <v>45</v>
      </c>
      <c r="BB184" s="93">
        <v>51</v>
      </c>
      <c r="BC184" s="93">
        <v>56</v>
      </c>
      <c r="BD184" s="93">
        <v>41</v>
      </c>
      <c r="BE184" s="93">
        <v>37</v>
      </c>
      <c r="BF184" s="93">
        <v>32</v>
      </c>
      <c r="BG184" s="93">
        <v>76</v>
      </c>
      <c r="BH184" s="93">
        <v>86</v>
      </c>
      <c r="BI184" s="93">
        <v>67</v>
      </c>
      <c r="BJ184" s="93">
        <v>42</v>
      </c>
      <c r="BK184" s="93">
        <v>68</v>
      </c>
      <c r="BL184" s="93">
        <v>35</v>
      </c>
      <c r="BM184" s="93">
        <v>65</v>
      </c>
      <c r="BN184" s="93">
        <v>72</v>
      </c>
      <c r="BO184" s="93">
        <v>22</v>
      </c>
      <c r="BP184" s="93">
        <v>70</v>
      </c>
      <c r="BQ184" s="93">
        <v>84</v>
      </c>
      <c r="BR184" s="93">
        <v>90</v>
      </c>
      <c r="BS184" s="93">
        <v>78</v>
      </c>
      <c r="BT184" s="93">
        <v>61</v>
      </c>
      <c r="BU184" s="93">
        <v>45</v>
      </c>
      <c r="BV184" s="93">
        <v>14</v>
      </c>
      <c r="BW184" s="93">
        <v>39</v>
      </c>
      <c r="BX184" s="93">
        <v>94</v>
      </c>
      <c r="BY184" s="93">
        <v>47</v>
      </c>
    </row>
    <row r="185" spans="1:77">
      <c r="A185" s="1">
        <v>40299</v>
      </c>
      <c r="B185" t="s">
        <v>357</v>
      </c>
      <c r="C185" s="2">
        <v>100.5</v>
      </c>
      <c r="D185">
        <v>30.888999999999999</v>
      </c>
      <c r="E185">
        <v>1332.62</v>
      </c>
      <c r="F185">
        <v>74.650000000000006</v>
      </c>
      <c r="G185">
        <v>4181</v>
      </c>
      <c r="H185">
        <v>16435</v>
      </c>
      <c r="I185">
        <v>1535.8</v>
      </c>
      <c r="J185">
        <v>1469.2</v>
      </c>
      <c r="K185">
        <v>15251.8</v>
      </c>
      <c r="L185">
        <v>937.9</v>
      </c>
      <c r="M185">
        <v>15873</v>
      </c>
      <c r="N185">
        <v>1136.2</v>
      </c>
      <c r="W185" t="s">
        <v>357</v>
      </c>
      <c r="X185">
        <v>61.3</v>
      </c>
      <c r="Y185" t="s">
        <v>357</v>
      </c>
      <c r="Z185">
        <v>32.700000000000003</v>
      </c>
      <c r="AA185">
        <v>18.899999999999999</v>
      </c>
      <c r="AB185">
        <v>8.1</v>
      </c>
      <c r="AH185" t="s">
        <v>357</v>
      </c>
      <c r="AI185">
        <v>251.9</v>
      </c>
      <c r="AJ185">
        <v>132.6</v>
      </c>
      <c r="AK185">
        <v>350.21</v>
      </c>
      <c r="AL185">
        <v>3800</v>
      </c>
      <c r="AM185">
        <v>387.8</v>
      </c>
      <c r="AN185">
        <v>108.6</v>
      </c>
      <c r="AO185">
        <v>0.56000000000000005</v>
      </c>
      <c r="AP185">
        <v>71.592650000000006</v>
      </c>
      <c r="AQ185" t="s">
        <v>357</v>
      </c>
      <c r="AR185">
        <v>0</v>
      </c>
      <c r="AS185">
        <v>0</v>
      </c>
      <c r="AT185">
        <v>0</v>
      </c>
      <c r="AU185" t="s">
        <v>357</v>
      </c>
      <c r="AV185" t="s">
        <v>357</v>
      </c>
      <c r="AW185" t="s">
        <v>357</v>
      </c>
      <c r="AX185" s="93">
        <v>51</v>
      </c>
      <c r="AY185" s="93">
        <v>74</v>
      </c>
      <c r="AZ185" s="93">
        <v>51</v>
      </c>
      <c r="BA185" s="93">
        <v>41</v>
      </c>
      <c r="BB185" s="93">
        <v>40</v>
      </c>
      <c r="BC185" s="93">
        <v>54</v>
      </c>
      <c r="BD185" s="93">
        <v>46</v>
      </c>
      <c r="BE185" s="93">
        <v>39</v>
      </c>
      <c r="BF185" s="93">
        <v>29</v>
      </c>
      <c r="BG185" s="93">
        <v>64</v>
      </c>
      <c r="BH185" s="93">
        <v>81</v>
      </c>
      <c r="BI185" s="93">
        <v>62</v>
      </c>
      <c r="BJ185" s="93">
        <v>42</v>
      </c>
      <c r="BK185" s="93">
        <v>55</v>
      </c>
      <c r="BL185" s="93">
        <v>32</v>
      </c>
      <c r="BM185" s="93">
        <v>58</v>
      </c>
      <c r="BN185" s="93">
        <v>58</v>
      </c>
      <c r="BO185" s="93">
        <v>29</v>
      </c>
      <c r="BP185" s="93">
        <v>72</v>
      </c>
      <c r="BQ185" s="93">
        <v>85</v>
      </c>
      <c r="BR185" s="93">
        <v>89</v>
      </c>
      <c r="BS185" s="93">
        <v>79</v>
      </c>
      <c r="BT185" s="93">
        <v>61</v>
      </c>
      <c r="BU185" s="93">
        <v>47</v>
      </c>
      <c r="BV185" s="93">
        <v>13</v>
      </c>
      <c r="BW185" s="93">
        <v>34</v>
      </c>
      <c r="BX185" s="93">
        <v>95</v>
      </c>
      <c r="BY185" s="93">
        <v>45</v>
      </c>
    </row>
    <row r="186" spans="1:77">
      <c r="A186" s="1">
        <v>40330</v>
      </c>
      <c r="B186" t="s">
        <v>357</v>
      </c>
      <c r="C186" s="2">
        <v>100.39</v>
      </c>
      <c r="D186">
        <v>31.262</v>
      </c>
      <c r="E186">
        <v>1309.31</v>
      </c>
      <c r="F186">
        <v>75.010000000000005</v>
      </c>
      <c r="G186">
        <v>4240.3</v>
      </c>
      <c r="H186">
        <v>16813.900000000001</v>
      </c>
      <c r="I186">
        <v>1183.9000000000001</v>
      </c>
      <c r="J186">
        <v>1204</v>
      </c>
      <c r="K186">
        <v>15641.7</v>
      </c>
      <c r="L186">
        <v>973</v>
      </c>
      <c r="M186">
        <v>16358.3</v>
      </c>
      <c r="N186">
        <v>1218.4000000000001</v>
      </c>
      <c r="W186" t="s">
        <v>357</v>
      </c>
      <c r="X186">
        <v>58.4</v>
      </c>
      <c r="Y186" t="s">
        <v>357</v>
      </c>
      <c r="Z186">
        <v>31.1</v>
      </c>
      <c r="AA186">
        <v>19.100000000000001</v>
      </c>
      <c r="AB186">
        <v>7.2</v>
      </c>
      <c r="AH186" t="s">
        <v>357</v>
      </c>
      <c r="AI186">
        <v>257.89999999999998</v>
      </c>
      <c r="AJ186">
        <v>150.69999999999999</v>
      </c>
      <c r="AK186">
        <v>353.01</v>
      </c>
      <c r="AL186">
        <v>3100</v>
      </c>
      <c r="AM186">
        <v>390.6</v>
      </c>
      <c r="AN186">
        <v>119.4</v>
      </c>
      <c r="AO186">
        <v>0.53</v>
      </c>
      <c r="AP186">
        <v>162.10679999999999</v>
      </c>
      <c r="AQ186" t="s">
        <v>357</v>
      </c>
      <c r="AR186">
        <v>3</v>
      </c>
      <c r="AS186">
        <v>3</v>
      </c>
      <c r="AT186">
        <v>3</v>
      </c>
      <c r="AU186" t="s">
        <v>357</v>
      </c>
      <c r="AV186" t="s">
        <v>357</v>
      </c>
      <c r="AW186" t="s">
        <v>357</v>
      </c>
      <c r="AX186" s="93">
        <v>52</v>
      </c>
      <c r="AY186" s="93">
        <v>73</v>
      </c>
      <c r="AZ186" s="93">
        <v>55</v>
      </c>
      <c r="BA186" s="93">
        <v>48</v>
      </c>
      <c r="BB186" s="93">
        <v>55</v>
      </c>
      <c r="BC186" s="93">
        <v>54</v>
      </c>
      <c r="BD186" s="93">
        <v>40</v>
      </c>
      <c r="BE186" s="93">
        <v>43</v>
      </c>
      <c r="BF186" s="93">
        <v>28</v>
      </c>
      <c r="BG186" s="93">
        <v>67</v>
      </c>
      <c r="BH186" s="93">
        <v>84</v>
      </c>
      <c r="BI186" s="93">
        <v>64</v>
      </c>
      <c r="BJ186" s="93">
        <v>48</v>
      </c>
      <c r="BK186" s="93">
        <v>59</v>
      </c>
      <c r="BL186" s="93">
        <v>28</v>
      </c>
      <c r="BM186" s="93">
        <v>63</v>
      </c>
      <c r="BN186" s="93">
        <v>67</v>
      </c>
      <c r="BO186" s="93">
        <v>22</v>
      </c>
      <c r="BP186" s="93">
        <v>72</v>
      </c>
      <c r="BQ186" s="93">
        <v>89</v>
      </c>
      <c r="BR186" s="93">
        <v>88</v>
      </c>
      <c r="BS186" s="93">
        <v>81</v>
      </c>
      <c r="BT186" s="93">
        <v>69</v>
      </c>
      <c r="BU186" s="93">
        <v>45</v>
      </c>
      <c r="BV186" s="93">
        <v>13</v>
      </c>
      <c r="BW186" s="93">
        <v>36</v>
      </c>
      <c r="BX186" s="93">
        <v>94</v>
      </c>
      <c r="BY186" s="93">
        <v>47</v>
      </c>
    </row>
    <row r="187" spans="1:77">
      <c r="A187" s="1">
        <v>40360</v>
      </c>
      <c r="B187">
        <v>559.25068287819738</v>
      </c>
      <c r="C187" s="2">
        <v>100.36</v>
      </c>
      <c r="D187">
        <v>30.265000000000001</v>
      </c>
      <c r="E187">
        <v>1397.12</v>
      </c>
      <c r="F187">
        <v>78.180000000000007</v>
      </c>
      <c r="G187">
        <v>4367.7</v>
      </c>
      <c r="H187">
        <v>17190.3</v>
      </c>
      <c r="I187">
        <v>1420.7</v>
      </c>
      <c r="J187">
        <v>1437.3</v>
      </c>
      <c r="K187">
        <v>16619.5</v>
      </c>
      <c r="L187">
        <v>962.8</v>
      </c>
      <c r="M187">
        <v>16725.2</v>
      </c>
      <c r="N187">
        <v>1172.8</v>
      </c>
      <c r="W187" t="s">
        <v>357</v>
      </c>
      <c r="X187">
        <v>58.1</v>
      </c>
      <c r="Y187" t="s">
        <v>357</v>
      </c>
      <c r="Z187">
        <v>31.6</v>
      </c>
      <c r="AA187">
        <v>19.3</v>
      </c>
      <c r="AB187">
        <v>6.7</v>
      </c>
      <c r="AH187">
        <v>130.5</v>
      </c>
      <c r="AI187">
        <v>261</v>
      </c>
      <c r="AJ187">
        <v>164.6</v>
      </c>
      <c r="AK187">
        <v>468.45</v>
      </c>
      <c r="AL187">
        <v>5100</v>
      </c>
      <c r="AM187">
        <v>367.4</v>
      </c>
      <c r="AN187">
        <v>142.1</v>
      </c>
      <c r="AO187">
        <v>0.28000000000000003</v>
      </c>
      <c r="AP187">
        <v>123.9</v>
      </c>
      <c r="AQ187" t="s">
        <v>357</v>
      </c>
      <c r="AR187">
        <v>2</v>
      </c>
      <c r="AS187">
        <v>2</v>
      </c>
      <c r="AT187">
        <v>2</v>
      </c>
      <c r="AU187">
        <v>-13</v>
      </c>
      <c r="AV187" t="s">
        <v>357</v>
      </c>
      <c r="AW187">
        <v>-7</v>
      </c>
      <c r="AX187" s="93">
        <v>58</v>
      </c>
      <c r="AY187" s="93">
        <v>78</v>
      </c>
      <c r="AZ187" s="93">
        <v>59</v>
      </c>
      <c r="BA187" s="93">
        <v>47</v>
      </c>
      <c r="BB187" s="93">
        <v>46</v>
      </c>
      <c r="BC187" s="93">
        <v>51</v>
      </c>
      <c r="BD187" s="93">
        <v>48</v>
      </c>
      <c r="BE187" s="93">
        <v>44</v>
      </c>
      <c r="BF187" s="93">
        <v>25</v>
      </c>
      <c r="BG187" s="93">
        <v>65</v>
      </c>
      <c r="BH187" s="93">
        <v>84</v>
      </c>
      <c r="BI187" s="93">
        <v>65</v>
      </c>
      <c r="BJ187" s="93">
        <v>47</v>
      </c>
      <c r="BK187" s="93">
        <v>57</v>
      </c>
      <c r="BL187" s="93">
        <v>33</v>
      </c>
      <c r="BM187" s="93">
        <v>62</v>
      </c>
      <c r="BN187" s="93">
        <v>66</v>
      </c>
      <c r="BO187" s="93">
        <v>22</v>
      </c>
      <c r="BP187" s="93">
        <v>74</v>
      </c>
      <c r="BQ187" s="93">
        <v>88</v>
      </c>
      <c r="BR187" s="93">
        <v>94</v>
      </c>
      <c r="BS187" s="93">
        <v>79</v>
      </c>
      <c r="BT187" s="93">
        <v>67</v>
      </c>
      <c r="BU187" s="93">
        <v>47</v>
      </c>
      <c r="BV187" s="93">
        <v>12</v>
      </c>
      <c r="BW187" s="93">
        <v>43</v>
      </c>
      <c r="BX187" s="93">
        <v>90</v>
      </c>
      <c r="BY187" s="93">
        <v>55</v>
      </c>
    </row>
    <row r="188" spans="1:77">
      <c r="A188" s="1">
        <v>40391</v>
      </c>
      <c r="B188" t="s">
        <v>357</v>
      </c>
      <c r="C188" s="2">
        <v>100.55</v>
      </c>
      <c r="D188">
        <v>30.83</v>
      </c>
      <c r="E188">
        <v>1368.9</v>
      </c>
      <c r="F188">
        <v>74.64</v>
      </c>
      <c r="G188">
        <v>4467.3</v>
      </c>
      <c r="H188">
        <v>17330.099999999999</v>
      </c>
      <c r="I188">
        <v>1407</v>
      </c>
      <c r="J188">
        <v>1385.8</v>
      </c>
      <c r="K188">
        <v>16510.3</v>
      </c>
      <c r="L188">
        <v>945.5</v>
      </c>
      <c r="M188">
        <v>16404.900000000001</v>
      </c>
      <c r="N188">
        <v>1148</v>
      </c>
      <c r="W188" t="s">
        <v>357</v>
      </c>
      <c r="X188">
        <v>61.2</v>
      </c>
      <c r="Y188" t="s">
        <v>357</v>
      </c>
      <c r="Z188">
        <v>30.7</v>
      </c>
      <c r="AA188">
        <v>20.8</v>
      </c>
      <c r="AB188">
        <v>6.8</v>
      </c>
      <c r="AH188" t="s">
        <v>357</v>
      </c>
      <c r="AI188">
        <v>268.8</v>
      </c>
      <c r="AJ188">
        <v>259.60000000000002</v>
      </c>
      <c r="AK188">
        <v>432.38</v>
      </c>
      <c r="AL188">
        <v>3100</v>
      </c>
      <c r="AM188">
        <v>378.3</v>
      </c>
      <c r="AN188">
        <v>165.6</v>
      </c>
      <c r="AO188">
        <v>0.39</v>
      </c>
      <c r="AP188">
        <v>123.319</v>
      </c>
      <c r="AQ188" t="s">
        <v>357</v>
      </c>
      <c r="AR188">
        <v>5</v>
      </c>
      <c r="AS188">
        <v>5</v>
      </c>
      <c r="AT188">
        <v>5</v>
      </c>
      <c r="AU188" t="s">
        <v>357</v>
      </c>
      <c r="AV188" t="s">
        <v>357</v>
      </c>
      <c r="AW188" t="s">
        <v>357</v>
      </c>
      <c r="AX188" s="93">
        <v>53</v>
      </c>
      <c r="AY188" s="93">
        <v>74</v>
      </c>
      <c r="AZ188" s="93">
        <v>53</v>
      </c>
      <c r="BA188" s="93">
        <v>45</v>
      </c>
      <c r="BB188" s="93">
        <v>40</v>
      </c>
      <c r="BC188" s="93">
        <v>50</v>
      </c>
      <c r="BD188" s="93">
        <v>36</v>
      </c>
      <c r="BE188" s="93">
        <v>38</v>
      </c>
      <c r="BF188" s="93">
        <v>25</v>
      </c>
      <c r="BG188" s="93">
        <v>68</v>
      </c>
      <c r="BH188" s="93">
        <v>82</v>
      </c>
      <c r="BI188" s="93">
        <v>63</v>
      </c>
      <c r="BJ188" s="93">
        <v>55</v>
      </c>
      <c r="BK188" s="93">
        <v>57</v>
      </c>
      <c r="BL188" s="93">
        <v>33</v>
      </c>
      <c r="BM188" s="93">
        <v>63</v>
      </c>
      <c r="BN188" s="93">
        <v>67</v>
      </c>
      <c r="BO188" s="93">
        <v>24</v>
      </c>
      <c r="BP188" s="93">
        <v>73</v>
      </c>
      <c r="BQ188" s="93">
        <v>88</v>
      </c>
      <c r="BR188" s="93">
        <v>85</v>
      </c>
      <c r="BS188" s="93">
        <v>80</v>
      </c>
      <c r="BT188" s="93">
        <v>69</v>
      </c>
      <c r="BU188" s="93">
        <v>47</v>
      </c>
      <c r="BV188" s="93">
        <v>12</v>
      </c>
      <c r="BW188" s="93">
        <v>44</v>
      </c>
      <c r="BX188" s="93">
        <v>83</v>
      </c>
      <c r="BY188" s="93">
        <v>51</v>
      </c>
    </row>
    <row r="189" spans="1:77">
      <c r="A189" s="1">
        <v>40422</v>
      </c>
      <c r="B189" t="s">
        <v>357</v>
      </c>
      <c r="C189" s="2">
        <v>100.84</v>
      </c>
      <c r="D189">
        <v>30.584</v>
      </c>
      <c r="E189">
        <v>1440.3</v>
      </c>
      <c r="F189">
        <v>82.31</v>
      </c>
      <c r="G189">
        <v>4477.8</v>
      </c>
      <c r="H189">
        <v>17663.8</v>
      </c>
      <c r="I189">
        <v>1225.5999999999999</v>
      </c>
      <c r="J189">
        <v>1271.9000000000001</v>
      </c>
      <c r="K189">
        <v>16701.2</v>
      </c>
      <c r="L189">
        <v>956.4</v>
      </c>
      <c r="M189">
        <v>16746.3</v>
      </c>
      <c r="N189">
        <v>1132.0999999999999</v>
      </c>
      <c r="W189" t="s">
        <v>357</v>
      </c>
      <c r="X189">
        <v>58.2</v>
      </c>
      <c r="Y189" t="s">
        <v>357</v>
      </c>
      <c r="Z189">
        <v>31.3</v>
      </c>
      <c r="AA189">
        <v>23.6</v>
      </c>
      <c r="AB189">
        <v>6.7</v>
      </c>
      <c r="AH189" t="s">
        <v>357</v>
      </c>
      <c r="AI189">
        <v>273.7</v>
      </c>
      <c r="AJ189">
        <v>329.7</v>
      </c>
      <c r="AK189">
        <v>452.3</v>
      </c>
      <c r="AL189">
        <v>3800</v>
      </c>
      <c r="AM189">
        <v>380.9</v>
      </c>
      <c r="AN189">
        <v>160.69999999999999</v>
      </c>
      <c r="AO189">
        <v>0.32</v>
      </c>
      <c r="AP189">
        <v>161.87389999999999</v>
      </c>
      <c r="AQ189" t="s">
        <v>357</v>
      </c>
      <c r="AR189">
        <v>3</v>
      </c>
      <c r="AS189">
        <v>3</v>
      </c>
      <c r="AT189">
        <v>3</v>
      </c>
      <c r="AU189" t="s">
        <v>357</v>
      </c>
      <c r="AV189" t="s">
        <v>357</v>
      </c>
      <c r="AW189" t="s">
        <v>357</v>
      </c>
      <c r="AX189" s="93">
        <v>57</v>
      </c>
      <c r="AY189" s="93">
        <v>79</v>
      </c>
      <c r="AZ189" s="93">
        <v>53</v>
      </c>
      <c r="BA189" s="93">
        <v>46</v>
      </c>
      <c r="BB189" s="93">
        <v>49</v>
      </c>
      <c r="BC189" s="93">
        <v>55</v>
      </c>
      <c r="BD189" s="93">
        <v>39</v>
      </c>
      <c r="BE189" s="93">
        <v>37</v>
      </c>
      <c r="BF189" s="93">
        <v>27</v>
      </c>
      <c r="BG189" s="93">
        <v>66</v>
      </c>
      <c r="BH189" s="93">
        <v>85</v>
      </c>
      <c r="BI189" s="93">
        <v>61</v>
      </c>
      <c r="BJ189" s="93">
        <v>44</v>
      </c>
      <c r="BK189" s="93">
        <v>56</v>
      </c>
      <c r="BL189" s="93">
        <v>34</v>
      </c>
      <c r="BM189" s="93">
        <v>58</v>
      </c>
      <c r="BN189" s="93">
        <v>62</v>
      </c>
      <c r="BO189" s="93">
        <v>24</v>
      </c>
      <c r="BP189" s="93">
        <v>73</v>
      </c>
      <c r="BQ189" s="93">
        <v>91</v>
      </c>
      <c r="BR189" s="93">
        <v>86</v>
      </c>
      <c r="BS189" s="93">
        <v>81</v>
      </c>
      <c r="BT189" s="93">
        <v>74</v>
      </c>
      <c r="BU189" s="93">
        <v>47</v>
      </c>
      <c r="BV189" s="93">
        <v>13</v>
      </c>
      <c r="BW189" s="93">
        <v>53</v>
      </c>
      <c r="BX189" s="93">
        <v>94</v>
      </c>
      <c r="BY189" s="93">
        <v>57</v>
      </c>
    </row>
    <row r="190" spans="1:77">
      <c r="A190" s="1">
        <v>40452</v>
      </c>
      <c r="B190">
        <v>720.56063789000768</v>
      </c>
      <c r="C190" s="2">
        <v>100.5</v>
      </c>
      <c r="D190">
        <v>30.847999999999999</v>
      </c>
      <c r="E190">
        <v>1523.39</v>
      </c>
      <c r="F190">
        <v>83.15</v>
      </c>
      <c r="G190">
        <v>4524.5</v>
      </c>
      <c r="H190">
        <v>17909.2</v>
      </c>
      <c r="I190">
        <v>1183.3</v>
      </c>
      <c r="J190">
        <v>1320.9</v>
      </c>
      <c r="K190">
        <v>17066.900000000001</v>
      </c>
      <c r="L190">
        <v>996.2</v>
      </c>
      <c r="M190">
        <v>17247.8</v>
      </c>
      <c r="N190">
        <v>1127.2</v>
      </c>
      <c r="W190" t="s">
        <v>357</v>
      </c>
      <c r="X190">
        <v>55.3</v>
      </c>
      <c r="Y190" t="s">
        <v>357</v>
      </c>
      <c r="Z190">
        <v>33.700000000000003</v>
      </c>
      <c r="AA190">
        <v>23.2</v>
      </c>
      <c r="AB190">
        <v>6.5</v>
      </c>
      <c r="AH190">
        <v>152.19999999999999</v>
      </c>
      <c r="AI190">
        <v>269.3</v>
      </c>
      <c r="AJ190">
        <v>491.3</v>
      </c>
      <c r="AK190">
        <v>489.8</v>
      </c>
      <c r="AL190">
        <v>4500</v>
      </c>
      <c r="AM190">
        <v>379.8</v>
      </c>
      <c r="AN190">
        <v>145.1</v>
      </c>
      <c r="AO190">
        <v>0.24</v>
      </c>
      <c r="AP190">
        <v>104.3562</v>
      </c>
      <c r="AQ190" t="s">
        <v>357</v>
      </c>
      <c r="AR190">
        <v>2</v>
      </c>
      <c r="AS190">
        <v>2</v>
      </c>
      <c r="AT190">
        <v>2</v>
      </c>
      <c r="AU190">
        <v>-12</v>
      </c>
      <c r="AV190" t="s">
        <v>357</v>
      </c>
      <c r="AW190">
        <v>-11</v>
      </c>
      <c r="AX190" s="93">
        <v>61</v>
      </c>
      <c r="AY190" s="93">
        <v>80</v>
      </c>
      <c r="AZ190" s="93">
        <v>52</v>
      </c>
      <c r="BA190" s="93">
        <v>49</v>
      </c>
      <c r="BB190" s="93">
        <v>50</v>
      </c>
      <c r="BC190" s="93">
        <v>48</v>
      </c>
      <c r="BD190" s="93">
        <v>40</v>
      </c>
      <c r="BE190" s="93">
        <v>37</v>
      </c>
      <c r="BF190" s="93">
        <v>29</v>
      </c>
      <c r="BG190" s="93">
        <v>67</v>
      </c>
      <c r="BH190" s="93">
        <v>85</v>
      </c>
      <c r="BI190" s="93">
        <v>59</v>
      </c>
      <c r="BJ190" s="93">
        <v>39</v>
      </c>
      <c r="BK190" s="93">
        <v>45</v>
      </c>
      <c r="BL190" s="93">
        <v>30</v>
      </c>
      <c r="BM190" s="93">
        <v>51</v>
      </c>
      <c r="BN190" s="93">
        <v>48</v>
      </c>
      <c r="BO190" s="93">
        <v>23</v>
      </c>
      <c r="BP190" s="93">
        <v>77</v>
      </c>
      <c r="BQ190" s="93">
        <v>92</v>
      </c>
      <c r="BR190" s="93">
        <v>89</v>
      </c>
      <c r="BS190" s="93">
        <v>86</v>
      </c>
      <c r="BT190" s="93">
        <v>74</v>
      </c>
      <c r="BU190" s="93">
        <v>44</v>
      </c>
      <c r="BV190" s="93">
        <v>12</v>
      </c>
      <c r="BW190" s="93">
        <v>45</v>
      </c>
      <c r="BX190" s="93">
        <v>90</v>
      </c>
      <c r="BY190" s="93">
        <v>49</v>
      </c>
    </row>
    <row r="191" spans="1:77">
      <c r="A191" s="1">
        <v>40483</v>
      </c>
      <c r="B191" t="s">
        <v>357</v>
      </c>
      <c r="C191" s="2">
        <v>100.81</v>
      </c>
      <c r="D191">
        <v>31.535</v>
      </c>
      <c r="E191">
        <v>1565.52</v>
      </c>
      <c r="F191">
        <v>85.92</v>
      </c>
      <c r="G191">
        <v>4590</v>
      </c>
      <c r="H191">
        <v>18099.7</v>
      </c>
      <c r="I191">
        <v>1346.7</v>
      </c>
      <c r="J191">
        <v>1420.1</v>
      </c>
      <c r="K191">
        <v>17328.599999999999</v>
      </c>
      <c r="L191">
        <v>989.3</v>
      </c>
      <c r="M191">
        <v>17596.7</v>
      </c>
      <c r="N191">
        <v>1137.9000000000001</v>
      </c>
      <c r="W191" t="s">
        <v>357</v>
      </c>
      <c r="X191">
        <v>56.6</v>
      </c>
      <c r="Y191" t="s">
        <v>357</v>
      </c>
      <c r="Z191">
        <v>34.6</v>
      </c>
      <c r="AA191">
        <v>24.5</v>
      </c>
      <c r="AB191">
        <v>6.7</v>
      </c>
      <c r="AH191" t="s">
        <v>357</v>
      </c>
      <c r="AI191">
        <v>277.89999999999998</v>
      </c>
      <c r="AJ191">
        <v>428.2</v>
      </c>
      <c r="AK191">
        <v>436.9</v>
      </c>
      <c r="AL191">
        <v>4600</v>
      </c>
      <c r="AM191">
        <v>406.8</v>
      </c>
      <c r="AN191">
        <v>122.7</v>
      </c>
      <c r="AO191">
        <v>0.68</v>
      </c>
      <c r="AP191">
        <v>83.023740000000004</v>
      </c>
      <c r="AQ191" t="s">
        <v>357</v>
      </c>
      <c r="AR191">
        <v>0</v>
      </c>
      <c r="AS191">
        <v>0</v>
      </c>
      <c r="AT191">
        <v>0</v>
      </c>
      <c r="AU191" t="s">
        <v>357</v>
      </c>
      <c r="AV191" t="s">
        <v>357</v>
      </c>
      <c r="AW191" t="s">
        <v>357</v>
      </c>
      <c r="AX191" s="93">
        <v>59</v>
      </c>
      <c r="AY191" s="93">
        <v>83</v>
      </c>
      <c r="AZ191" s="93">
        <v>51</v>
      </c>
      <c r="BA191" s="93">
        <v>47</v>
      </c>
      <c r="BB191" s="93">
        <v>45</v>
      </c>
      <c r="BC191" s="93">
        <v>38</v>
      </c>
      <c r="BD191" s="93">
        <v>46</v>
      </c>
      <c r="BE191" s="93">
        <v>34</v>
      </c>
      <c r="BF191" s="93">
        <v>31</v>
      </c>
      <c r="BG191" s="93">
        <v>66</v>
      </c>
      <c r="BH191" s="93">
        <v>84</v>
      </c>
      <c r="BI191" s="93">
        <v>58</v>
      </c>
      <c r="BJ191" s="93">
        <v>41</v>
      </c>
      <c r="BK191" s="93">
        <v>45</v>
      </c>
      <c r="BL191" s="93">
        <v>30</v>
      </c>
      <c r="BM191" s="93">
        <v>52</v>
      </c>
      <c r="BN191" s="93">
        <v>48</v>
      </c>
      <c r="BO191" s="93">
        <v>20</v>
      </c>
      <c r="BP191" s="93">
        <v>75</v>
      </c>
      <c r="BQ191" s="93">
        <v>89</v>
      </c>
      <c r="BR191" s="93">
        <v>88</v>
      </c>
      <c r="BS191" s="93">
        <v>80</v>
      </c>
      <c r="BT191" s="93">
        <v>67</v>
      </c>
      <c r="BU191" s="93">
        <v>44</v>
      </c>
      <c r="BV191" s="93">
        <v>12</v>
      </c>
      <c r="BW191" s="93">
        <v>36</v>
      </c>
      <c r="BX191" s="93">
        <v>97</v>
      </c>
      <c r="BY191" s="93">
        <v>47</v>
      </c>
    </row>
    <row r="192" spans="1:77">
      <c r="A192" s="1">
        <v>40513</v>
      </c>
      <c r="B192" t="s">
        <v>357</v>
      </c>
      <c r="C192" s="2">
        <v>101.08</v>
      </c>
      <c r="D192">
        <v>30.577000000000002</v>
      </c>
      <c r="E192">
        <v>1687.99</v>
      </c>
      <c r="F192">
        <v>94.75</v>
      </c>
      <c r="G192">
        <v>4621.5</v>
      </c>
      <c r="H192">
        <v>18529.400000000001</v>
      </c>
      <c r="I192">
        <v>1298.9000000000001</v>
      </c>
      <c r="J192">
        <v>1435.2</v>
      </c>
      <c r="K192">
        <v>17533.3</v>
      </c>
      <c r="L192">
        <v>991.6</v>
      </c>
      <c r="M192">
        <v>17935.7</v>
      </c>
      <c r="N192">
        <v>1130.2</v>
      </c>
      <c r="W192" t="s">
        <v>357</v>
      </c>
      <c r="X192">
        <v>58.1</v>
      </c>
      <c r="Y192" t="s">
        <v>357</v>
      </c>
      <c r="Z192">
        <v>34.5</v>
      </c>
      <c r="AA192">
        <v>24.5</v>
      </c>
      <c r="AB192">
        <v>6.6</v>
      </c>
      <c r="AH192" t="s">
        <v>357</v>
      </c>
      <c r="AI192">
        <v>276.8</v>
      </c>
      <c r="AJ192">
        <v>259.8</v>
      </c>
      <c r="AK192">
        <v>443.5</v>
      </c>
      <c r="AL192">
        <v>5900</v>
      </c>
      <c r="AM192">
        <v>405.8</v>
      </c>
      <c r="AN192">
        <v>115.1</v>
      </c>
      <c r="AO192">
        <v>0.63</v>
      </c>
      <c r="AP192">
        <v>79.667580000000001</v>
      </c>
      <c r="AQ192" t="s">
        <v>357</v>
      </c>
      <c r="AR192">
        <v>-2</v>
      </c>
      <c r="AS192">
        <v>-2</v>
      </c>
      <c r="AT192">
        <v>-2</v>
      </c>
      <c r="AU192" t="s">
        <v>357</v>
      </c>
      <c r="AV192" t="s">
        <v>357</v>
      </c>
      <c r="AW192" t="s">
        <v>357</v>
      </c>
      <c r="AX192" s="93">
        <v>53</v>
      </c>
      <c r="AY192" s="93">
        <v>81</v>
      </c>
      <c r="AZ192" s="93">
        <v>57</v>
      </c>
      <c r="BA192" s="93">
        <v>47</v>
      </c>
      <c r="BB192" s="93">
        <v>49</v>
      </c>
      <c r="BC192" s="93">
        <v>45</v>
      </c>
      <c r="BD192" s="93">
        <v>38</v>
      </c>
      <c r="BE192" s="93">
        <v>34</v>
      </c>
      <c r="BF192" s="93">
        <v>27</v>
      </c>
      <c r="BG192" s="93">
        <v>62</v>
      </c>
      <c r="BH192" s="93">
        <v>81</v>
      </c>
      <c r="BI192" s="93">
        <v>54</v>
      </c>
      <c r="BJ192" s="93">
        <v>42</v>
      </c>
      <c r="BK192" s="93">
        <v>47</v>
      </c>
      <c r="BL192" s="93">
        <v>32</v>
      </c>
      <c r="BM192" s="93">
        <v>46</v>
      </c>
      <c r="BN192" s="93">
        <v>44</v>
      </c>
      <c r="BO192" s="93">
        <v>17</v>
      </c>
      <c r="BP192" s="93">
        <v>75</v>
      </c>
      <c r="BQ192" s="93">
        <v>91</v>
      </c>
      <c r="BR192" s="93">
        <v>89</v>
      </c>
      <c r="BS192" s="93">
        <v>84</v>
      </c>
      <c r="BT192" s="93">
        <v>69</v>
      </c>
      <c r="BU192" s="93">
        <v>41</v>
      </c>
      <c r="BV192" s="93">
        <v>12</v>
      </c>
      <c r="BW192" s="93">
        <v>36</v>
      </c>
      <c r="BX192" s="93">
        <v>91</v>
      </c>
      <c r="BY192" s="93">
        <v>45</v>
      </c>
    </row>
    <row r="193" spans="1:77">
      <c r="A193" s="1">
        <v>40544</v>
      </c>
      <c r="B193">
        <v>815.71625496324521</v>
      </c>
      <c r="C193" s="2">
        <v>102.37</v>
      </c>
      <c r="D193">
        <v>29.8</v>
      </c>
      <c r="E193">
        <v>1723.42</v>
      </c>
      <c r="F193">
        <v>101.01</v>
      </c>
      <c r="G193">
        <v>5062.7</v>
      </c>
      <c r="H193">
        <v>20011.900000000001</v>
      </c>
      <c r="I193">
        <v>1650.9</v>
      </c>
      <c r="J193">
        <v>3135.9</v>
      </c>
      <c r="K193">
        <v>17683.400000000001</v>
      </c>
      <c r="L193">
        <v>1006</v>
      </c>
      <c r="M193">
        <v>18003.900000000001</v>
      </c>
      <c r="N193">
        <v>1048.0999999999999</v>
      </c>
      <c r="W193" t="s">
        <v>357</v>
      </c>
      <c r="X193">
        <v>60.9</v>
      </c>
      <c r="Y193" t="s">
        <v>357</v>
      </c>
      <c r="Z193">
        <v>42.5</v>
      </c>
      <c r="AA193">
        <v>27</v>
      </c>
      <c r="AB193">
        <v>7</v>
      </c>
      <c r="AH193">
        <v>259.5</v>
      </c>
      <c r="AI193">
        <v>329.7</v>
      </c>
      <c r="AJ193">
        <v>131</v>
      </c>
      <c r="AK193">
        <v>633.29999999999995</v>
      </c>
      <c r="AL193">
        <v>15000</v>
      </c>
      <c r="AM193">
        <v>404.4</v>
      </c>
      <c r="AN193">
        <v>113.4</v>
      </c>
      <c r="AO193">
        <v>0.48</v>
      </c>
      <c r="AP193">
        <v>122.256</v>
      </c>
      <c r="AQ193" t="s">
        <v>357</v>
      </c>
      <c r="AR193">
        <v>-3</v>
      </c>
      <c r="AS193">
        <v>-3</v>
      </c>
      <c r="AT193">
        <v>-3</v>
      </c>
      <c r="AU193">
        <v>-16</v>
      </c>
      <c r="AV193" t="s">
        <v>357</v>
      </c>
      <c r="AW193">
        <v>-10</v>
      </c>
      <c r="AX193" s="93">
        <v>68</v>
      </c>
      <c r="AY193" s="93">
        <v>90</v>
      </c>
      <c r="AZ193" s="93">
        <v>43</v>
      </c>
      <c r="BA193" s="93">
        <v>46</v>
      </c>
      <c r="BB193" s="93">
        <v>28</v>
      </c>
      <c r="BC193" s="93">
        <v>40</v>
      </c>
      <c r="BD193" s="93">
        <v>50</v>
      </c>
      <c r="BE193" s="93">
        <v>28</v>
      </c>
      <c r="BF193" s="93">
        <v>29</v>
      </c>
      <c r="BG193" s="93">
        <v>75</v>
      </c>
      <c r="BH193" s="93">
        <v>92</v>
      </c>
      <c r="BI193" s="93">
        <v>51</v>
      </c>
      <c r="BJ193" s="93">
        <v>43</v>
      </c>
      <c r="BK193" s="93">
        <v>32</v>
      </c>
      <c r="BL193" s="93">
        <v>28</v>
      </c>
      <c r="BM193" s="93">
        <v>41</v>
      </c>
      <c r="BN193" s="93">
        <v>40</v>
      </c>
      <c r="BO193" s="93">
        <v>24</v>
      </c>
      <c r="BP193" s="93">
        <v>72</v>
      </c>
      <c r="BQ193" s="93">
        <v>87</v>
      </c>
      <c r="BR193" s="93">
        <v>94</v>
      </c>
      <c r="BS193" s="93">
        <v>79</v>
      </c>
      <c r="BT193" s="93">
        <v>63</v>
      </c>
      <c r="BU193" s="93">
        <v>34</v>
      </c>
      <c r="BV193" s="93">
        <v>12</v>
      </c>
      <c r="BW193" s="93">
        <v>38</v>
      </c>
      <c r="BX193" s="93">
        <v>100</v>
      </c>
      <c r="BY193" s="93">
        <v>45</v>
      </c>
    </row>
    <row r="194" spans="1:77">
      <c r="A194" s="1">
        <v>40575</v>
      </c>
      <c r="B194" t="s">
        <v>357</v>
      </c>
      <c r="C194" s="2">
        <v>100.78</v>
      </c>
      <c r="D194">
        <v>28.876000000000001</v>
      </c>
      <c r="E194">
        <v>1777.84</v>
      </c>
      <c r="F194">
        <v>111.8</v>
      </c>
      <c r="G194">
        <v>4830.7</v>
      </c>
      <c r="H194">
        <v>19307.7</v>
      </c>
      <c r="I194">
        <v>1115.9000000000001</v>
      </c>
      <c r="J194">
        <v>647</v>
      </c>
      <c r="K194">
        <v>17392.400000000001</v>
      </c>
      <c r="L194">
        <v>1061.2</v>
      </c>
      <c r="M194">
        <v>17811.400000000001</v>
      </c>
      <c r="N194">
        <v>1143.3</v>
      </c>
      <c r="W194" t="s">
        <v>357</v>
      </c>
      <c r="X194">
        <v>60.5</v>
      </c>
      <c r="Y194" t="s">
        <v>357</v>
      </c>
      <c r="Z194">
        <v>29.6</v>
      </c>
      <c r="AA194">
        <v>16.2</v>
      </c>
      <c r="AB194">
        <v>7.6</v>
      </c>
      <c r="AH194" t="s">
        <v>357</v>
      </c>
      <c r="AI194">
        <v>248.2</v>
      </c>
      <c r="AJ194">
        <v>77.2</v>
      </c>
      <c r="AK194">
        <v>207.1</v>
      </c>
      <c r="AL194">
        <v>2600</v>
      </c>
      <c r="AM194">
        <v>405</v>
      </c>
      <c r="AN194">
        <v>111.2</v>
      </c>
      <c r="AO194">
        <v>0.33</v>
      </c>
      <c r="AP194">
        <v>56.334760000000003</v>
      </c>
      <c r="AQ194" t="s">
        <v>357</v>
      </c>
      <c r="AR194">
        <v>-1</v>
      </c>
      <c r="AS194">
        <v>-1</v>
      </c>
      <c r="AT194">
        <v>-1</v>
      </c>
      <c r="AU194" t="s">
        <v>357</v>
      </c>
      <c r="AV194" t="s">
        <v>357</v>
      </c>
      <c r="AW194" t="s">
        <v>357</v>
      </c>
      <c r="AX194" s="93">
        <v>62</v>
      </c>
      <c r="AY194" s="93">
        <v>83</v>
      </c>
      <c r="AZ194" s="93">
        <v>58</v>
      </c>
      <c r="BA194" s="93">
        <v>48</v>
      </c>
      <c r="BB194" s="93">
        <v>57</v>
      </c>
      <c r="BC194" s="93">
        <v>54</v>
      </c>
      <c r="BD194" s="93">
        <v>48</v>
      </c>
      <c r="BE194" s="93">
        <v>33</v>
      </c>
      <c r="BF194" s="93">
        <v>30</v>
      </c>
      <c r="BG194" s="93">
        <v>80</v>
      </c>
      <c r="BH194" s="93">
        <v>93</v>
      </c>
      <c r="BI194" s="93">
        <v>50</v>
      </c>
      <c r="BJ194" s="93">
        <v>42</v>
      </c>
      <c r="BK194" s="93">
        <v>32</v>
      </c>
      <c r="BL194" s="93">
        <v>28</v>
      </c>
      <c r="BM194" s="93">
        <v>42</v>
      </c>
      <c r="BN194" s="93">
        <v>40</v>
      </c>
      <c r="BO194" s="93">
        <v>29</v>
      </c>
      <c r="BP194" s="93">
        <v>75</v>
      </c>
      <c r="BQ194" s="93">
        <v>89</v>
      </c>
      <c r="BR194" s="93">
        <v>89</v>
      </c>
      <c r="BS194" s="93">
        <v>85</v>
      </c>
      <c r="BT194" s="93">
        <v>56</v>
      </c>
      <c r="BU194" s="93">
        <v>44</v>
      </c>
      <c r="BV194" s="93">
        <v>12</v>
      </c>
      <c r="BW194" s="93">
        <v>41</v>
      </c>
      <c r="BX194" s="93">
        <v>96</v>
      </c>
      <c r="BY194" s="93">
        <v>47</v>
      </c>
    </row>
    <row r="195" spans="1:77">
      <c r="A195" s="1">
        <v>40603</v>
      </c>
      <c r="B195" t="s">
        <v>357</v>
      </c>
      <c r="C195" s="2">
        <v>100.62</v>
      </c>
      <c r="D195">
        <v>28.445</v>
      </c>
      <c r="E195">
        <v>1813.59</v>
      </c>
      <c r="F195">
        <v>117.36</v>
      </c>
      <c r="G195">
        <v>4898</v>
      </c>
      <c r="H195">
        <v>19536.7</v>
      </c>
      <c r="I195">
        <v>1289.0999999999999</v>
      </c>
      <c r="J195">
        <v>1302</v>
      </c>
      <c r="K195">
        <v>18134.7</v>
      </c>
      <c r="L195">
        <v>1122.7</v>
      </c>
      <c r="M195">
        <v>18394.8</v>
      </c>
      <c r="N195">
        <v>1153.9000000000001</v>
      </c>
      <c r="W195" t="s">
        <v>357</v>
      </c>
      <c r="X195">
        <v>62.7</v>
      </c>
      <c r="Y195" t="s">
        <v>357</v>
      </c>
      <c r="Z195">
        <v>39.6</v>
      </c>
      <c r="AA195">
        <v>21.7</v>
      </c>
      <c r="AB195">
        <v>7.4</v>
      </c>
      <c r="AH195" t="s">
        <v>357</v>
      </c>
      <c r="AI195">
        <v>245</v>
      </c>
      <c r="AJ195">
        <v>83.4</v>
      </c>
      <c r="AK195">
        <v>225.3</v>
      </c>
      <c r="AL195">
        <v>2700</v>
      </c>
      <c r="AM195">
        <v>377</v>
      </c>
      <c r="AN195">
        <v>92.9</v>
      </c>
      <c r="AO195">
        <v>0.73</v>
      </c>
      <c r="AP195">
        <v>75.136480000000006</v>
      </c>
      <c r="AQ195" t="s">
        <v>357</v>
      </c>
      <c r="AR195">
        <v>1</v>
      </c>
      <c r="AS195">
        <v>1</v>
      </c>
      <c r="AT195">
        <v>1</v>
      </c>
      <c r="AU195" t="s">
        <v>357</v>
      </c>
      <c r="AV195" t="s">
        <v>357</v>
      </c>
      <c r="AW195" t="s">
        <v>357</v>
      </c>
      <c r="AX195" s="93">
        <v>61</v>
      </c>
      <c r="AY195" s="93">
        <v>77</v>
      </c>
      <c r="AZ195" s="93">
        <v>59</v>
      </c>
      <c r="BA195" s="93">
        <v>51</v>
      </c>
      <c r="BB195" s="93">
        <v>64</v>
      </c>
      <c r="BC195" s="93">
        <v>56</v>
      </c>
      <c r="BD195" s="93">
        <v>50</v>
      </c>
      <c r="BE195" s="93">
        <v>34</v>
      </c>
      <c r="BF195" s="93">
        <v>30</v>
      </c>
      <c r="BG195" s="93">
        <v>84</v>
      </c>
      <c r="BH195" s="93">
        <v>96</v>
      </c>
      <c r="BI195" s="93">
        <v>57</v>
      </c>
      <c r="BJ195" s="93">
        <v>47</v>
      </c>
      <c r="BK195" s="93">
        <v>50</v>
      </c>
      <c r="BL195" s="93">
        <v>27</v>
      </c>
      <c r="BM195" s="93">
        <v>49</v>
      </c>
      <c r="BN195" s="93">
        <v>53</v>
      </c>
      <c r="BO195" s="93">
        <v>23</v>
      </c>
      <c r="BP195" s="93">
        <v>78</v>
      </c>
      <c r="BQ195" s="93">
        <v>91</v>
      </c>
      <c r="BR195" s="93">
        <v>96</v>
      </c>
      <c r="BS195" s="93">
        <v>85</v>
      </c>
      <c r="BT195" s="93">
        <v>62</v>
      </c>
      <c r="BU195" s="93">
        <v>42</v>
      </c>
      <c r="BV195" s="93">
        <v>11</v>
      </c>
      <c r="BW195" s="93">
        <v>37</v>
      </c>
      <c r="BX195" s="93">
        <v>97</v>
      </c>
      <c r="BY195" s="93">
        <v>46</v>
      </c>
    </row>
    <row r="196" spans="1:77">
      <c r="A196" s="1">
        <v>40634</v>
      </c>
      <c r="B196">
        <v>421.20435460605108</v>
      </c>
      <c r="C196" s="2">
        <v>100.43</v>
      </c>
      <c r="D196">
        <v>27.407</v>
      </c>
      <c r="E196">
        <v>1741.84</v>
      </c>
      <c r="F196">
        <v>125.89</v>
      </c>
      <c r="G196">
        <v>4918.2</v>
      </c>
      <c r="H196">
        <v>19788.7</v>
      </c>
      <c r="I196">
        <v>1987.5</v>
      </c>
      <c r="J196">
        <v>1626.4</v>
      </c>
      <c r="K196">
        <v>18719.099999999999</v>
      </c>
      <c r="L196">
        <v>1105</v>
      </c>
      <c r="M196">
        <v>19053.7</v>
      </c>
      <c r="N196">
        <v>1125</v>
      </c>
      <c r="W196" t="s">
        <v>357</v>
      </c>
      <c r="X196">
        <v>60.9</v>
      </c>
      <c r="Y196" t="s">
        <v>357</v>
      </c>
      <c r="Z196">
        <v>42.5</v>
      </c>
      <c r="AA196">
        <v>26.8</v>
      </c>
      <c r="AB196">
        <v>7</v>
      </c>
      <c r="AH196">
        <v>87.4</v>
      </c>
      <c r="AI196">
        <v>263.10000000000002</v>
      </c>
      <c r="AJ196">
        <v>117.2</v>
      </c>
      <c r="AK196">
        <v>315.60000000000002</v>
      </c>
      <c r="AL196">
        <v>4000</v>
      </c>
      <c r="AM196">
        <v>406.5</v>
      </c>
      <c r="AN196">
        <v>106.6</v>
      </c>
      <c r="AO196">
        <v>0.25</v>
      </c>
      <c r="AP196">
        <v>84.233729999999994</v>
      </c>
      <c r="AQ196" t="s">
        <v>357</v>
      </c>
      <c r="AR196">
        <v>3</v>
      </c>
      <c r="AS196">
        <v>3</v>
      </c>
      <c r="AT196">
        <v>3</v>
      </c>
      <c r="AU196">
        <v>-7</v>
      </c>
      <c r="AV196" t="s">
        <v>357</v>
      </c>
      <c r="AW196">
        <v>-13</v>
      </c>
      <c r="AX196" s="93">
        <v>56</v>
      </c>
      <c r="AY196" s="93">
        <v>74</v>
      </c>
      <c r="AZ196" s="93">
        <v>55</v>
      </c>
      <c r="BA196" s="93">
        <v>49</v>
      </c>
      <c r="BB196" s="93">
        <v>48</v>
      </c>
      <c r="BC196" s="93">
        <v>47</v>
      </c>
      <c r="BD196" s="93">
        <v>58</v>
      </c>
      <c r="BE196" s="93">
        <v>37</v>
      </c>
      <c r="BF196" s="93">
        <v>29</v>
      </c>
      <c r="BG196" s="93">
        <v>81</v>
      </c>
      <c r="BH196" s="93">
        <v>94</v>
      </c>
      <c r="BI196" s="93">
        <v>67</v>
      </c>
      <c r="BJ196" s="93">
        <v>50</v>
      </c>
      <c r="BK196" s="93">
        <v>68</v>
      </c>
      <c r="BL196" s="93">
        <v>41</v>
      </c>
      <c r="BM196" s="93">
        <v>67</v>
      </c>
      <c r="BN196" s="93">
        <v>73</v>
      </c>
      <c r="BO196" s="93">
        <v>26</v>
      </c>
      <c r="BP196" s="93">
        <v>79</v>
      </c>
      <c r="BQ196" s="93">
        <v>90</v>
      </c>
      <c r="BR196" s="93">
        <v>95</v>
      </c>
      <c r="BS196" s="93">
        <v>84</v>
      </c>
      <c r="BT196" s="93">
        <v>71</v>
      </c>
      <c r="BU196" s="93">
        <v>39</v>
      </c>
      <c r="BV196" s="93">
        <v>11</v>
      </c>
      <c r="BW196" s="93">
        <v>40</v>
      </c>
      <c r="BX196" s="93">
        <v>94</v>
      </c>
      <c r="BY196" s="93">
        <v>49</v>
      </c>
    </row>
    <row r="197" spans="1:77">
      <c r="A197" s="1">
        <v>40664</v>
      </c>
      <c r="B197" t="s">
        <v>357</v>
      </c>
      <c r="C197" s="2">
        <v>100.48</v>
      </c>
      <c r="D197">
        <v>27.969000000000001</v>
      </c>
      <c r="E197">
        <v>1666.3</v>
      </c>
      <c r="F197">
        <v>116.73</v>
      </c>
      <c r="G197">
        <v>5071.3</v>
      </c>
      <c r="H197">
        <v>20020.8</v>
      </c>
      <c r="I197">
        <v>1933.5</v>
      </c>
      <c r="J197">
        <v>1578.3</v>
      </c>
      <c r="K197">
        <v>18789.099999999999</v>
      </c>
      <c r="L197">
        <v>1076.5</v>
      </c>
      <c r="M197">
        <v>19475</v>
      </c>
      <c r="N197">
        <v>1181.2</v>
      </c>
      <c r="W197" t="s">
        <v>357</v>
      </c>
      <c r="X197">
        <v>62</v>
      </c>
      <c r="Y197" t="s">
        <v>357</v>
      </c>
      <c r="Z197">
        <v>45.8</v>
      </c>
      <c r="AA197">
        <v>26.9</v>
      </c>
      <c r="AB197">
        <v>7.1</v>
      </c>
      <c r="AH197" t="s">
        <v>357</v>
      </c>
      <c r="AI197">
        <v>265.5</v>
      </c>
      <c r="AJ197">
        <v>133.80000000000001</v>
      </c>
      <c r="AK197">
        <v>343.4</v>
      </c>
      <c r="AL197">
        <v>3100</v>
      </c>
      <c r="AM197">
        <v>396.3</v>
      </c>
      <c r="AN197">
        <v>110.9</v>
      </c>
      <c r="AO197">
        <v>0.22</v>
      </c>
      <c r="AP197">
        <v>111.9054</v>
      </c>
      <c r="AQ197" t="s">
        <v>357</v>
      </c>
      <c r="AR197">
        <v>4</v>
      </c>
      <c r="AS197">
        <v>4</v>
      </c>
      <c r="AT197">
        <v>4</v>
      </c>
      <c r="AU197" t="s">
        <v>357</v>
      </c>
      <c r="AV197" t="s">
        <v>357</v>
      </c>
      <c r="AW197" t="s">
        <v>357</v>
      </c>
      <c r="AX197" s="93">
        <v>54</v>
      </c>
      <c r="AY197" s="93">
        <v>71</v>
      </c>
      <c r="AZ197" s="93">
        <v>61</v>
      </c>
      <c r="BA197" s="93">
        <v>48</v>
      </c>
      <c r="BB197" s="93">
        <v>52</v>
      </c>
      <c r="BC197" s="93">
        <v>57</v>
      </c>
      <c r="BD197" s="93">
        <v>52</v>
      </c>
      <c r="BE197" s="93">
        <v>41</v>
      </c>
      <c r="BF197" s="93">
        <v>34</v>
      </c>
      <c r="BG197" s="93">
        <v>71</v>
      </c>
      <c r="BH197" s="93">
        <v>88</v>
      </c>
      <c r="BI197" s="93">
        <v>65</v>
      </c>
      <c r="BJ197" s="93">
        <v>46</v>
      </c>
      <c r="BK197" s="93">
        <v>65</v>
      </c>
      <c r="BL197" s="93">
        <v>35</v>
      </c>
      <c r="BM197" s="93">
        <v>65</v>
      </c>
      <c r="BN197" s="93">
        <v>64</v>
      </c>
      <c r="BO197" s="93">
        <v>25</v>
      </c>
      <c r="BP197" s="93">
        <v>79</v>
      </c>
      <c r="BQ197" s="93">
        <v>89</v>
      </c>
      <c r="BR197" s="93">
        <v>91</v>
      </c>
      <c r="BS197" s="93">
        <v>86</v>
      </c>
      <c r="BT197" s="93">
        <v>71</v>
      </c>
      <c r="BU197" s="93">
        <v>39</v>
      </c>
      <c r="BV197" s="93">
        <v>12</v>
      </c>
      <c r="BW197" s="93">
        <v>37</v>
      </c>
      <c r="BX197" s="93">
        <v>96</v>
      </c>
      <c r="BY197" s="93">
        <v>48</v>
      </c>
    </row>
    <row r="198" spans="1:77">
      <c r="A198" s="1">
        <v>40695</v>
      </c>
      <c r="B198" t="s">
        <v>357</v>
      </c>
      <c r="C198" s="2">
        <v>100.23</v>
      </c>
      <c r="D198">
        <v>27.925999999999998</v>
      </c>
      <c r="E198">
        <v>1666.59</v>
      </c>
      <c r="F198">
        <v>112.48</v>
      </c>
      <c r="G198">
        <v>5079.8</v>
      </c>
      <c r="H198">
        <v>20160.900000000001</v>
      </c>
      <c r="I198">
        <v>1666</v>
      </c>
      <c r="J198">
        <v>1395.7</v>
      </c>
      <c r="K198">
        <v>19115.400000000001</v>
      </c>
      <c r="L198">
        <v>1076.9000000000001</v>
      </c>
      <c r="M198">
        <v>19564.400000000001</v>
      </c>
      <c r="N198">
        <v>1198.5</v>
      </c>
      <c r="W198" t="s">
        <v>357</v>
      </c>
      <c r="X198">
        <v>57.7</v>
      </c>
      <c r="Y198" t="s">
        <v>357</v>
      </c>
      <c r="Z198">
        <v>44</v>
      </c>
      <c r="AA198">
        <v>27.9</v>
      </c>
      <c r="AB198">
        <v>6.2</v>
      </c>
      <c r="AH198" t="s">
        <v>357</v>
      </c>
      <c r="AI198">
        <v>273</v>
      </c>
      <c r="AJ198">
        <v>151.80000000000001</v>
      </c>
      <c r="AK198">
        <v>355.1</v>
      </c>
      <c r="AL198">
        <v>2900</v>
      </c>
      <c r="AM198">
        <v>413.8</v>
      </c>
      <c r="AN198">
        <v>125.8</v>
      </c>
      <c r="AO198">
        <v>0.28999999999999998</v>
      </c>
      <c r="AP198">
        <v>91.910070000000005</v>
      </c>
      <c r="AQ198" t="s">
        <v>357</v>
      </c>
      <c r="AR198">
        <v>5</v>
      </c>
      <c r="AS198">
        <v>5</v>
      </c>
      <c r="AT198">
        <v>5</v>
      </c>
      <c r="AU198" t="s">
        <v>357</v>
      </c>
      <c r="AV198" t="s">
        <v>357</v>
      </c>
      <c r="AW198" t="s">
        <v>357</v>
      </c>
      <c r="AX198" s="93">
        <v>50</v>
      </c>
      <c r="AY198" s="93">
        <v>71</v>
      </c>
      <c r="AZ198" s="93">
        <v>56</v>
      </c>
      <c r="BA198" s="93">
        <v>45</v>
      </c>
      <c r="BB198" s="93">
        <v>55</v>
      </c>
      <c r="BC198" s="93">
        <v>49</v>
      </c>
      <c r="BD198" s="93">
        <v>49</v>
      </c>
      <c r="BE198" s="93">
        <v>40</v>
      </c>
      <c r="BF198" s="93">
        <v>32</v>
      </c>
      <c r="BG198" s="93">
        <v>70</v>
      </c>
      <c r="BH198" s="93">
        <v>85</v>
      </c>
      <c r="BI198" s="93">
        <v>67</v>
      </c>
      <c r="BJ198" s="93">
        <v>51</v>
      </c>
      <c r="BK198" s="93">
        <v>57</v>
      </c>
      <c r="BL198" s="93">
        <v>33</v>
      </c>
      <c r="BM198" s="93">
        <v>58</v>
      </c>
      <c r="BN198" s="93">
        <v>60</v>
      </c>
      <c r="BO198" s="93">
        <v>26</v>
      </c>
      <c r="BP198" s="93">
        <v>77</v>
      </c>
      <c r="BQ198" s="93">
        <v>87</v>
      </c>
      <c r="BR198" s="93">
        <v>98</v>
      </c>
      <c r="BS198" s="93">
        <v>82</v>
      </c>
      <c r="BT198" s="93">
        <v>67</v>
      </c>
      <c r="BU198" s="93">
        <v>36</v>
      </c>
      <c r="BV198" s="93">
        <v>11</v>
      </c>
      <c r="BW198" s="93">
        <v>40</v>
      </c>
      <c r="BX198" s="93">
        <v>93</v>
      </c>
      <c r="BY198" s="93">
        <v>49</v>
      </c>
    </row>
    <row r="199" spans="1:77">
      <c r="A199" s="1">
        <v>40725</v>
      </c>
      <c r="B199">
        <v>600.52624741202294</v>
      </c>
      <c r="C199" s="2">
        <v>99.99</v>
      </c>
      <c r="D199">
        <v>27.638000000000002</v>
      </c>
      <c r="E199">
        <v>1705.18</v>
      </c>
      <c r="F199">
        <v>116.74</v>
      </c>
      <c r="G199">
        <v>5192.2</v>
      </c>
      <c r="H199">
        <v>20721.900000000001</v>
      </c>
      <c r="I199">
        <v>1893.1</v>
      </c>
      <c r="J199">
        <v>1589.3</v>
      </c>
      <c r="K199">
        <v>19883.400000000001</v>
      </c>
      <c r="L199">
        <v>1079.7</v>
      </c>
      <c r="M199">
        <v>19655.5</v>
      </c>
      <c r="N199">
        <v>1197.3</v>
      </c>
      <c r="W199" t="s">
        <v>357</v>
      </c>
      <c r="X199">
        <v>54.9</v>
      </c>
      <c r="Y199" t="s">
        <v>357</v>
      </c>
      <c r="Z199">
        <v>43.7</v>
      </c>
      <c r="AA199">
        <v>27.5</v>
      </c>
      <c r="AB199">
        <v>6</v>
      </c>
      <c r="AH199">
        <v>140.6</v>
      </c>
      <c r="AI199">
        <v>276.2</v>
      </c>
      <c r="AJ199">
        <v>166.9</v>
      </c>
      <c r="AK199">
        <v>472.6</v>
      </c>
      <c r="AL199">
        <v>5400</v>
      </c>
      <c r="AM199">
        <v>394.6</v>
      </c>
      <c r="AN199">
        <v>148.9</v>
      </c>
      <c r="AO199">
        <v>0.27</v>
      </c>
      <c r="AP199">
        <v>92.58963</v>
      </c>
      <c r="AQ199" t="s">
        <v>357</v>
      </c>
      <c r="AR199">
        <v>6</v>
      </c>
      <c r="AS199">
        <v>6</v>
      </c>
      <c r="AT199">
        <v>6</v>
      </c>
      <c r="AU199">
        <v>-6</v>
      </c>
      <c r="AV199" t="s">
        <v>357</v>
      </c>
      <c r="AW199">
        <v>-9</v>
      </c>
      <c r="AX199" s="93">
        <v>53</v>
      </c>
      <c r="AY199" s="93">
        <v>70</v>
      </c>
      <c r="AZ199" s="93">
        <v>53</v>
      </c>
      <c r="BA199" s="93">
        <v>52</v>
      </c>
      <c r="BB199" s="93">
        <v>38</v>
      </c>
      <c r="BC199" s="93">
        <v>49</v>
      </c>
      <c r="BD199" s="93">
        <v>45</v>
      </c>
      <c r="BE199" s="93">
        <v>43</v>
      </c>
      <c r="BF199" s="93">
        <v>29</v>
      </c>
      <c r="BG199" s="93">
        <v>67</v>
      </c>
      <c r="BH199" s="93">
        <v>81</v>
      </c>
      <c r="BI199" s="93">
        <v>65</v>
      </c>
      <c r="BJ199" s="93">
        <v>48</v>
      </c>
      <c r="BK199" s="93">
        <v>63</v>
      </c>
      <c r="BL199" s="93">
        <v>35</v>
      </c>
      <c r="BM199" s="93">
        <v>63</v>
      </c>
      <c r="BN199" s="93">
        <v>64</v>
      </c>
      <c r="BO199" s="93">
        <v>28</v>
      </c>
      <c r="BP199" s="93">
        <v>80</v>
      </c>
      <c r="BQ199" s="93">
        <v>89</v>
      </c>
      <c r="BR199" s="93">
        <v>84</v>
      </c>
      <c r="BS199" s="93">
        <v>87</v>
      </c>
      <c r="BT199" s="93">
        <v>76</v>
      </c>
      <c r="BU199" s="93">
        <v>38</v>
      </c>
      <c r="BV199" s="93">
        <v>11</v>
      </c>
      <c r="BW199" s="93">
        <v>41</v>
      </c>
      <c r="BX199" s="93">
        <v>97</v>
      </c>
      <c r="BY199" s="93">
        <v>48</v>
      </c>
    </row>
    <row r="200" spans="1:77">
      <c r="A200" s="1">
        <v>40756</v>
      </c>
      <c r="B200" t="s">
        <v>357</v>
      </c>
      <c r="C200" s="2">
        <v>99.76</v>
      </c>
      <c r="D200">
        <v>28.843</v>
      </c>
      <c r="E200">
        <v>1546.05</v>
      </c>
      <c r="F200">
        <v>114.85</v>
      </c>
      <c r="G200">
        <v>5306.6</v>
      </c>
      <c r="H200">
        <v>20828.099999999999</v>
      </c>
      <c r="I200">
        <v>1863.5</v>
      </c>
      <c r="J200">
        <v>1526.7</v>
      </c>
      <c r="K200">
        <v>19542.3</v>
      </c>
      <c r="L200">
        <v>1189.8</v>
      </c>
      <c r="M200">
        <v>19688.2</v>
      </c>
      <c r="N200">
        <v>1257.0999999999999</v>
      </c>
      <c r="W200" t="s">
        <v>357</v>
      </c>
      <c r="X200">
        <v>52</v>
      </c>
      <c r="Y200" t="s">
        <v>357</v>
      </c>
      <c r="Z200">
        <v>41.4</v>
      </c>
      <c r="AA200">
        <v>26.9</v>
      </c>
      <c r="AB200">
        <v>6.4</v>
      </c>
      <c r="AH200" t="s">
        <v>357</v>
      </c>
      <c r="AI200">
        <v>285.3</v>
      </c>
      <c r="AJ200">
        <v>296.2</v>
      </c>
      <c r="AK200">
        <v>453.7</v>
      </c>
      <c r="AL200">
        <v>3700</v>
      </c>
      <c r="AM200">
        <v>395.1</v>
      </c>
      <c r="AN200">
        <v>170.4</v>
      </c>
      <c r="AO200">
        <v>0.38</v>
      </c>
      <c r="AP200">
        <v>162.238</v>
      </c>
      <c r="AQ200" t="s">
        <v>357</v>
      </c>
      <c r="AR200">
        <v>6</v>
      </c>
      <c r="AS200">
        <v>6</v>
      </c>
      <c r="AT200">
        <v>6</v>
      </c>
      <c r="AU200" t="s">
        <v>357</v>
      </c>
      <c r="AV200" t="s">
        <v>357</v>
      </c>
      <c r="AW200" t="s">
        <v>357</v>
      </c>
      <c r="AX200" s="93">
        <v>55</v>
      </c>
      <c r="AY200" s="93">
        <v>72</v>
      </c>
      <c r="AZ200" s="93">
        <v>55</v>
      </c>
      <c r="BA200" s="93">
        <v>48</v>
      </c>
      <c r="BB200" s="93">
        <v>59</v>
      </c>
      <c r="BC200" s="93">
        <v>55</v>
      </c>
      <c r="BD200" s="93">
        <v>44</v>
      </c>
      <c r="BE200" s="93">
        <v>44</v>
      </c>
      <c r="BF200" s="93">
        <v>32</v>
      </c>
      <c r="BG200" s="93">
        <v>69</v>
      </c>
      <c r="BH200" s="93">
        <v>83</v>
      </c>
      <c r="BI200" s="93">
        <v>66</v>
      </c>
      <c r="BJ200" s="93">
        <v>53</v>
      </c>
      <c r="BK200" s="93">
        <v>61</v>
      </c>
      <c r="BL200" s="93">
        <v>37</v>
      </c>
      <c r="BM200" s="93">
        <v>60</v>
      </c>
      <c r="BN200" s="93">
        <v>60</v>
      </c>
      <c r="BO200" s="93">
        <v>23</v>
      </c>
      <c r="BP200" s="93">
        <v>82</v>
      </c>
      <c r="BQ200" s="93">
        <v>91</v>
      </c>
      <c r="BR200" s="93">
        <v>92</v>
      </c>
      <c r="BS200" s="93">
        <v>88</v>
      </c>
      <c r="BT200" s="93">
        <v>73</v>
      </c>
      <c r="BU200" s="93">
        <v>42</v>
      </c>
      <c r="BV200" s="93">
        <v>11</v>
      </c>
      <c r="BW200" s="93">
        <v>40</v>
      </c>
      <c r="BX200" s="93">
        <v>89</v>
      </c>
      <c r="BY200" s="93">
        <v>51</v>
      </c>
    </row>
    <row r="201" spans="1:77">
      <c r="A201" s="1">
        <v>40787</v>
      </c>
      <c r="B201" t="s">
        <v>357</v>
      </c>
      <c r="C201" s="2">
        <v>99.96</v>
      </c>
      <c r="D201">
        <v>32.194000000000003</v>
      </c>
      <c r="E201">
        <v>1366.54</v>
      </c>
      <c r="F201">
        <v>102.76</v>
      </c>
      <c r="G201">
        <v>5343</v>
      </c>
      <c r="H201">
        <v>21061.9</v>
      </c>
      <c r="I201">
        <v>1747.5</v>
      </c>
      <c r="J201">
        <v>1473.2</v>
      </c>
      <c r="K201">
        <v>19503.5</v>
      </c>
      <c r="L201">
        <v>1165.2</v>
      </c>
      <c r="M201">
        <v>20019</v>
      </c>
      <c r="N201">
        <v>1233.9000000000001</v>
      </c>
      <c r="W201" t="s">
        <v>357</v>
      </c>
      <c r="X201">
        <v>50.9</v>
      </c>
      <c r="Y201" t="s">
        <v>357</v>
      </c>
      <c r="Z201">
        <v>43.8</v>
      </c>
      <c r="AA201">
        <v>29.4</v>
      </c>
      <c r="AB201">
        <v>6</v>
      </c>
      <c r="AH201" t="s">
        <v>357</v>
      </c>
      <c r="AI201">
        <v>296.2</v>
      </c>
      <c r="AJ201">
        <v>412.8</v>
      </c>
      <c r="AK201">
        <v>473.2</v>
      </c>
      <c r="AL201">
        <v>3900</v>
      </c>
      <c r="AM201">
        <v>387.2</v>
      </c>
      <c r="AN201">
        <v>176</v>
      </c>
      <c r="AO201">
        <v>0.28999999999999998</v>
      </c>
      <c r="AP201">
        <v>191.06540000000001</v>
      </c>
      <c r="AQ201" t="s">
        <v>357</v>
      </c>
      <c r="AR201">
        <v>4</v>
      </c>
      <c r="AS201">
        <v>4</v>
      </c>
      <c r="AT201">
        <v>4</v>
      </c>
      <c r="AU201" t="s">
        <v>357</v>
      </c>
      <c r="AV201" t="s">
        <v>357</v>
      </c>
      <c r="AW201" t="s">
        <v>357</v>
      </c>
      <c r="AX201" s="93">
        <v>56</v>
      </c>
      <c r="AY201" s="93">
        <v>73</v>
      </c>
      <c r="AZ201" s="93">
        <v>55</v>
      </c>
      <c r="BA201" s="93">
        <v>44</v>
      </c>
      <c r="BB201" s="93">
        <v>47</v>
      </c>
      <c r="BC201" s="93">
        <v>50</v>
      </c>
      <c r="BD201" s="93">
        <v>43</v>
      </c>
      <c r="BE201" s="93">
        <v>46</v>
      </c>
      <c r="BF201" s="93">
        <v>33</v>
      </c>
      <c r="BG201" s="93">
        <v>71</v>
      </c>
      <c r="BH201" s="93">
        <v>81</v>
      </c>
      <c r="BI201" s="93">
        <v>65</v>
      </c>
      <c r="BJ201" s="93">
        <v>51</v>
      </c>
      <c r="BK201" s="93">
        <v>57</v>
      </c>
      <c r="BL201" s="93">
        <v>38</v>
      </c>
      <c r="BM201" s="93">
        <v>60</v>
      </c>
      <c r="BN201" s="93">
        <v>65</v>
      </c>
      <c r="BO201" s="93">
        <v>18</v>
      </c>
      <c r="BP201" s="93">
        <v>77</v>
      </c>
      <c r="BQ201" s="93">
        <v>89</v>
      </c>
      <c r="BR201" s="93">
        <v>85</v>
      </c>
      <c r="BS201" s="93">
        <v>87</v>
      </c>
      <c r="BT201" s="93">
        <v>77</v>
      </c>
      <c r="BU201" s="93">
        <v>37</v>
      </c>
      <c r="BV201" s="93">
        <v>11</v>
      </c>
      <c r="BW201" s="93">
        <v>42</v>
      </c>
      <c r="BX201" s="93">
        <v>98</v>
      </c>
      <c r="BY201" s="93">
        <v>48</v>
      </c>
    </row>
    <row r="202" spans="1:77">
      <c r="A202" s="1">
        <v>40817</v>
      </c>
      <c r="B202">
        <v>782.93462822187314</v>
      </c>
      <c r="C202" s="2">
        <v>100.48</v>
      </c>
      <c r="D202">
        <v>30.23</v>
      </c>
      <c r="E202">
        <v>1498.6</v>
      </c>
      <c r="F202">
        <v>109.56</v>
      </c>
      <c r="G202">
        <v>5420.4</v>
      </c>
      <c r="H202">
        <v>21480.400000000001</v>
      </c>
      <c r="I202">
        <v>1674.7</v>
      </c>
      <c r="J202">
        <v>1606.8</v>
      </c>
      <c r="K202">
        <v>20386.400000000001</v>
      </c>
      <c r="L202">
        <v>1198.7</v>
      </c>
      <c r="M202">
        <v>20880.400000000001</v>
      </c>
      <c r="N202">
        <v>1283</v>
      </c>
      <c r="W202" t="s">
        <v>357</v>
      </c>
      <c r="X202">
        <v>50</v>
      </c>
      <c r="Y202" t="s">
        <v>357</v>
      </c>
      <c r="Z202">
        <v>43</v>
      </c>
      <c r="AA202">
        <v>26.8</v>
      </c>
      <c r="AB202">
        <v>6</v>
      </c>
      <c r="AH202">
        <v>169.6</v>
      </c>
      <c r="AI202">
        <v>294.7</v>
      </c>
      <c r="AJ202">
        <v>680.4</v>
      </c>
      <c r="AK202">
        <v>524.29999999999995</v>
      </c>
      <c r="AL202">
        <v>5500</v>
      </c>
      <c r="AM202">
        <v>381.6</v>
      </c>
      <c r="AN202">
        <v>146.4</v>
      </c>
      <c r="AO202">
        <v>0.31</v>
      </c>
      <c r="AP202">
        <v>241.7758</v>
      </c>
      <c r="AQ202" t="s">
        <v>357</v>
      </c>
      <c r="AR202">
        <v>4</v>
      </c>
      <c r="AS202">
        <v>4</v>
      </c>
      <c r="AT202">
        <v>4</v>
      </c>
      <c r="AU202">
        <v>-8</v>
      </c>
      <c r="AV202" t="s">
        <v>357</v>
      </c>
      <c r="AW202">
        <v>-7</v>
      </c>
      <c r="AX202" s="93">
        <v>55</v>
      </c>
      <c r="AY202" s="93">
        <v>70</v>
      </c>
      <c r="AZ202" s="93">
        <v>56</v>
      </c>
      <c r="BA202" s="93">
        <v>50</v>
      </c>
      <c r="BB202" s="93">
        <v>55</v>
      </c>
      <c r="BC202" s="93">
        <v>48</v>
      </c>
      <c r="BD202" s="93">
        <v>44</v>
      </c>
      <c r="BE202" s="93">
        <v>42</v>
      </c>
      <c r="BF202" s="93">
        <v>35</v>
      </c>
      <c r="BG202" s="93">
        <v>68</v>
      </c>
      <c r="BH202" s="93">
        <v>80</v>
      </c>
      <c r="BI202" s="93">
        <v>57</v>
      </c>
      <c r="BJ202" s="93">
        <v>48</v>
      </c>
      <c r="BK202" s="93">
        <v>54</v>
      </c>
      <c r="BL202" s="93">
        <v>36</v>
      </c>
      <c r="BM202" s="93">
        <v>55</v>
      </c>
      <c r="BN202" s="93">
        <v>57</v>
      </c>
      <c r="BO202" s="93">
        <v>25</v>
      </c>
      <c r="BP202" s="93">
        <v>79</v>
      </c>
      <c r="BQ202" s="93">
        <v>91</v>
      </c>
      <c r="BR202" s="93">
        <v>88</v>
      </c>
      <c r="BS202" s="93">
        <v>85</v>
      </c>
      <c r="BT202" s="93">
        <v>81</v>
      </c>
      <c r="BU202" s="93">
        <v>35</v>
      </c>
      <c r="BV202" s="93">
        <v>11</v>
      </c>
      <c r="BW202" s="93">
        <v>43</v>
      </c>
      <c r="BX202" s="93">
        <v>88</v>
      </c>
      <c r="BY202" s="93">
        <v>50</v>
      </c>
    </row>
    <row r="203" spans="1:77">
      <c r="A203" s="1">
        <v>40848</v>
      </c>
      <c r="B203" t="s">
        <v>357</v>
      </c>
      <c r="C203" s="2">
        <v>100.42</v>
      </c>
      <c r="D203">
        <v>30.731999999999999</v>
      </c>
      <c r="E203">
        <v>1499.62</v>
      </c>
      <c r="F203">
        <v>110.52</v>
      </c>
      <c r="G203">
        <v>5420.1</v>
      </c>
      <c r="H203">
        <v>21366.7</v>
      </c>
      <c r="I203">
        <v>1854.4</v>
      </c>
      <c r="J203">
        <v>1579.1</v>
      </c>
      <c r="K203">
        <v>20362.2</v>
      </c>
      <c r="L203">
        <v>1205.5999999999999</v>
      </c>
      <c r="M203">
        <v>21089.8</v>
      </c>
      <c r="N203">
        <v>1266.5999999999999</v>
      </c>
      <c r="W203" t="s">
        <v>357</v>
      </c>
      <c r="X203">
        <v>49.1</v>
      </c>
      <c r="Y203" t="s">
        <v>357</v>
      </c>
      <c r="Z203">
        <v>45.2</v>
      </c>
      <c r="AA203">
        <v>28.7</v>
      </c>
      <c r="AB203">
        <v>6.2</v>
      </c>
      <c r="AH203" t="s">
        <v>357</v>
      </c>
      <c r="AI203">
        <v>303.3</v>
      </c>
      <c r="AJ203">
        <v>597.79999999999995</v>
      </c>
      <c r="AK203">
        <v>486.6</v>
      </c>
      <c r="AL203">
        <v>5000</v>
      </c>
      <c r="AM203">
        <v>410.5</v>
      </c>
      <c r="AN203">
        <v>127.5</v>
      </c>
      <c r="AO203">
        <v>0.62</v>
      </c>
      <c r="AP203">
        <v>158.8323</v>
      </c>
      <c r="AQ203" t="s">
        <v>357</v>
      </c>
      <c r="AR203">
        <v>0</v>
      </c>
      <c r="AS203">
        <v>0</v>
      </c>
      <c r="AT203">
        <v>0</v>
      </c>
      <c r="AU203" t="s">
        <v>357</v>
      </c>
      <c r="AV203" t="s">
        <v>357</v>
      </c>
      <c r="AW203" t="s">
        <v>357</v>
      </c>
      <c r="AX203" s="93">
        <v>52</v>
      </c>
      <c r="AY203" s="93">
        <v>67</v>
      </c>
      <c r="AZ203" s="93">
        <v>54</v>
      </c>
      <c r="BA203" s="93">
        <v>51</v>
      </c>
      <c r="BB203" s="93">
        <v>50</v>
      </c>
      <c r="BC203" s="93">
        <v>45</v>
      </c>
      <c r="BD203" s="93">
        <v>46</v>
      </c>
      <c r="BE203" s="93">
        <v>42</v>
      </c>
      <c r="BF203" s="93">
        <v>31</v>
      </c>
      <c r="BG203" s="93">
        <v>67</v>
      </c>
      <c r="BH203" s="93">
        <v>82</v>
      </c>
      <c r="BI203" s="93">
        <v>58</v>
      </c>
      <c r="BJ203" s="93">
        <v>51</v>
      </c>
      <c r="BK203" s="93">
        <v>54</v>
      </c>
      <c r="BL203" s="93">
        <v>29</v>
      </c>
      <c r="BM203" s="93">
        <v>54</v>
      </c>
      <c r="BN203" s="93">
        <v>58</v>
      </c>
      <c r="BO203" s="93">
        <v>20</v>
      </c>
      <c r="BP203" s="93">
        <v>82</v>
      </c>
      <c r="BQ203" s="93">
        <v>93</v>
      </c>
      <c r="BR203" s="93">
        <v>85</v>
      </c>
      <c r="BS203" s="93">
        <v>85</v>
      </c>
      <c r="BT203" s="93">
        <v>81</v>
      </c>
      <c r="BU203" s="93">
        <v>38</v>
      </c>
      <c r="BV203" s="93">
        <v>11</v>
      </c>
      <c r="BW203" s="93">
        <v>41</v>
      </c>
      <c r="BX203" s="93">
        <v>75</v>
      </c>
      <c r="BY203" s="93">
        <v>46</v>
      </c>
    </row>
    <row r="204" spans="1:77">
      <c r="A204" s="1">
        <v>40878</v>
      </c>
      <c r="B204" t="s">
        <v>357</v>
      </c>
      <c r="C204" s="2">
        <v>100.44</v>
      </c>
      <c r="D204">
        <v>32.204000000000001</v>
      </c>
      <c r="E204">
        <v>1402.23</v>
      </c>
      <c r="F204">
        <v>107.38</v>
      </c>
      <c r="G204">
        <v>5475.2</v>
      </c>
      <c r="H204">
        <v>21920</v>
      </c>
      <c r="I204">
        <v>1644.6</v>
      </c>
      <c r="J204">
        <v>1704.5</v>
      </c>
      <c r="K204">
        <v>20774.2</v>
      </c>
      <c r="L204">
        <v>1201</v>
      </c>
      <c r="M204">
        <v>21846.799999999999</v>
      </c>
      <c r="N204">
        <v>1259.5</v>
      </c>
      <c r="W204" t="s">
        <v>357</v>
      </c>
      <c r="X204">
        <v>47.9</v>
      </c>
      <c r="Y204" t="s">
        <v>357</v>
      </c>
      <c r="Z204">
        <v>46.4</v>
      </c>
      <c r="AA204">
        <v>29.8</v>
      </c>
      <c r="AB204">
        <v>6.2</v>
      </c>
      <c r="AH204" t="s">
        <v>357</v>
      </c>
      <c r="AI204">
        <v>300.2</v>
      </c>
      <c r="AJ204">
        <v>362.7</v>
      </c>
      <c r="AK204">
        <v>482.7</v>
      </c>
      <c r="AL204">
        <v>6500</v>
      </c>
      <c r="AM204">
        <v>409.3</v>
      </c>
      <c r="AN204">
        <v>120.8</v>
      </c>
      <c r="AO204">
        <v>0.46</v>
      </c>
      <c r="AP204">
        <v>271.6361</v>
      </c>
      <c r="AQ204" t="s">
        <v>357</v>
      </c>
      <c r="AR204">
        <v>-3</v>
      </c>
      <c r="AS204">
        <v>-3</v>
      </c>
      <c r="AT204">
        <v>-3</v>
      </c>
      <c r="AU204" t="s">
        <v>357</v>
      </c>
      <c r="AV204" t="s">
        <v>357</v>
      </c>
      <c r="AW204" t="s">
        <v>357</v>
      </c>
      <c r="AX204" s="93">
        <v>56</v>
      </c>
      <c r="AY204" s="93">
        <v>65</v>
      </c>
      <c r="AZ204" s="93">
        <v>55</v>
      </c>
      <c r="BA204" s="93">
        <v>45</v>
      </c>
      <c r="BB204" s="93">
        <v>48</v>
      </c>
      <c r="BC204" s="93">
        <v>48</v>
      </c>
      <c r="BD204" s="93">
        <v>51</v>
      </c>
      <c r="BE204" s="93">
        <v>46</v>
      </c>
      <c r="BF204" s="93">
        <v>32</v>
      </c>
      <c r="BG204" s="93">
        <v>61</v>
      </c>
      <c r="BH204" s="93">
        <v>79</v>
      </c>
      <c r="BI204" s="93">
        <v>51</v>
      </c>
      <c r="BJ204" s="93">
        <v>42</v>
      </c>
      <c r="BK204" s="93">
        <v>50</v>
      </c>
      <c r="BL204" s="93">
        <v>34</v>
      </c>
      <c r="BM204" s="93">
        <v>52</v>
      </c>
      <c r="BN204" s="93">
        <v>48</v>
      </c>
      <c r="BO204" s="93">
        <v>24</v>
      </c>
      <c r="BP204" s="93">
        <v>79</v>
      </c>
      <c r="BQ204" s="93">
        <v>90</v>
      </c>
      <c r="BR204" s="93">
        <v>88</v>
      </c>
      <c r="BS204" s="93">
        <v>84</v>
      </c>
      <c r="BT204" s="93">
        <v>73</v>
      </c>
      <c r="BU204" s="93">
        <v>41</v>
      </c>
      <c r="BV204" s="93">
        <v>12</v>
      </c>
      <c r="BW204" s="93">
        <v>43</v>
      </c>
      <c r="BX204" s="93">
        <v>78</v>
      </c>
      <c r="BY204" s="93">
        <v>52</v>
      </c>
    </row>
    <row r="205" spans="1:77">
      <c r="A205" s="1">
        <v>40909</v>
      </c>
      <c r="B205">
        <v>885.02975166355054</v>
      </c>
      <c r="C205" s="2">
        <v>100.5</v>
      </c>
      <c r="D205">
        <v>30.31</v>
      </c>
      <c r="E205">
        <v>1514.03</v>
      </c>
      <c r="F205">
        <v>110.98</v>
      </c>
      <c r="G205">
        <v>5938.6</v>
      </c>
      <c r="H205">
        <v>24204.799999999999</v>
      </c>
      <c r="I205">
        <v>2185.6</v>
      </c>
      <c r="J205">
        <v>3965.6</v>
      </c>
      <c r="K205">
        <v>20954.3</v>
      </c>
      <c r="L205">
        <v>1208.3</v>
      </c>
      <c r="M205">
        <v>21796.9</v>
      </c>
      <c r="N205">
        <v>1167.5</v>
      </c>
      <c r="W205" t="s">
        <v>357</v>
      </c>
      <c r="X205">
        <v>48.4</v>
      </c>
      <c r="Y205" t="s">
        <v>357</v>
      </c>
      <c r="Z205">
        <v>50.2</v>
      </c>
      <c r="AA205">
        <v>30</v>
      </c>
      <c r="AB205">
        <v>6</v>
      </c>
      <c r="AH205">
        <v>267.7</v>
      </c>
      <c r="AI205">
        <v>360.6</v>
      </c>
      <c r="AJ205">
        <v>136.5</v>
      </c>
      <c r="AK205">
        <v>681.6</v>
      </c>
      <c r="AL205">
        <v>17000</v>
      </c>
      <c r="AM205">
        <v>423.3</v>
      </c>
      <c r="AN205">
        <v>121.1</v>
      </c>
      <c r="AO205">
        <v>0.44</v>
      </c>
      <c r="AP205">
        <v>151.12299999999999</v>
      </c>
      <c r="AQ205" t="s">
        <v>357</v>
      </c>
      <c r="AR205">
        <v>-3</v>
      </c>
      <c r="AS205">
        <v>-3</v>
      </c>
      <c r="AT205">
        <v>-3</v>
      </c>
      <c r="AU205">
        <v>-12</v>
      </c>
      <c r="AV205" t="s">
        <v>357</v>
      </c>
      <c r="AW205">
        <v>-7</v>
      </c>
      <c r="AX205" s="93">
        <v>60</v>
      </c>
      <c r="AY205" s="93">
        <v>70</v>
      </c>
      <c r="AZ205" s="93">
        <v>42</v>
      </c>
      <c r="BA205" s="93">
        <v>44</v>
      </c>
      <c r="BB205" s="93">
        <v>25</v>
      </c>
      <c r="BC205" s="93">
        <v>32</v>
      </c>
      <c r="BD205" s="93">
        <v>52</v>
      </c>
      <c r="BE205" s="93">
        <v>41</v>
      </c>
      <c r="BF205" s="93">
        <v>27</v>
      </c>
      <c r="BG205" s="93">
        <v>67</v>
      </c>
      <c r="BH205" s="93">
        <v>85</v>
      </c>
      <c r="BI205" s="93">
        <v>51</v>
      </c>
      <c r="BJ205" s="93">
        <v>45</v>
      </c>
      <c r="BK205" s="93">
        <v>38</v>
      </c>
      <c r="BL205" s="93">
        <v>33</v>
      </c>
      <c r="BM205" s="93">
        <v>43</v>
      </c>
      <c r="BN205" s="93">
        <v>34</v>
      </c>
      <c r="BO205" s="93">
        <v>23</v>
      </c>
      <c r="BP205" s="93">
        <v>75</v>
      </c>
      <c r="BQ205" s="93">
        <v>88</v>
      </c>
      <c r="BR205" s="93">
        <v>90</v>
      </c>
      <c r="BS205" s="93">
        <v>82</v>
      </c>
      <c r="BT205" s="93">
        <v>66</v>
      </c>
      <c r="BU205" s="93">
        <v>37</v>
      </c>
      <c r="BV205" s="93">
        <v>11</v>
      </c>
      <c r="BW205" s="93">
        <v>43</v>
      </c>
      <c r="BX205" s="93">
        <v>79</v>
      </c>
      <c r="BY205" s="93">
        <v>46</v>
      </c>
    </row>
    <row r="206" spans="1:77">
      <c r="A206" s="1">
        <v>40940</v>
      </c>
      <c r="B206" t="s">
        <v>357</v>
      </c>
      <c r="C206" s="2">
        <v>100.37</v>
      </c>
      <c r="D206">
        <v>29.085000000000001</v>
      </c>
      <c r="E206">
        <v>1597.67</v>
      </c>
      <c r="F206">
        <v>122.66</v>
      </c>
      <c r="G206">
        <v>5670.7</v>
      </c>
      <c r="H206">
        <v>23349.1</v>
      </c>
      <c r="I206">
        <v>1446.5</v>
      </c>
      <c r="J206">
        <v>1033.0999999999999</v>
      </c>
      <c r="K206">
        <v>20573.099999999999</v>
      </c>
      <c r="L206">
        <v>1187.4000000000001</v>
      </c>
      <c r="M206">
        <v>20617</v>
      </c>
      <c r="N206">
        <v>1240.5999999999999</v>
      </c>
      <c r="W206">
        <v>48.8</v>
      </c>
      <c r="X206">
        <v>51</v>
      </c>
      <c r="Y206" t="s">
        <v>357</v>
      </c>
      <c r="Z206">
        <v>39.5</v>
      </c>
      <c r="AA206">
        <v>19.100000000000001</v>
      </c>
      <c r="AB206">
        <v>6.3</v>
      </c>
      <c r="AH206" t="s">
        <v>357</v>
      </c>
      <c r="AI206">
        <v>267.2</v>
      </c>
      <c r="AJ206">
        <v>78.5</v>
      </c>
      <c r="AK206">
        <v>224.2</v>
      </c>
      <c r="AL206">
        <v>3100</v>
      </c>
      <c r="AM206">
        <v>426.9</v>
      </c>
      <c r="AN206">
        <v>117.9</v>
      </c>
      <c r="AO206">
        <v>0.89</v>
      </c>
      <c r="AP206">
        <v>205.85339999999999</v>
      </c>
      <c r="AQ206" t="s">
        <v>357</v>
      </c>
      <c r="AR206">
        <v>-1</v>
      </c>
      <c r="AS206">
        <v>-1</v>
      </c>
      <c r="AT206">
        <v>-1</v>
      </c>
      <c r="AU206" t="s">
        <v>357</v>
      </c>
      <c r="AV206" t="s">
        <v>357</v>
      </c>
      <c r="AW206" t="s">
        <v>357</v>
      </c>
      <c r="AX206" s="93">
        <v>61</v>
      </c>
      <c r="AY206" s="93">
        <v>73</v>
      </c>
      <c r="AZ206" s="93">
        <v>52</v>
      </c>
      <c r="BA206" s="93">
        <v>45</v>
      </c>
      <c r="BB206" s="93">
        <v>60</v>
      </c>
      <c r="BC206" s="93">
        <v>51</v>
      </c>
      <c r="BD206" s="93">
        <v>42</v>
      </c>
      <c r="BE206" s="93">
        <v>43</v>
      </c>
      <c r="BF206" s="93">
        <v>28</v>
      </c>
      <c r="BG206" s="93">
        <v>67</v>
      </c>
      <c r="BH206" s="93">
        <v>82</v>
      </c>
      <c r="BI206" s="93">
        <v>55</v>
      </c>
      <c r="BJ206" s="93">
        <v>44</v>
      </c>
      <c r="BK206" s="93">
        <v>40</v>
      </c>
      <c r="BL206" s="93">
        <v>34</v>
      </c>
      <c r="BM206" s="93">
        <v>53</v>
      </c>
      <c r="BN206" s="93">
        <v>48</v>
      </c>
      <c r="BO206" s="93">
        <v>20</v>
      </c>
      <c r="BP206" s="93">
        <v>78</v>
      </c>
      <c r="BQ206" s="93">
        <v>90</v>
      </c>
      <c r="BR206" s="93">
        <v>93</v>
      </c>
      <c r="BS206" s="93">
        <v>79</v>
      </c>
      <c r="BT206" s="93">
        <v>70</v>
      </c>
      <c r="BU206" s="93">
        <v>45</v>
      </c>
      <c r="BV206" s="93">
        <v>11</v>
      </c>
      <c r="BW206" s="93">
        <v>49</v>
      </c>
      <c r="BX206" s="93">
        <v>87</v>
      </c>
      <c r="BY206" s="93">
        <v>57</v>
      </c>
    </row>
    <row r="207" spans="1:77">
      <c r="A207" s="1">
        <v>40969</v>
      </c>
      <c r="B207" t="s">
        <v>357</v>
      </c>
      <c r="C207" s="2">
        <v>100.58</v>
      </c>
      <c r="D207">
        <v>29.32</v>
      </c>
      <c r="E207">
        <v>1517.34</v>
      </c>
      <c r="F207">
        <v>122.88</v>
      </c>
      <c r="G207">
        <v>5713</v>
      </c>
      <c r="H207">
        <v>23542.5</v>
      </c>
      <c r="I207">
        <v>1500.9</v>
      </c>
      <c r="J207">
        <v>1688.4</v>
      </c>
      <c r="K207">
        <v>20963.400000000001</v>
      </c>
      <c r="L207">
        <v>1222.8</v>
      </c>
      <c r="M207">
        <v>21101.8</v>
      </c>
      <c r="N207">
        <v>1209.5999999999999</v>
      </c>
      <c r="W207">
        <v>49.7</v>
      </c>
      <c r="X207">
        <v>50.2</v>
      </c>
      <c r="Y207" t="s">
        <v>357</v>
      </c>
      <c r="Z207">
        <v>44.9</v>
      </c>
      <c r="AA207">
        <v>24.7</v>
      </c>
      <c r="AB207">
        <v>6.2</v>
      </c>
      <c r="AH207" t="s">
        <v>357</v>
      </c>
      <c r="AI207">
        <v>265.8</v>
      </c>
      <c r="AJ207">
        <v>85.9</v>
      </c>
      <c r="AK207">
        <v>235.2</v>
      </c>
      <c r="AL207">
        <v>2800</v>
      </c>
      <c r="AM207">
        <v>393.6</v>
      </c>
      <c r="AN207">
        <v>103.5</v>
      </c>
      <c r="AO207">
        <v>0.69</v>
      </c>
      <c r="AP207">
        <v>194.1283</v>
      </c>
      <c r="AQ207" t="s">
        <v>357</v>
      </c>
      <c r="AR207">
        <v>3</v>
      </c>
      <c r="AS207">
        <v>3</v>
      </c>
      <c r="AT207">
        <v>3</v>
      </c>
      <c r="AU207" t="s">
        <v>357</v>
      </c>
      <c r="AV207" t="s">
        <v>357</v>
      </c>
      <c r="AW207" t="s">
        <v>357</v>
      </c>
      <c r="AX207" s="93">
        <v>56</v>
      </c>
      <c r="AY207" s="93">
        <v>69</v>
      </c>
      <c r="AZ207" s="93">
        <v>60</v>
      </c>
      <c r="BA207" s="93">
        <v>50</v>
      </c>
      <c r="BB207" s="93">
        <v>59</v>
      </c>
      <c r="BC207" s="93">
        <v>56</v>
      </c>
      <c r="BD207" s="93">
        <v>54</v>
      </c>
      <c r="BE207" s="93">
        <v>46</v>
      </c>
      <c r="BF207" s="93">
        <v>35</v>
      </c>
      <c r="BG207" s="93">
        <v>74</v>
      </c>
      <c r="BH207" s="93">
        <v>84</v>
      </c>
      <c r="BI207" s="93">
        <v>62</v>
      </c>
      <c r="BJ207" s="93">
        <v>48</v>
      </c>
      <c r="BK207" s="93">
        <v>49</v>
      </c>
      <c r="BL207" s="93">
        <v>33</v>
      </c>
      <c r="BM207" s="93">
        <v>58</v>
      </c>
      <c r="BN207" s="93">
        <v>60</v>
      </c>
      <c r="BO207" s="93">
        <v>19</v>
      </c>
      <c r="BP207" s="93">
        <v>81</v>
      </c>
      <c r="BQ207" s="93">
        <v>92</v>
      </c>
      <c r="BR207" s="93">
        <v>89</v>
      </c>
      <c r="BS207" s="93">
        <v>86</v>
      </c>
      <c r="BT207" s="93">
        <v>72</v>
      </c>
      <c r="BU207" s="93">
        <v>39</v>
      </c>
      <c r="BV207" s="93">
        <v>11</v>
      </c>
      <c r="BW207" s="93">
        <v>49</v>
      </c>
      <c r="BX207" s="93">
        <v>106</v>
      </c>
      <c r="BY207" s="93">
        <v>53</v>
      </c>
    </row>
    <row r="208" spans="1:77">
      <c r="A208" s="1">
        <v>41000</v>
      </c>
      <c r="B208">
        <v>464.32141078904448</v>
      </c>
      <c r="C208" s="2">
        <v>100.31</v>
      </c>
      <c r="D208">
        <v>29.367999999999999</v>
      </c>
      <c r="E208">
        <v>1473.5</v>
      </c>
      <c r="F208">
        <v>119.47</v>
      </c>
      <c r="G208">
        <v>5704.3</v>
      </c>
      <c r="H208">
        <v>23747.8</v>
      </c>
      <c r="I208">
        <v>2156.1</v>
      </c>
      <c r="J208">
        <v>1862.1</v>
      </c>
      <c r="K208">
        <v>21676</v>
      </c>
      <c r="L208">
        <v>1249.2</v>
      </c>
      <c r="M208">
        <v>22005.3</v>
      </c>
      <c r="N208">
        <v>1251.2</v>
      </c>
      <c r="W208">
        <v>48.1</v>
      </c>
      <c r="X208">
        <v>48.4</v>
      </c>
      <c r="Y208" t="s">
        <v>357</v>
      </c>
      <c r="Z208">
        <v>46.7</v>
      </c>
      <c r="AA208">
        <v>28.4</v>
      </c>
      <c r="AB208">
        <v>6.3</v>
      </c>
      <c r="AH208">
        <v>99.4</v>
      </c>
      <c r="AI208">
        <v>284.2</v>
      </c>
      <c r="AJ208">
        <v>121.9</v>
      </c>
      <c r="AK208">
        <v>325.8</v>
      </c>
      <c r="AL208">
        <v>3900</v>
      </c>
      <c r="AM208">
        <v>424.8</v>
      </c>
      <c r="AN208">
        <v>117.4</v>
      </c>
      <c r="AO208">
        <v>0.57999999999999996</v>
      </c>
      <c r="AP208">
        <v>219.3766</v>
      </c>
      <c r="AQ208" t="s">
        <v>357</v>
      </c>
      <c r="AR208">
        <v>5</v>
      </c>
      <c r="AS208">
        <v>5</v>
      </c>
      <c r="AT208">
        <v>5</v>
      </c>
      <c r="AU208">
        <v>-7</v>
      </c>
      <c r="AW208">
        <v>-5</v>
      </c>
      <c r="AX208" s="93">
        <v>49</v>
      </c>
      <c r="AY208" s="93">
        <v>69</v>
      </c>
      <c r="AZ208" s="93">
        <v>59</v>
      </c>
      <c r="BA208" s="93">
        <v>49</v>
      </c>
      <c r="BB208" s="93">
        <v>57</v>
      </c>
      <c r="BC208" s="93">
        <v>56</v>
      </c>
      <c r="BD208" s="93">
        <v>47</v>
      </c>
      <c r="BE208" s="93">
        <v>44</v>
      </c>
      <c r="BF208" s="93">
        <v>33</v>
      </c>
      <c r="BG208" s="93">
        <v>68</v>
      </c>
      <c r="BH208" s="93">
        <v>82</v>
      </c>
      <c r="BI208" s="93">
        <v>66</v>
      </c>
      <c r="BJ208" s="93">
        <v>54</v>
      </c>
      <c r="BK208" s="93">
        <v>72</v>
      </c>
      <c r="BL208" s="93">
        <v>33</v>
      </c>
      <c r="BM208" s="93">
        <v>64</v>
      </c>
      <c r="BN208" s="93">
        <v>68</v>
      </c>
      <c r="BO208" s="93">
        <v>21</v>
      </c>
      <c r="BP208" s="93">
        <v>77</v>
      </c>
      <c r="BQ208" s="93">
        <v>92</v>
      </c>
      <c r="BR208" s="93">
        <v>92</v>
      </c>
      <c r="BS208" s="93">
        <v>86</v>
      </c>
      <c r="BT208" s="93">
        <v>76</v>
      </c>
      <c r="BU208" s="93">
        <v>28</v>
      </c>
      <c r="BV208" s="93">
        <v>11</v>
      </c>
      <c r="BW208" s="93">
        <v>42</v>
      </c>
      <c r="BX208" s="93">
        <v>88</v>
      </c>
      <c r="BY208" s="93">
        <v>49</v>
      </c>
    </row>
    <row r="209" spans="1:77">
      <c r="A209" s="1">
        <v>41030</v>
      </c>
      <c r="B209" t="s">
        <v>357</v>
      </c>
      <c r="C209" s="2">
        <v>100.52</v>
      </c>
      <c r="D209">
        <v>33.401000000000003</v>
      </c>
      <c r="E209">
        <v>1306.42</v>
      </c>
      <c r="F209">
        <v>101.43</v>
      </c>
      <c r="G209">
        <v>5831.5</v>
      </c>
      <c r="H209">
        <v>23923.8</v>
      </c>
      <c r="I209">
        <v>2011.5</v>
      </c>
      <c r="J209">
        <v>1895</v>
      </c>
      <c r="K209">
        <v>22099.7</v>
      </c>
      <c r="L209">
        <v>1215.0999999999999</v>
      </c>
      <c r="M209">
        <v>22603.3</v>
      </c>
      <c r="N209">
        <v>1277.5999999999999</v>
      </c>
      <c r="W209">
        <v>49.1</v>
      </c>
      <c r="X209">
        <v>46.2</v>
      </c>
      <c r="Y209" t="s">
        <v>357</v>
      </c>
      <c r="Z209">
        <v>44.9</v>
      </c>
      <c r="AA209">
        <v>26.8</v>
      </c>
      <c r="AB209">
        <v>5.6</v>
      </c>
      <c r="AH209" t="s">
        <v>357</v>
      </c>
      <c r="AI209">
        <v>284.8</v>
      </c>
      <c r="AJ209">
        <v>139.30000000000001</v>
      </c>
      <c r="AK209">
        <v>358</v>
      </c>
      <c r="AL209">
        <v>2900</v>
      </c>
      <c r="AM209">
        <v>406.7</v>
      </c>
      <c r="AN209">
        <v>120.4</v>
      </c>
      <c r="AO209">
        <v>0.56999999999999995</v>
      </c>
      <c r="AP209">
        <v>128.83170000000001</v>
      </c>
      <c r="AQ209" t="s">
        <v>357</v>
      </c>
      <c r="AR209">
        <v>7</v>
      </c>
      <c r="AS209">
        <v>7</v>
      </c>
      <c r="AT209">
        <v>7</v>
      </c>
      <c r="AU209" t="s">
        <v>357</v>
      </c>
      <c r="AV209" t="s">
        <v>357</v>
      </c>
      <c r="AW209" t="s">
        <v>357</v>
      </c>
      <c r="AX209" s="93">
        <v>51</v>
      </c>
      <c r="AY209" s="93">
        <v>74</v>
      </c>
      <c r="AZ209" s="93">
        <v>65</v>
      </c>
      <c r="BA209" s="93">
        <v>42</v>
      </c>
      <c r="BB209" s="93">
        <v>59</v>
      </c>
      <c r="BC209" s="93">
        <v>61</v>
      </c>
      <c r="BD209" s="93">
        <v>46</v>
      </c>
      <c r="BE209" s="93">
        <v>40</v>
      </c>
      <c r="BF209" s="93">
        <v>30</v>
      </c>
      <c r="BG209" s="93">
        <v>63</v>
      </c>
      <c r="BH209" s="93">
        <v>78</v>
      </c>
      <c r="BI209" s="93">
        <v>66</v>
      </c>
      <c r="BJ209" s="93">
        <v>52</v>
      </c>
      <c r="BK209" s="93">
        <v>67</v>
      </c>
      <c r="BL209" s="93">
        <v>35</v>
      </c>
      <c r="BM209" s="93">
        <v>65</v>
      </c>
      <c r="BN209" s="93">
        <v>71</v>
      </c>
      <c r="BO209" s="93">
        <v>20</v>
      </c>
      <c r="BP209" s="93">
        <v>80</v>
      </c>
      <c r="BQ209" s="93">
        <v>93</v>
      </c>
      <c r="BR209" s="93">
        <v>93</v>
      </c>
      <c r="BS209" s="93">
        <v>89</v>
      </c>
      <c r="BT209" s="93">
        <v>78</v>
      </c>
      <c r="BU209" s="93">
        <v>42</v>
      </c>
      <c r="BV209" s="93">
        <v>12</v>
      </c>
      <c r="BW209" s="93">
        <v>39</v>
      </c>
      <c r="BX209" s="93">
        <v>90</v>
      </c>
      <c r="BY209" s="93">
        <v>42</v>
      </c>
    </row>
    <row r="210" spans="1:77">
      <c r="A210" s="1">
        <v>41061</v>
      </c>
      <c r="B210" t="s">
        <v>357</v>
      </c>
      <c r="C210" s="2">
        <v>100.89</v>
      </c>
      <c r="D210">
        <v>32.395000000000003</v>
      </c>
      <c r="E210">
        <v>1387.52</v>
      </c>
      <c r="F210">
        <v>97.88</v>
      </c>
      <c r="G210">
        <v>5856.4</v>
      </c>
      <c r="H210">
        <v>24036.3</v>
      </c>
      <c r="I210">
        <v>2074.8000000000002</v>
      </c>
      <c r="J210">
        <v>1660.3</v>
      </c>
      <c r="K210">
        <v>21887.5</v>
      </c>
      <c r="L210">
        <v>1188.9000000000001</v>
      </c>
      <c r="M210">
        <v>22578.2</v>
      </c>
      <c r="N210">
        <v>1272.8</v>
      </c>
      <c r="W210">
        <v>48.7</v>
      </c>
      <c r="X210">
        <v>45.2</v>
      </c>
      <c r="Y210" t="s">
        <v>357</v>
      </c>
      <c r="Z210">
        <v>45.5</v>
      </c>
      <c r="AA210">
        <v>28.2</v>
      </c>
      <c r="AB210">
        <v>5.2</v>
      </c>
      <c r="AH210" t="s">
        <v>357</v>
      </c>
      <c r="AI210">
        <v>294.10000000000002</v>
      </c>
      <c r="AJ210">
        <v>157.5</v>
      </c>
      <c r="AK210">
        <v>390.6</v>
      </c>
      <c r="AL210">
        <v>3100</v>
      </c>
      <c r="AM210">
        <v>413.8</v>
      </c>
      <c r="AN210">
        <v>132.5</v>
      </c>
      <c r="AO210">
        <v>0.8</v>
      </c>
      <c r="AP210">
        <v>103.8514</v>
      </c>
      <c r="AQ210">
        <v>51</v>
      </c>
      <c r="AR210">
        <v>7</v>
      </c>
      <c r="AS210">
        <v>7</v>
      </c>
      <c r="AT210">
        <v>7</v>
      </c>
      <c r="AU210" t="s">
        <v>357</v>
      </c>
      <c r="AV210" t="s">
        <v>357</v>
      </c>
      <c r="AW210" t="s">
        <v>357</v>
      </c>
      <c r="AX210" s="93">
        <v>48</v>
      </c>
      <c r="AY210" s="93">
        <v>70</v>
      </c>
      <c r="AZ210" s="93">
        <v>57</v>
      </c>
      <c r="BA210" s="93">
        <v>42</v>
      </c>
      <c r="BB210" s="93">
        <v>44</v>
      </c>
      <c r="BC210" s="93">
        <v>43</v>
      </c>
      <c r="BD210" s="93">
        <v>52</v>
      </c>
      <c r="BE210" s="93">
        <v>40</v>
      </c>
      <c r="BF210" s="93">
        <v>29</v>
      </c>
      <c r="BG210" s="93">
        <v>61</v>
      </c>
      <c r="BH210" s="93">
        <v>77</v>
      </c>
      <c r="BI210" s="93">
        <v>65</v>
      </c>
      <c r="BJ210" s="93">
        <v>54</v>
      </c>
      <c r="BK210" s="93">
        <v>66</v>
      </c>
      <c r="BL210" s="93">
        <v>34</v>
      </c>
      <c r="BM210" s="93">
        <v>66</v>
      </c>
      <c r="BN210" s="93">
        <v>64</v>
      </c>
      <c r="BO210" s="93">
        <v>21</v>
      </c>
      <c r="BP210" s="93">
        <v>77</v>
      </c>
      <c r="BQ210" s="93">
        <v>89</v>
      </c>
      <c r="BR210" s="93">
        <v>95</v>
      </c>
      <c r="BS210" s="93">
        <v>84</v>
      </c>
      <c r="BT210" s="93">
        <v>63</v>
      </c>
      <c r="BU210" s="93">
        <v>41</v>
      </c>
      <c r="BV210" s="93">
        <v>11</v>
      </c>
      <c r="BW210" s="93">
        <v>45</v>
      </c>
      <c r="BX210" s="93">
        <v>79</v>
      </c>
      <c r="BY210" s="93">
        <v>50</v>
      </c>
    </row>
    <row r="211" spans="1:77">
      <c r="A211" s="1">
        <v>41091</v>
      </c>
      <c r="B211">
        <v>653.66200712864702</v>
      </c>
      <c r="C211" s="2">
        <v>101.23</v>
      </c>
      <c r="D211">
        <v>32.210999999999999</v>
      </c>
      <c r="E211">
        <v>1407.02</v>
      </c>
      <c r="F211">
        <v>103.84</v>
      </c>
      <c r="G211">
        <v>6003.9</v>
      </c>
      <c r="H211">
        <v>24461</v>
      </c>
      <c r="I211">
        <v>1911.7</v>
      </c>
      <c r="J211">
        <v>1822.3</v>
      </c>
      <c r="K211">
        <v>22865.200000000001</v>
      </c>
      <c r="L211">
        <v>1257.3</v>
      </c>
      <c r="M211">
        <v>23149.5</v>
      </c>
      <c r="N211">
        <v>1308.7</v>
      </c>
      <c r="W211">
        <v>48.2</v>
      </c>
      <c r="X211">
        <v>44.7</v>
      </c>
      <c r="Y211">
        <v>53.2</v>
      </c>
      <c r="Z211">
        <v>40.799999999999997</v>
      </c>
      <c r="AA211">
        <v>27</v>
      </c>
      <c r="AB211">
        <v>5.2</v>
      </c>
      <c r="AH211">
        <v>155.30000000000001</v>
      </c>
      <c r="AI211">
        <v>298</v>
      </c>
      <c r="AJ211">
        <v>170.9</v>
      </c>
      <c r="AK211">
        <v>481.6</v>
      </c>
      <c r="AL211">
        <v>5200</v>
      </c>
      <c r="AM211">
        <v>392.5</v>
      </c>
      <c r="AN211">
        <v>156</v>
      </c>
      <c r="AO211">
        <v>0.75</v>
      </c>
      <c r="AP211">
        <v>98.410589999999999</v>
      </c>
      <c r="AQ211">
        <v>52</v>
      </c>
      <c r="AR211">
        <v>9</v>
      </c>
      <c r="AS211">
        <v>9</v>
      </c>
      <c r="AT211">
        <v>9</v>
      </c>
      <c r="AU211">
        <v>-6</v>
      </c>
      <c r="AV211">
        <v>10</v>
      </c>
      <c r="AW211">
        <v>-4</v>
      </c>
      <c r="AX211" s="93">
        <v>55</v>
      </c>
      <c r="AY211" s="93">
        <v>70</v>
      </c>
      <c r="AZ211" s="93">
        <v>66</v>
      </c>
      <c r="BA211" s="93">
        <v>45</v>
      </c>
      <c r="BB211" s="93">
        <v>55</v>
      </c>
      <c r="BC211" s="93">
        <v>53</v>
      </c>
      <c r="BD211" s="93">
        <v>41</v>
      </c>
      <c r="BE211" s="93">
        <v>43</v>
      </c>
      <c r="BF211" s="93">
        <v>33</v>
      </c>
      <c r="BG211" s="93">
        <v>64</v>
      </c>
      <c r="BH211" s="93">
        <v>85</v>
      </c>
      <c r="BI211" s="93">
        <v>69</v>
      </c>
      <c r="BJ211" s="93">
        <v>56</v>
      </c>
      <c r="BK211" s="93">
        <v>66</v>
      </c>
      <c r="BL211" s="93">
        <v>35</v>
      </c>
      <c r="BM211" s="93">
        <v>69</v>
      </c>
      <c r="BN211" s="93">
        <v>65</v>
      </c>
      <c r="BO211" s="93">
        <v>19</v>
      </c>
      <c r="BP211" s="93">
        <v>81</v>
      </c>
      <c r="BQ211" s="93">
        <v>93</v>
      </c>
      <c r="BR211" s="93">
        <v>100</v>
      </c>
      <c r="BS211" s="93">
        <v>84</v>
      </c>
      <c r="BT211" s="93">
        <v>82</v>
      </c>
      <c r="BU211" s="93">
        <v>30</v>
      </c>
      <c r="BV211" s="93">
        <v>11</v>
      </c>
      <c r="BW211" s="93">
        <v>46</v>
      </c>
      <c r="BX211" s="93">
        <v>82</v>
      </c>
      <c r="BY211" s="93">
        <v>51</v>
      </c>
    </row>
    <row r="212" spans="1:77">
      <c r="A212" s="1">
        <v>41122</v>
      </c>
      <c r="B212" t="s">
        <v>357</v>
      </c>
      <c r="C212" s="2">
        <v>100.1</v>
      </c>
      <c r="D212">
        <v>32.25</v>
      </c>
      <c r="E212">
        <v>1422.91</v>
      </c>
      <c r="F212">
        <v>114.05</v>
      </c>
      <c r="G212">
        <v>5976.3</v>
      </c>
      <c r="H212">
        <v>24306.3</v>
      </c>
      <c r="I212">
        <v>2065.1</v>
      </c>
      <c r="J212">
        <v>1803.4</v>
      </c>
      <c r="K212">
        <v>22954.799999999999</v>
      </c>
      <c r="L212">
        <v>1237.8</v>
      </c>
      <c r="M212">
        <v>23020</v>
      </c>
      <c r="N212">
        <v>1287.2</v>
      </c>
      <c r="W212">
        <v>49.5</v>
      </c>
      <c r="X212">
        <v>43</v>
      </c>
      <c r="Y212">
        <v>51.2</v>
      </c>
      <c r="Z212">
        <v>41.2</v>
      </c>
      <c r="AA212">
        <v>29.7</v>
      </c>
      <c r="AB212">
        <v>5.2</v>
      </c>
      <c r="AH212" t="s">
        <v>357</v>
      </c>
      <c r="AI212">
        <v>303.3</v>
      </c>
      <c r="AJ212">
        <v>282.8</v>
      </c>
      <c r="AK212">
        <v>460.4</v>
      </c>
      <c r="AL212">
        <v>4200</v>
      </c>
      <c r="AM212">
        <v>402.3</v>
      </c>
      <c r="AN212">
        <v>183.9</v>
      </c>
      <c r="AO212">
        <v>0.38</v>
      </c>
      <c r="AP212">
        <v>104.9392</v>
      </c>
      <c r="AQ212">
        <v>51</v>
      </c>
      <c r="AR212">
        <v>8</v>
      </c>
      <c r="AS212">
        <v>8</v>
      </c>
      <c r="AT212">
        <v>8</v>
      </c>
      <c r="AU212" t="s">
        <v>357</v>
      </c>
      <c r="AV212" t="s">
        <v>357</v>
      </c>
      <c r="AW212" t="s">
        <v>357</v>
      </c>
      <c r="AX212" s="93">
        <v>55</v>
      </c>
      <c r="AY212" s="93">
        <v>75</v>
      </c>
      <c r="AZ212" s="93">
        <v>63</v>
      </c>
      <c r="BA212" s="93">
        <v>50</v>
      </c>
      <c r="BB212" s="93">
        <v>52</v>
      </c>
      <c r="BC212" s="93">
        <v>55</v>
      </c>
      <c r="BD212" s="93">
        <v>42</v>
      </c>
      <c r="BE212" s="93">
        <v>42</v>
      </c>
      <c r="BF212" s="93">
        <v>37</v>
      </c>
      <c r="BG212" s="93">
        <v>67</v>
      </c>
      <c r="BH212" s="93">
        <v>82</v>
      </c>
      <c r="BI212" s="93">
        <v>67</v>
      </c>
      <c r="BJ212" s="93">
        <v>49</v>
      </c>
      <c r="BK212" s="93">
        <v>58</v>
      </c>
      <c r="BL212" s="93">
        <v>37</v>
      </c>
      <c r="BM212" s="93">
        <v>63</v>
      </c>
      <c r="BN212" s="93">
        <v>65</v>
      </c>
      <c r="BO212" s="93">
        <v>23</v>
      </c>
      <c r="BP212" s="93">
        <v>81</v>
      </c>
      <c r="BQ212" s="93">
        <v>93</v>
      </c>
      <c r="BR212" s="93">
        <v>84</v>
      </c>
      <c r="BS212" s="93">
        <v>87</v>
      </c>
      <c r="BT212" s="93">
        <v>80</v>
      </c>
      <c r="BU212" s="93">
        <v>31</v>
      </c>
      <c r="BV212" s="93">
        <v>11</v>
      </c>
      <c r="BW212" s="93">
        <v>40</v>
      </c>
      <c r="BX212" s="93">
        <v>85</v>
      </c>
      <c r="BY212" s="93">
        <v>48</v>
      </c>
    </row>
    <row r="213" spans="1:77">
      <c r="A213" s="1">
        <v>41153</v>
      </c>
      <c r="B213" t="s">
        <v>357</v>
      </c>
      <c r="C213" s="2">
        <v>100.55</v>
      </c>
      <c r="D213">
        <v>31.184999999999999</v>
      </c>
      <c r="E213">
        <v>1458.26</v>
      </c>
      <c r="F213">
        <v>111.58</v>
      </c>
      <c r="G213">
        <v>5980</v>
      </c>
      <c r="H213">
        <v>24284.2</v>
      </c>
      <c r="I213">
        <v>1857.4</v>
      </c>
      <c r="J213">
        <v>1666.2</v>
      </c>
      <c r="K213">
        <v>22734</v>
      </c>
      <c r="L213">
        <v>1214.5</v>
      </c>
      <c r="M213">
        <v>23202.400000000001</v>
      </c>
      <c r="N213">
        <v>1279.2</v>
      </c>
      <c r="W213">
        <v>47.8</v>
      </c>
      <c r="X213">
        <v>45.1</v>
      </c>
      <c r="Y213">
        <v>52</v>
      </c>
      <c r="Z213">
        <v>41.1</v>
      </c>
      <c r="AA213">
        <v>30</v>
      </c>
      <c r="AB213">
        <v>5</v>
      </c>
      <c r="AH213" t="s">
        <v>357</v>
      </c>
      <c r="AI213">
        <v>311.8</v>
      </c>
      <c r="AJ213">
        <v>392.2</v>
      </c>
      <c r="AK213">
        <v>491.8</v>
      </c>
      <c r="AL213">
        <v>4300</v>
      </c>
      <c r="AM213">
        <v>403.9</v>
      </c>
      <c r="AN213">
        <v>188.2</v>
      </c>
      <c r="AO213">
        <v>0.34</v>
      </c>
      <c r="AP213">
        <v>78.063879999999997</v>
      </c>
      <c r="AQ213">
        <v>52.4</v>
      </c>
      <c r="AR213">
        <v>5</v>
      </c>
      <c r="AS213">
        <v>5</v>
      </c>
      <c r="AT213">
        <v>5</v>
      </c>
      <c r="AU213" t="s">
        <v>357</v>
      </c>
      <c r="AV213" t="s">
        <v>357</v>
      </c>
      <c r="AW213" t="s">
        <v>357</v>
      </c>
      <c r="AX213" s="93">
        <v>55</v>
      </c>
      <c r="AY213" s="93">
        <v>73</v>
      </c>
      <c r="AZ213" s="93">
        <v>54</v>
      </c>
      <c r="BA213" s="93">
        <v>44</v>
      </c>
      <c r="BB213" s="93">
        <v>43</v>
      </c>
      <c r="BC213" s="93">
        <v>47</v>
      </c>
      <c r="BD213" s="93">
        <v>42</v>
      </c>
      <c r="BE213" s="93">
        <v>42</v>
      </c>
      <c r="BF213" s="93">
        <v>36</v>
      </c>
      <c r="BG213" s="93">
        <v>66</v>
      </c>
      <c r="BH213" s="93">
        <v>82</v>
      </c>
      <c r="BI213" s="93">
        <v>62</v>
      </c>
      <c r="BJ213" s="93">
        <v>41</v>
      </c>
      <c r="BK213" s="93">
        <v>56</v>
      </c>
      <c r="BL213" s="93">
        <v>37</v>
      </c>
      <c r="BM213" s="93">
        <v>58</v>
      </c>
      <c r="BN213" s="93">
        <v>62</v>
      </c>
      <c r="BO213" s="93">
        <v>19</v>
      </c>
      <c r="BP213" s="93">
        <v>79</v>
      </c>
      <c r="BQ213" s="93">
        <v>91</v>
      </c>
      <c r="BR213" s="93">
        <v>91</v>
      </c>
      <c r="BS213" s="93">
        <v>85</v>
      </c>
      <c r="BT213" s="93">
        <v>86</v>
      </c>
      <c r="BU213" s="93">
        <v>32</v>
      </c>
      <c r="BV213" s="93">
        <v>12</v>
      </c>
      <c r="BW213" s="93">
        <v>46</v>
      </c>
      <c r="BX213" s="93">
        <v>69</v>
      </c>
      <c r="BY213" s="93">
        <v>55</v>
      </c>
    </row>
    <row r="214" spans="1:77">
      <c r="A214" s="1">
        <v>41183</v>
      </c>
      <c r="B214">
        <v>837.21871199337909</v>
      </c>
      <c r="C214" s="2">
        <v>100.46</v>
      </c>
      <c r="D214">
        <v>31.343</v>
      </c>
      <c r="E214">
        <v>1425.7</v>
      </c>
      <c r="F214">
        <v>107.56</v>
      </c>
      <c r="G214">
        <v>5969.2</v>
      </c>
      <c r="H214">
        <v>24437.8</v>
      </c>
      <c r="I214">
        <v>1661.2</v>
      </c>
      <c r="J214">
        <v>1669</v>
      </c>
      <c r="K214">
        <v>23094.7</v>
      </c>
      <c r="L214">
        <v>1236.7</v>
      </c>
      <c r="M214">
        <v>23425.9</v>
      </c>
      <c r="N214">
        <v>1315.8</v>
      </c>
      <c r="W214">
        <v>47.9</v>
      </c>
      <c r="X214">
        <v>47.4</v>
      </c>
      <c r="Y214">
        <v>50.7</v>
      </c>
      <c r="Z214">
        <v>42.9</v>
      </c>
      <c r="AA214">
        <v>27.4</v>
      </c>
      <c r="AB214">
        <v>5</v>
      </c>
      <c r="AH214">
        <v>178.8</v>
      </c>
      <c r="AI214">
        <v>310.3</v>
      </c>
      <c r="AJ214">
        <v>616.4</v>
      </c>
      <c r="AK214">
        <v>527.70000000000005</v>
      </c>
      <c r="AL214">
        <v>5100</v>
      </c>
      <c r="AM214">
        <v>404.9</v>
      </c>
      <c r="AN214">
        <v>156.69999999999999</v>
      </c>
      <c r="AO214">
        <v>0.44</v>
      </c>
      <c r="AP214">
        <v>250.45490000000001</v>
      </c>
      <c r="AQ214">
        <v>52.9</v>
      </c>
      <c r="AR214">
        <v>4</v>
      </c>
      <c r="AS214">
        <v>4</v>
      </c>
      <c r="AT214">
        <v>4</v>
      </c>
      <c r="AU214">
        <v>-7</v>
      </c>
      <c r="AV214">
        <v>10</v>
      </c>
      <c r="AW214">
        <v>-6</v>
      </c>
      <c r="AX214" s="93">
        <v>54</v>
      </c>
      <c r="AY214" s="93">
        <v>71</v>
      </c>
      <c r="AZ214" s="93">
        <v>53</v>
      </c>
      <c r="BA214" s="93">
        <v>45</v>
      </c>
      <c r="BB214" s="93">
        <v>58</v>
      </c>
      <c r="BC214" s="93">
        <v>53</v>
      </c>
      <c r="BD214" s="93">
        <v>41</v>
      </c>
      <c r="BE214" s="93">
        <v>40</v>
      </c>
      <c r="BF214" s="93">
        <v>31</v>
      </c>
      <c r="BG214" s="93">
        <v>66</v>
      </c>
      <c r="BH214" s="93">
        <v>84</v>
      </c>
      <c r="BI214" s="93">
        <v>57</v>
      </c>
      <c r="BJ214" s="93">
        <v>49</v>
      </c>
      <c r="BK214" s="93">
        <v>48</v>
      </c>
      <c r="BL214" s="93">
        <v>43</v>
      </c>
      <c r="BM214" s="93">
        <v>54</v>
      </c>
      <c r="BN214" s="93">
        <v>55</v>
      </c>
      <c r="BO214" s="93">
        <v>23</v>
      </c>
      <c r="BP214" s="93">
        <v>82</v>
      </c>
      <c r="BQ214" s="93">
        <v>91</v>
      </c>
      <c r="BR214" s="93">
        <v>83</v>
      </c>
      <c r="BS214" s="93">
        <v>86</v>
      </c>
      <c r="BT214" s="93">
        <v>84</v>
      </c>
      <c r="BU214" s="93">
        <v>37</v>
      </c>
      <c r="BV214" s="93">
        <v>12</v>
      </c>
      <c r="BW214" s="93">
        <v>47</v>
      </c>
      <c r="BX214" s="93">
        <v>73</v>
      </c>
      <c r="BY214" s="93">
        <v>51</v>
      </c>
    </row>
    <row r="215" spans="1:77">
      <c r="A215" s="1">
        <v>41214</v>
      </c>
      <c r="B215" t="s">
        <v>357</v>
      </c>
      <c r="C215" s="2">
        <v>100.34</v>
      </c>
      <c r="D215">
        <v>30.864999999999998</v>
      </c>
      <c r="E215">
        <v>1405.97</v>
      </c>
      <c r="F215">
        <v>110.25</v>
      </c>
      <c r="G215">
        <v>5931.3</v>
      </c>
      <c r="H215">
        <v>24444.799999999999</v>
      </c>
      <c r="I215">
        <v>2126.8000000000002</v>
      </c>
      <c r="J215">
        <v>1934.1</v>
      </c>
      <c r="K215">
        <v>23068.9</v>
      </c>
      <c r="L215">
        <v>1257.2</v>
      </c>
      <c r="M215">
        <v>23659.5</v>
      </c>
      <c r="N215">
        <v>1352.7</v>
      </c>
      <c r="W215">
        <v>49.1</v>
      </c>
      <c r="X215">
        <v>46</v>
      </c>
      <c r="Y215">
        <v>52.7</v>
      </c>
      <c r="Z215">
        <v>46.5</v>
      </c>
      <c r="AA215">
        <v>32.200000000000003</v>
      </c>
      <c r="AB215">
        <v>5.0999999999999996</v>
      </c>
      <c r="AH215" t="s">
        <v>357</v>
      </c>
      <c r="AI215">
        <v>317.39999999999998</v>
      </c>
      <c r="AJ215">
        <v>505.1</v>
      </c>
      <c r="AK215">
        <v>489.1</v>
      </c>
      <c r="AL215">
        <v>5500</v>
      </c>
      <c r="AM215">
        <v>415.3</v>
      </c>
      <c r="AN215">
        <v>136.19999999999999</v>
      </c>
      <c r="AO215">
        <v>0.3</v>
      </c>
      <c r="AP215">
        <v>169.32169999999999</v>
      </c>
      <c r="AQ215">
        <v>52.2</v>
      </c>
      <c r="AR215">
        <v>0</v>
      </c>
      <c r="AS215">
        <v>0</v>
      </c>
      <c r="AT215">
        <v>0</v>
      </c>
      <c r="AU215" t="s">
        <v>357</v>
      </c>
      <c r="AV215" t="s">
        <v>357</v>
      </c>
      <c r="AW215" t="s">
        <v>357</v>
      </c>
      <c r="AX215" s="93">
        <v>51</v>
      </c>
      <c r="AY215" s="93">
        <v>67</v>
      </c>
      <c r="AZ215" s="93">
        <v>47</v>
      </c>
      <c r="BA215" s="93">
        <v>46</v>
      </c>
      <c r="BB215" s="93">
        <v>46</v>
      </c>
      <c r="BC215" s="93">
        <v>45</v>
      </c>
      <c r="BD215" s="93">
        <v>47</v>
      </c>
      <c r="BE215" s="93">
        <v>45</v>
      </c>
      <c r="BF215" s="93">
        <v>30</v>
      </c>
      <c r="BG215" s="93">
        <v>63</v>
      </c>
      <c r="BH215" s="93">
        <v>82</v>
      </c>
      <c r="BI215" s="93">
        <v>62</v>
      </c>
      <c r="BJ215" s="93">
        <v>54</v>
      </c>
      <c r="BK215" s="93">
        <v>58</v>
      </c>
      <c r="BL215" s="93">
        <v>45</v>
      </c>
      <c r="BM215" s="93">
        <v>58</v>
      </c>
      <c r="BN215" s="93">
        <v>54</v>
      </c>
      <c r="BO215" s="93">
        <v>22</v>
      </c>
      <c r="BP215" s="93">
        <v>79</v>
      </c>
      <c r="BQ215" s="93">
        <v>91</v>
      </c>
      <c r="BR215" s="93">
        <v>93</v>
      </c>
      <c r="BS215" s="93">
        <v>84</v>
      </c>
      <c r="BT215" s="93">
        <v>73</v>
      </c>
      <c r="BU215" s="93">
        <v>36</v>
      </c>
      <c r="BV215" s="93">
        <v>12</v>
      </c>
      <c r="BW215" s="93">
        <v>41</v>
      </c>
      <c r="BX215" s="93">
        <v>93</v>
      </c>
      <c r="BY215" s="93">
        <v>50</v>
      </c>
    </row>
    <row r="216" spans="1:77">
      <c r="A216" s="1">
        <v>41244</v>
      </c>
      <c r="B216" t="s">
        <v>357</v>
      </c>
      <c r="C216" s="2">
        <v>100.54</v>
      </c>
      <c r="D216">
        <v>30.558</v>
      </c>
      <c r="E216">
        <v>1474.72</v>
      </c>
      <c r="F216">
        <v>109.89</v>
      </c>
      <c r="G216">
        <v>5975.4</v>
      </c>
      <c r="H216">
        <v>24741</v>
      </c>
      <c r="I216">
        <v>1735.4</v>
      </c>
      <c r="J216">
        <v>1778.9</v>
      </c>
      <c r="K216">
        <v>23129.1</v>
      </c>
      <c r="L216">
        <v>1259.7</v>
      </c>
      <c r="M216">
        <v>23748</v>
      </c>
      <c r="N216">
        <v>1309.3</v>
      </c>
      <c r="W216">
        <v>50.4</v>
      </c>
      <c r="X216">
        <v>46.8</v>
      </c>
      <c r="Y216">
        <v>53.8</v>
      </c>
      <c r="Z216">
        <v>45.3</v>
      </c>
      <c r="AA216">
        <v>30.6</v>
      </c>
      <c r="AB216">
        <v>5.2</v>
      </c>
      <c r="AH216" t="s">
        <v>357</v>
      </c>
      <c r="AI216">
        <v>315.2</v>
      </c>
      <c r="AJ216">
        <v>325.3</v>
      </c>
      <c r="AK216">
        <v>484.7</v>
      </c>
      <c r="AL216">
        <v>7200</v>
      </c>
      <c r="AM216">
        <v>416.1</v>
      </c>
      <c r="AN216">
        <v>127.5</v>
      </c>
      <c r="AO216">
        <v>0.44</v>
      </c>
      <c r="AP216">
        <v>36.58502</v>
      </c>
      <c r="AQ216">
        <v>52</v>
      </c>
      <c r="AR216">
        <v>-2</v>
      </c>
      <c r="AS216">
        <v>-2</v>
      </c>
      <c r="AT216">
        <v>-2</v>
      </c>
      <c r="AU216" t="s">
        <v>357</v>
      </c>
      <c r="AV216" t="s">
        <v>357</v>
      </c>
      <c r="AW216" t="s">
        <v>357</v>
      </c>
      <c r="AX216" s="93">
        <v>51</v>
      </c>
      <c r="AY216" s="93">
        <v>68</v>
      </c>
      <c r="AZ216" s="93">
        <v>49</v>
      </c>
      <c r="BA216" s="93">
        <v>44</v>
      </c>
      <c r="BB216" s="93">
        <v>41</v>
      </c>
      <c r="BC216" s="93">
        <v>39</v>
      </c>
      <c r="BD216" s="93">
        <v>51</v>
      </c>
      <c r="BE216" s="93">
        <v>41</v>
      </c>
      <c r="BF216" s="93">
        <v>32</v>
      </c>
      <c r="BG216" s="93">
        <v>69</v>
      </c>
      <c r="BH216" s="93">
        <v>81</v>
      </c>
      <c r="BI216" s="93">
        <v>58</v>
      </c>
      <c r="BJ216" s="93">
        <v>47</v>
      </c>
      <c r="BK216" s="93">
        <v>47</v>
      </c>
      <c r="BL216" s="93">
        <v>36</v>
      </c>
      <c r="BM216" s="93">
        <v>53</v>
      </c>
      <c r="BN216" s="93">
        <v>46</v>
      </c>
      <c r="BO216" s="93">
        <v>18</v>
      </c>
      <c r="BP216" s="93">
        <v>81</v>
      </c>
      <c r="BQ216" s="93">
        <v>89</v>
      </c>
      <c r="BR216" s="93">
        <v>97</v>
      </c>
      <c r="BS216" s="93">
        <v>83</v>
      </c>
      <c r="BT216" s="93">
        <v>77</v>
      </c>
      <c r="BU216" s="93">
        <v>33</v>
      </c>
      <c r="BV216" s="93">
        <v>11</v>
      </c>
      <c r="BW216" s="93">
        <v>39</v>
      </c>
      <c r="BX216" s="93">
        <v>80</v>
      </c>
      <c r="BY216" s="93">
        <v>52</v>
      </c>
    </row>
    <row r="217" spans="1:77">
      <c r="A217" s="1">
        <v>41275</v>
      </c>
      <c r="B217">
        <v>934.18752204254713</v>
      </c>
      <c r="C217" s="2">
        <v>100.97</v>
      </c>
      <c r="D217">
        <v>30.03</v>
      </c>
      <c r="E217">
        <v>1546.76</v>
      </c>
      <c r="F217">
        <v>114.54</v>
      </c>
      <c r="G217">
        <v>6430.1</v>
      </c>
      <c r="H217">
        <v>27164.6</v>
      </c>
      <c r="I217">
        <v>2541.3000000000002</v>
      </c>
      <c r="J217">
        <v>4013</v>
      </c>
      <c r="K217">
        <v>23452.7</v>
      </c>
      <c r="L217">
        <v>1188.4000000000001</v>
      </c>
      <c r="M217">
        <v>22797.200000000001</v>
      </c>
      <c r="N217">
        <v>1224.7</v>
      </c>
      <c r="W217">
        <v>50.5</v>
      </c>
      <c r="X217">
        <v>46</v>
      </c>
      <c r="Y217">
        <v>53</v>
      </c>
      <c r="Z217">
        <v>48.2</v>
      </c>
      <c r="AA217">
        <v>31.9</v>
      </c>
      <c r="AB217">
        <v>5.0999999999999996</v>
      </c>
      <c r="AH217">
        <v>270.8</v>
      </c>
      <c r="AI217">
        <v>378.5</v>
      </c>
      <c r="AJ217">
        <v>137.1</v>
      </c>
      <c r="AK217">
        <v>667</v>
      </c>
      <c r="AL217">
        <v>18400</v>
      </c>
      <c r="AM217">
        <v>433.3</v>
      </c>
      <c r="AN217">
        <v>128.1</v>
      </c>
      <c r="AO217">
        <v>0.36</v>
      </c>
      <c r="AP217">
        <v>156.4325</v>
      </c>
      <c r="AQ217">
        <v>52</v>
      </c>
      <c r="AR217">
        <v>-5</v>
      </c>
      <c r="AS217">
        <v>-5</v>
      </c>
      <c r="AT217">
        <v>-5</v>
      </c>
      <c r="AU217">
        <v>-10</v>
      </c>
      <c r="AV217">
        <v>5</v>
      </c>
      <c r="AW217">
        <v>-8</v>
      </c>
      <c r="AX217" s="93">
        <v>53</v>
      </c>
      <c r="AY217" s="93">
        <v>78</v>
      </c>
      <c r="AZ217" s="93">
        <v>43</v>
      </c>
      <c r="BA217" s="93">
        <v>45</v>
      </c>
      <c r="BB217" s="93">
        <v>32</v>
      </c>
      <c r="BC217" s="93">
        <v>37</v>
      </c>
      <c r="BD217" s="93">
        <v>54</v>
      </c>
      <c r="BE217" s="93">
        <v>42</v>
      </c>
      <c r="BF217" s="93">
        <v>25</v>
      </c>
      <c r="BG217" s="93">
        <v>70</v>
      </c>
      <c r="BH217" s="93">
        <v>89</v>
      </c>
      <c r="BI217" s="93">
        <v>53</v>
      </c>
      <c r="BJ217" s="93">
        <v>45</v>
      </c>
      <c r="BK217" s="93">
        <v>34</v>
      </c>
      <c r="BL217" s="93">
        <v>30</v>
      </c>
      <c r="BM217" s="93">
        <v>39</v>
      </c>
      <c r="BN217" s="93">
        <v>40</v>
      </c>
      <c r="BO217" s="93">
        <v>24</v>
      </c>
      <c r="BP217" s="93">
        <v>79</v>
      </c>
      <c r="BQ217" s="93">
        <v>87</v>
      </c>
      <c r="BR217" s="93">
        <v>99</v>
      </c>
      <c r="BS217" s="93">
        <v>80</v>
      </c>
      <c r="BT217" s="93">
        <v>72</v>
      </c>
      <c r="BU217" s="93">
        <v>38</v>
      </c>
      <c r="BV217" s="93">
        <v>12</v>
      </c>
      <c r="BW217" s="93">
        <v>36</v>
      </c>
      <c r="BX217" s="93">
        <v>82</v>
      </c>
      <c r="BY217" s="93">
        <v>49</v>
      </c>
    </row>
    <row r="218" spans="1:77">
      <c r="A218" s="1">
        <v>41306</v>
      </c>
      <c r="B218" t="s">
        <v>357</v>
      </c>
      <c r="C218" s="2">
        <v>100.56</v>
      </c>
      <c r="D218">
        <v>30.65</v>
      </c>
      <c r="E218">
        <v>1486.04</v>
      </c>
      <c r="F218">
        <v>110.42</v>
      </c>
      <c r="G218">
        <v>6078.9</v>
      </c>
      <c r="H218">
        <v>26348.7</v>
      </c>
      <c r="I218">
        <v>1591.7</v>
      </c>
      <c r="J218">
        <v>1303.3</v>
      </c>
      <c r="K218">
        <v>23069.9</v>
      </c>
      <c r="L218">
        <v>1100.5</v>
      </c>
      <c r="M218">
        <v>22160</v>
      </c>
      <c r="N218">
        <v>1278.5</v>
      </c>
      <c r="W218">
        <v>52.3</v>
      </c>
      <c r="X218">
        <v>49.8</v>
      </c>
      <c r="Y218">
        <v>53.1</v>
      </c>
      <c r="Z218">
        <v>38.700000000000003</v>
      </c>
      <c r="AA218">
        <v>21.7</v>
      </c>
      <c r="AB218">
        <v>6</v>
      </c>
      <c r="AH218" t="s">
        <v>357</v>
      </c>
      <c r="AI218">
        <v>279</v>
      </c>
      <c r="AJ218">
        <v>79.2</v>
      </c>
      <c r="AK218">
        <v>236.8</v>
      </c>
      <c r="AL218">
        <v>3600</v>
      </c>
      <c r="AM218">
        <v>420.9</v>
      </c>
      <c r="AN218">
        <v>126.7</v>
      </c>
      <c r="AO218">
        <v>0.45</v>
      </c>
      <c r="AP218">
        <v>197.7276</v>
      </c>
      <c r="AQ218">
        <v>52</v>
      </c>
      <c r="AR218">
        <v>-3</v>
      </c>
      <c r="AS218">
        <v>-3</v>
      </c>
      <c r="AT218">
        <v>-3</v>
      </c>
      <c r="AU218" t="s">
        <v>357</v>
      </c>
      <c r="AV218" t="s">
        <v>357</v>
      </c>
      <c r="AW218" t="s">
        <v>357</v>
      </c>
      <c r="AX218" s="93">
        <v>52</v>
      </c>
      <c r="AY218" s="93">
        <v>72</v>
      </c>
      <c r="AZ218" s="93">
        <v>51</v>
      </c>
      <c r="BA218" s="93">
        <v>47</v>
      </c>
      <c r="BB218" s="93">
        <v>51</v>
      </c>
      <c r="BC218" s="93">
        <v>49</v>
      </c>
      <c r="BD218" s="93">
        <v>54</v>
      </c>
      <c r="BE218" s="93">
        <v>39</v>
      </c>
      <c r="BF218" s="93">
        <v>31</v>
      </c>
      <c r="BG218" s="93">
        <v>73</v>
      </c>
      <c r="BH218" s="93">
        <v>84</v>
      </c>
      <c r="BI218" s="93">
        <v>56</v>
      </c>
      <c r="BJ218" s="93">
        <v>44</v>
      </c>
      <c r="BK218" s="93">
        <v>44</v>
      </c>
      <c r="BL218" s="93">
        <v>34</v>
      </c>
      <c r="BM218" s="93">
        <v>47</v>
      </c>
      <c r="BN218" s="93">
        <v>45</v>
      </c>
      <c r="BO218" s="93">
        <v>29</v>
      </c>
      <c r="BP218" s="93">
        <v>81</v>
      </c>
      <c r="BQ218" s="93">
        <v>91</v>
      </c>
      <c r="BR218" s="93">
        <v>102</v>
      </c>
      <c r="BS218" s="93">
        <v>87</v>
      </c>
      <c r="BT218" s="93">
        <v>71</v>
      </c>
      <c r="BU218" s="93">
        <v>36</v>
      </c>
      <c r="BV218" s="93">
        <v>12</v>
      </c>
      <c r="BW218" s="93">
        <v>40</v>
      </c>
      <c r="BX218" s="93">
        <v>86</v>
      </c>
      <c r="BY218" s="93">
        <v>46</v>
      </c>
    </row>
    <row r="219" spans="1:77">
      <c r="A219" s="1">
        <v>41334</v>
      </c>
      <c r="B219" t="s">
        <v>357</v>
      </c>
      <c r="C219" s="2">
        <v>100.34</v>
      </c>
      <c r="D219">
        <v>31.077999999999999</v>
      </c>
      <c r="E219">
        <v>1438.57</v>
      </c>
      <c r="F219">
        <v>109.79</v>
      </c>
      <c r="G219">
        <v>6140.9</v>
      </c>
      <c r="H219">
        <v>26768.400000000001</v>
      </c>
      <c r="I219">
        <v>1614.9</v>
      </c>
      <c r="J219">
        <v>1807.6</v>
      </c>
      <c r="K219">
        <v>23481.1</v>
      </c>
      <c r="L219">
        <v>1232.8</v>
      </c>
      <c r="M219">
        <v>22537.9</v>
      </c>
      <c r="N219">
        <v>1328.9</v>
      </c>
      <c r="W219">
        <v>50.4</v>
      </c>
      <c r="X219">
        <v>50.3</v>
      </c>
      <c r="Y219">
        <v>53.9</v>
      </c>
      <c r="Z219">
        <v>41.8</v>
      </c>
      <c r="AA219">
        <v>26.5</v>
      </c>
      <c r="AB219">
        <v>5.8</v>
      </c>
      <c r="AH219" t="s">
        <v>357</v>
      </c>
      <c r="AI219">
        <v>274</v>
      </c>
      <c r="AJ219">
        <v>86.6</v>
      </c>
      <c r="AK219">
        <v>243.9</v>
      </c>
      <c r="AL219">
        <v>2900</v>
      </c>
      <c r="AM219">
        <v>384.5</v>
      </c>
      <c r="AN219">
        <v>110.2</v>
      </c>
      <c r="AO219">
        <v>0.4</v>
      </c>
      <c r="AP219">
        <v>151.24529999999999</v>
      </c>
      <c r="AQ219">
        <v>50.8</v>
      </c>
      <c r="AR219">
        <v>1</v>
      </c>
      <c r="AS219">
        <v>1</v>
      </c>
      <c r="AT219">
        <v>1</v>
      </c>
      <c r="AU219" t="s">
        <v>357</v>
      </c>
      <c r="AV219" t="s">
        <v>357</v>
      </c>
      <c r="AW219" t="s">
        <v>357</v>
      </c>
      <c r="AX219" s="93">
        <v>47</v>
      </c>
      <c r="AY219" s="93">
        <v>65</v>
      </c>
      <c r="AZ219" s="93">
        <v>60</v>
      </c>
      <c r="BA219" s="93">
        <v>50</v>
      </c>
      <c r="BB219" s="93">
        <v>54</v>
      </c>
      <c r="BC219" s="93">
        <v>47</v>
      </c>
      <c r="BD219" s="93">
        <v>46</v>
      </c>
      <c r="BE219" s="93">
        <v>39</v>
      </c>
      <c r="BF219" s="93">
        <v>38</v>
      </c>
      <c r="BG219" s="93">
        <v>75</v>
      </c>
      <c r="BH219" s="93">
        <v>88</v>
      </c>
      <c r="BI219" s="93">
        <v>62</v>
      </c>
      <c r="BJ219" s="93">
        <v>47</v>
      </c>
      <c r="BK219" s="93">
        <v>61</v>
      </c>
      <c r="BL219" s="93">
        <v>37</v>
      </c>
      <c r="BM219" s="93">
        <v>49</v>
      </c>
      <c r="BN219" s="93">
        <v>64</v>
      </c>
      <c r="BO219" s="93">
        <v>25</v>
      </c>
      <c r="BP219" s="93">
        <v>81</v>
      </c>
      <c r="BQ219" s="93">
        <v>91</v>
      </c>
      <c r="BR219" s="93">
        <v>100</v>
      </c>
      <c r="BS219" s="93">
        <v>84</v>
      </c>
      <c r="BT219" s="93">
        <v>80</v>
      </c>
      <c r="BU219" s="93">
        <v>31</v>
      </c>
      <c r="BV219" s="93">
        <v>12</v>
      </c>
      <c r="BW219" s="93">
        <v>43</v>
      </c>
      <c r="BX219" s="93">
        <v>77</v>
      </c>
      <c r="BY219" s="93">
        <v>48</v>
      </c>
    </row>
    <row r="220" spans="1:77">
      <c r="A220" s="1">
        <v>41365</v>
      </c>
      <c r="B220">
        <v>469.56727651564051</v>
      </c>
      <c r="C220" s="2">
        <v>100.51</v>
      </c>
      <c r="D220">
        <v>31.128</v>
      </c>
      <c r="E220">
        <v>1385.88</v>
      </c>
      <c r="F220">
        <v>102.04</v>
      </c>
      <c r="G220">
        <v>6181.4</v>
      </c>
      <c r="H220">
        <v>27198.6</v>
      </c>
      <c r="I220">
        <v>2195</v>
      </c>
      <c r="J220">
        <v>1999.8</v>
      </c>
      <c r="K220">
        <v>24632</v>
      </c>
      <c r="L220">
        <v>1364.2</v>
      </c>
      <c r="M220">
        <v>23463.4</v>
      </c>
      <c r="N220">
        <v>1445.3</v>
      </c>
      <c r="W220">
        <v>51.6</v>
      </c>
      <c r="X220">
        <v>49</v>
      </c>
      <c r="Y220">
        <v>53.2</v>
      </c>
      <c r="Z220">
        <v>44.4</v>
      </c>
      <c r="AA220">
        <v>28.4</v>
      </c>
      <c r="AB220">
        <v>5.7</v>
      </c>
      <c r="AH220">
        <v>102</v>
      </c>
      <c r="AI220">
        <v>297</v>
      </c>
      <c r="AJ220">
        <v>122.5</v>
      </c>
      <c r="AK220">
        <v>341</v>
      </c>
      <c r="AL220">
        <v>3900</v>
      </c>
      <c r="AM220">
        <v>419.2</v>
      </c>
      <c r="AN220">
        <v>126.9</v>
      </c>
      <c r="AO220">
        <v>0.52</v>
      </c>
      <c r="AP220">
        <v>230.15639999999999</v>
      </c>
      <c r="AQ220">
        <v>50.6</v>
      </c>
      <c r="AR220">
        <v>3</v>
      </c>
      <c r="AS220">
        <v>3</v>
      </c>
      <c r="AT220">
        <v>3</v>
      </c>
      <c r="AU220">
        <v>-5</v>
      </c>
      <c r="AV220">
        <v>0</v>
      </c>
      <c r="AW220">
        <v>-7</v>
      </c>
      <c r="AX220" s="93">
        <v>47</v>
      </c>
      <c r="AY220" s="93">
        <v>64</v>
      </c>
      <c r="AZ220" s="93">
        <v>53</v>
      </c>
      <c r="BA220" s="93">
        <v>46</v>
      </c>
      <c r="BB220" s="93">
        <v>43</v>
      </c>
      <c r="BC220" s="93">
        <v>45</v>
      </c>
      <c r="BD220" s="93">
        <v>46</v>
      </c>
      <c r="BE220" s="93">
        <v>46</v>
      </c>
      <c r="BF220" s="93">
        <v>32</v>
      </c>
      <c r="BG220" s="93">
        <v>63</v>
      </c>
      <c r="BH220" s="93">
        <v>81</v>
      </c>
      <c r="BI220" s="93">
        <v>71</v>
      </c>
      <c r="BJ220" s="93">
        <v>51</v>
      </c>
      <c r="BK220" s="93">
        <v>66</v>
      </c>
      <c r="BL220" s="93">
        <v>37</v>
      </c>
      <c r="BM220" s="93">
        <v>55</v>
      </c>
      <c r="BN220" s="93">
        <v>66</v>
      </c>
      <c r="BO220" s="93">
        <v>25</v>
      </c>
      <c r="BP220" s="93">
        <v>75</v>
      </c>
      <c r="BQ220" s="93">
        <v>89</v>
      </c>
      <c r="BR220" s="93">
        <v>92</v>
      </c>
      <c r="BS220" s="93">
        <v>84</v>
      </c>
      <c r="BT220" s="93">
        <v>63</v>
      </c>
      <c r="BU220" s="93">
        <v>32</v>
      </c>
      <c r="BV220" s="93">
        <v>11</v>
      </c>
      <c r="BW220" s="93">
        <v>43</v>
      </c>
      <c r="BX220" s="93">
        <v>85</v>
      </c>
      <c r="BY220" s="93">
        <v>48</v>
      </c>
    </row>
    <row r="221" spans="1:77">
      <c r="A221" s="1">
        <v>41395</v>
      </c>
      <c r="B221" t="s">
        <v>357</v>
      </c>
      <c r="C221" s="2">
        <v>100.66</v>
      </c>
      <c r="D221">
        <v>31.922000000000001</v>
      </c>
      <c r="E221">
        <v>1350.17</v>
      </c>
      <c r="F221">
        <v>100.2</v>
      </c>
      <c r="G221">
        <v>6353.5</v>
      </c>
      <c r="H221">
        <v>27377.1</v>
      </c>
      <c r="I221">
        <v>2306.1</v>
      </c>
      <c r="J221">
        <v>2200.9</v>
      </c>
      <c r="K221">
        <v>24777.3</v>
      </c>
      <c r="L221">
        <v>1378.1</v>
      </c>
      <c r="M221">
        <v>23890.6</v>
      </c>
      <c r="N221">
        <v>1494.4</v>
      </c>
      <c r="W221">
        <v>50.5</v>
      </c>
      <c r="X221">
        <v>48.1</v>
      </c>
      <c r="Y221">
        <v>53.8</v>
      </c>
      <c r="Z221">
        <v>44.3</v>
      </c>
      <c r="AA221">
        <v>29.8</v>
      </c>
      <c r="AB221">
        <v>5.6</v>
      </c>
      <c r="AH221" t="s">
        <v>357</v>
      </c>
      <c r="AI221">
        <v>297</v>
      </c>
      <c r="AJ221">
        <v>139.6</v>
      </c>
      <c r="AK221">
        <v>352.5</v>
      </c>
      <c r="AL221">
        <v>3700</v>
      </c>
      <c r="AM221">
        <v>407.2</v>
      </c>
      <c r="AN221">
        <v>128.19999999999999</v>
      </c>
      <c r="AO221">
        <v>0.6</v>
      </c>
      <c r="AP221">
        <v>167.34180000000001</v>
      </c>
      <c r="AQ221">
        <v>50.4</v>
      </c>
      <c r="AR221">
        <v>4</v>
      </c>
      <c r="AS221">
        <v>4</v>
      </c>
      <c r="AT221">
        <v>4</v>
      </c>
      <c r="AU221" t="s">
        <v>357</v>
      </c>
      <c r="AV221" t="s">
        <v>357</v>
      </c>
      <c r="AW221" t="s">
        <v>357</v>
      </c>
      <c r="AX221" s="93">
        <v>46</v>
      </c>
      <c r="AY221" s="93">
        <v>63</v>
      </c>
      <c r="AZ221" s="93">
        <v>49</v>
      </c>
      <c r="BA221" s="93">
        <v>44</v>
      </c>
      <c r="BB221" s="93">
        <v>41</v>
      </c>
      <c r="BC221" s="93">
        <v>41</v>
      </c>
      <c r="BD221" s="93">
        <v>54</v>
      </c>
      <c r="BE221" s="93">
        <v>43</v>
      </c>
      <c r="BF221" s="93">
        <v>30</v>
      </c>
      <c r="BG221" s="93">
        <v>68</v>
      </c>
      <c r="BH221" s="93">
        <v>82</v>
      </c>
      <c r="BI221" s="93">
        <v>63</v>
      </c>
      <c r="BJ221" s="93">
        <v>53</v>
      </c>
      <c r="BK221" s="93">
        <v>63</v>
      </c>
      <c r="BL221" s="93">
        <v>37</v>
      </c>
      <c r="BM221" s="93">
        <v>58</v>
      </c>
      <c r="BN221" s="93">
        <v>67</v>
      </c>
      <c r="BO221" s="93">
        <v>27</v>
      </c>
      <c r="BP221" s="93">
        <v>75</v>
      </c>
      <c r="BQ221" s="93">
        <v>88</v>
      </c>
      <c r="BR221" s="93">
        <v>95</v>
      </c>
      <c r="BS221" s="93">
        <v>82</v>
      </c>
      <c r="BT221" s="93">
        <v>71</v>
      </c>
      <c r="BU221" s="93">
        <v>34</v>
      </c>
      <c r="BV221" s="93">
        <v>11</v>
      </c>
      <c r="BW221" s="93">
        <v>36</v>
      </c>
      <c r="BX221" s="93">
        <v>84</v>
      </c>
      <c r="BY221" s="93">
        <v>41</v>
      </c>
    </row>
    <row r="222" spans="1:77">
      <c r="A222" s="1">
        <v>41426</v>
      </c>
      <c r="B222" t="s">
        <v>357</v>
      </c>
      <c r="C222" s="2">
        <v>100.42</v>
      </c>
      <c r="D222">
        <v>32.835000000000001</v>
      </c>
      <c r="E222">
        <v>1330.46</v>
      </c>
      <c r="F222">
        <v>101.72</v>
      </c>
      <c r="G222">
        <v>6348.8</v>
      </c>
      <c r="H222">
        <v>27593.4</v>
      </c>
      <c r="I222">
        <v>1733.8</v>
      </c>
      <c r="J222">
        <v>1559.8</v>
      </c>
      <c r="K222">
        <v>24861.3</v>
      </c>
      <c r="L222">
        <v>1414.1</v>
      </c>
      <c r="M222">
        <v>23729.8</v>
      </c>
      <c r="N222">
        <v>1525.8</v>
      </c>
      <c r="W222">
        <v>49.6</v>
      </c>
      <c r="X222">
        <v>49</v>
      </c>
      <c r="Y222">
        <v>54.9</v>
      </c>
      <c r="Z222">
        <v>40.9</v>
      </c>
      <c r="AA222">
        <v>26.4</v>
      </c>
      <c r="AB222">
        <v>5.2</v>
      </c>
      <c r="AH222" t="s">
        <v>357</v>
      </c>
      <c r="AI222">
        <v>303.8</v>
      </c>
      <c r="AJ222">
        <v>157.5</v>
      </c>
      <c r="AK222">
        <v>391.3</v>
      </c>
      <c r="AL222">
        <v>3400</v>
      </c>
      <c r="AM222">
        <v>414.7</v>
      </c>
      <c r="AN222">
        <v>142.6</v>
      </c>
      <c r="AO222">
        <v>0.56000000000000005</v>
      </c>
      <c r="AP222">
        <v>150.05860000000001</v>
      </c>
      <c r="AQ222">
        <v>51.7</v>
      </c>
      <c r="AR222">
        <v>4</v>
      </c>
      <c r="AS222">
        <v>4</v>
      </c>
      <c r="AT222">
        <v>4</v>
      </c>
      <c r="AU222" t="s">
        <v>357</v>
      </c>
      <c r="AV222" t="s">
        <v>357</v>
      </c>
      <c r="AW222" t="s">
        <v>357</v>
      </c>
      <c r="AX222" s="93">
        <v>52</v>
      </c>
      <c r="AY222" s="93">
        <v>66</v>
      </c>
      <c r="AZ222" s="93">
        <v>57</v>
      </c>
      <c r="BA222" s="93">
        <v>42</v>
      </c>
      <c r="BB222" s="93">
        <v>53</v>
      </c>
      <c r="BC222" s="93">
        <v>43</v>
      </c>
      <c r="BD222" s="93">
        <v>56</v>
      </c>
      <c r="BE222" s="93">
        <v>40</v>
      </c>
      <c r="BF222" s="93">
        <v>37</v>
      </c>
      <c r="BG222" s="93">
        <v>60</v>
      </c>
      <c r="BH222" s="93">
        <v>76</v>
      </c>
      <c r="BI222" s="93">
        <v>62</v>
      </c>
      <c r="BJ222" s="93">
        <v>49</v>
      </c>
      <c r="BK222" s="93">
        <v>62</v>
      </c>
      <c r="BL222" s="93">
        <v>48</v>
      </c>
      <c r="BM222" s="93">
        <v>59</v>
      </c>
      <c r="BN222" s="93">
        <v>59</v>
      </c>
      <c r="BO222" s="93">
        <v>27</v>
      </c>
      <c r="BP222" s="93">
        <v>78</v>
      </c>
      <c r="BQ222" s="93">
        <v>89</v>
      </c>
      <c r="BR222" s="93">
        <v>92</v>
      </c>
      <c r="BS222" s="93">
        <v>84</v>
      </c>
      <c r="BT222" s="93">
        <v>68</v>
      </c>
      <c r="BU222" s="93">
        <v>28</v>
      </c>
      <c r="BV222" s="93">
        <v>11</v>
      </c>
      <c r="BW222" s="93">
        <v>44</v>
      </c>
      <c r="BX222" s="93">
        <v>65</v>
      </c>
      <c r="BY222" s="93">
        <v>51</v>
      </c>
    </row>
    <row r="223" spans="1:77">
      <c r="A223" s="1">
        <v>41456</v>
      </c>
      <c r="B223">
        <v>664.90786199670981</v>
      </c>
      <c r="C223" s="2">
        <v>100.82</v>
      </c>
      <c r="D223">
        <v>32.96</v>
      </c>
      <c r="E223">
        <v>1375.79</v>
      </c>
      <c r="F223">
        <v>106.91</v>
      </c>
      <c r="G223">
        <v>6470.3</v>
      </c>
      <c r="H223">
        <v>28212.3</v>
      </c>
      <c r="I223">
        <v>1929.2</v>
      </c>
      <c r="J223">
        <v>1964</v>
      </c>
      <c r="K223">
        <v>26529.200000000001</v>
      </c>
      <c r="L223">
        <v>1431.6</v>
      </c>
      <c r="M223">
        <v>24472.400000000001</v>
      </c>
      <c r="N223">
        <v>1659.8</v>
      </c>
      <c r="W223">
        <v>48.2</v>
      </c>
      <c r="X223">
        <v>48.6</v>
      </c>
      <c r="Y223">
        <v>56.3</v>
      </c>
      <c r="Z223">
        <v>41.7</v>
      </c>
      <c r="AA223">
        <v>28.2</v>
      </c>
      <c r="AB223">
        <v>5.4</v>
      </c>
      <c r="AH223">
        <v>155.80000000000001</v>
      </c>
      <c r="AI223">
        <v>309</v>
      </c>
      <c r="AJ223">
        <v>171.8</v>
      </c>
      <c r="AK223">
        <v>472.3</v>
      </c>
      <c r="AL223">
        <v>5100</v>
      </c>
      <c r="AM223">
        <v>389.4</v>
      </c>
      <c r="AN223">
        <v>165</v>
      </c>
      <c r="AO223">
        <v>0.3</v>
      </c>
      <c r="AP223">
        <v>192.28790000000001</v>
      </c>
      <c r="AQ223">
        <v>49.2</v>
      </c>
      <c r="AR223">
        <v>4</v>
      </c>
      <c r="AS223">
        <v>4</v>
      </c>
      <c r="AT223">
        <v>4</v>
      </c>
      <c r="AU223">
        <v>-3</v>
      </c>
      <c r="AV223">
        <v>9</v>
      </c>
      <c r="AW223">
        <v>-6</v>
      </c>
      <c r="AX223" s="93">
        <v>51</v>
      </c>
      <c r="AY223" s="93">
        <v>71</v>
      </c>
      <c r="AZ223" s="93">
        <v>64</v>
      </c>
      <c r="BA223" s="93">
        <v>37</v>
      </c>
      <c r="BB223" s="93">
        <v>53</v>
      </c>
      <c r="BC223" s="93">
        <v>46</v>
      </c>
      <c r="BD223" s="93">
        <v>47</v>
      </c>
      <c r="BE223" s="93">
        <v>41</v>
      </c>
      <c r="BF223" s="93">
        <v>31</v>
      </c>
      <c r="BG223" s="93">
        <v>57</v>
      </c>
      <c r="BH223" s="93">
        <v>71</v>
      </c>
      <c r="BI223" s="93">
        <v>60</v>
      </c>
      <c r="BJ223" s="93">
        <v>49</v>
      </c>
      <c r="BK223" s="93">
        <v>54</v>
      </c>
      <c r="BL223" s="93">
        <v>35</v>
      </c>
      <c r="BM223" s="93">
        <v>70</v>
      </c>
      <c r="BN223" s="93">
        <v>65</v>
      </c>
      <c r="BO223" s="93">
        <v>20</v>
      </c>
      <c r="BP223" s="93">
        <v>75</v>
      </c>
      <c r="BQ223" s="93">
        <v>88</v>
      </c>
      <c r="BR223" s="93">
        <v>94</v>
      </c>
      <c r="BS223" s="93">
        <v>82</v>
      </c>
      <c r="BT223" s="93">
        <v>66</v>
      </c>
      <c r="BU223" s="93">
        <v>40</v>
      </c>
      <c r="BV223" s="93">
        <v>12</v>
      </c>
      <c r="BW223" s="93">
        <v>45</v>
      </c>
      <c r="BX223" s="93">
        <v>69</v>
      </c>
      <c r="BY223" s="93">
        <v>51</v>
      </c>
    </row>
    <row r="224" spans="1:77">
      <c r="A224" s="1">
        <v>41487</v>
      </c>
      <c r="B224" t="s">
        <v>357</v>
      </c>
      <c r="C224" s="2">
        <v>100.14</v>
      </c>
      <c r="D224">
        <v>33.268000000000001</v>
      </c>
      <c r="E224">
        <v>1364.65</v>
      </c>
      <c r="F224">
        <v>112.32</v>
      </c>
      <c r="G224">
        <v>6480.1</v>
      </c>
      <c r="H224">
        <v>28443.9</v>
      </c>
      <c r="I224">
        <v>2204.1999999999998</v>
      </c>
      <c r="J224">
        <v>2002.6</v>
      </c>
      <c r="K224">
        <v>26725.7</v>
      </c>
      <c r="L224">
        <v>1397</v>
      </c>
      <c r="M224">
        <v>24910.1</v>
      </c>
      <c r="N224">
        <v>1602.9</v>
      </c>
      <c r="W224">
        <v>47.7</v>
      </c>
      <c r="X224">
        <v>50.7</v>
      </c>
      <c r="Y224">
        <v>57.2</v>
      </c>
      <c r="Z224">
        <v>43.6</v>
      </c>
      <c r="AA224">
        <v>30.3</v>
      </c>
      <c r="AB224">
        <v>5.3</v>
      </c>
      <c r="AH224" t="s">
        <v>357</v>
      </c>
      <c r="AI224">
        <v>316.7</v>
      </c>
      <c r="AJ224">
        <v>296.39999999999998</v>
      </c>
      <c r="AK224">
        <v>484.6</v>
      </c>
      <c r="AL224">
        <v>4200</v>
      </c>
      <c r="AM224">
        <v>399.9</v>
      </c>
      <c r="AN224">
        <v>184.8</v>
      </c>
      <c r="AO224">
        <v>0.6</v>
      </c>
      <c r="AP224">
        <v>82.510890000000003</v>
      </c>
      <c r="AQ224">
        <v>49.4</v>
      </c>
      <c r="AR224">
        <v>4</v>
      </c>
      <c r="AS224">
        <v>4</v>
      </c>
      <c r="AT224">
        <v>4</v>
      </c>
      <c r="AU224" t="s">
        <v>357</v>
      </c>
      <c r="AV224" t="s">
        <v>357</v>
      </c>
      <c r="AW224" t="s">
        <v>357</v>
      </c>
      <c r="AX224" s="93">
        <v>53</v>
      </c>
      <c r="AY224" s="93">
        <v>73</v>
      </c>
      <c r="AZ224" s="93">
        <v>54</v>
      </c>
      <c r="BA224" s="93">
        <v>41</v>
      </c>
      <c r="BB224" s="93">
        <v>43</v>
      </c>
      <c r="BC224" s="93">
        <v>38</v>
      </c>
      <c r="BD224" s="93">
        <v>43</v>
      </c>
      <c r="BE224" s="93">
        <v>39</v>
      </c>
      <c r="BF224" s="93">
        <v>33</v>
      </c>
      <c r="BG224" s="93">
        <v>65</v>
      </c>
      <c r="BH224" s="93">
        <v>77</v>
      </c>
      <c r="BI224" s="93">
        <v>60</v>
      </c>
      <c r="BJ224" s="93">
        <v>45</v>
      </c>
      <c r="BK224" s="93">
        <v>55</v>
      </c>
      <c r="BL224" s="93">
        <v>37</v>
      </c>
      <c r="BM224" s="93">
        <v>57</v>
      </c>
      <c r="BN224" s="93">
        <v>59</v>
      </c>
      <c r="BO224" s="93">
        <v>29</v>
      </c>
      <c r="BP224" s="93">
        <v>76</v>
      </c>
      <c r="BQ224" s="93">
        <v>87</v>
      </c>
      <c r="BR224" s="93">
        <v>94</v>
      </c>
      <c r="BS224" s="93">
        <v>82</v>
      </c>
      <c r="BT224" s="93">
        <v>72</v>
      </c>
      <c r="BU224" s="93">
        <v>33</v>
      </c>
      <c r="BV224" s="93">
        <v>12</v>
      </c>
      <c r="BW224" s="93">
        <v>37</v>
      </c>
      <c r="BX224" s="93">
        <v>79</v>
      </c>
      <c r="BY224" s="93">
        <v>46</v>
      </c>
    </row>
    <row r="225" spans="1:77">
      <c r="A225" s="1">
        <v>41518</v>
      </c>
      <c r="B225" t="s">
        <v>357</v>
      </c>
      <c r="C225" s="2">
        <v>100.21</v>
      </c>
      <c r="D225">
        <v>32.393000000000001</v>
      </c>
      <c r="E225">
        <v>1462.82</v>
      </c>
      <c r="F225">
        <v>107.43</v>
      </c>
      <c r="G225">
        <v>6509.8</v>
      </c>
      <c r="H225">
        <v>28499.9</v>
      </c>
      <c r="I225">
        <v>1897.2</v>
      </c>
      <c r="J225">
        <v>1785.5</v>
      </c>
      <c r="K225">
        <v>26779.200000000001</v>
      </c>
      <c r="L225">
        <v>1358.8</v>
      </c>
      <c r="M225">
        <v>25462.2</v>
      </c>
      <c r="N225">
        <v>1574.2</v>
      </c>
      <c r="W225">
        <v>50.1</v>
      </c>
      <c r="X225">
        <v>51.8</v>
      </c>
      <c r="Y225">
        <v>56.7</v>
      </c>
      <c r="Z225">
        <v>42.4</v>
      </c>
      <c r="AA225">
        <v>28.4</v>
      </c>
      <c r="AB225">
        <v>5.2</v>
      </c>
      <c r="AH225" t="s">
        <v>357</v>
      </c>
      <c r="AI225">
        <v>324.89999999999998</v>
      </c>
      <c r="AJ225">
        <v>402.4</v>
      </c>
      <c r="AK225">
        <v>472</v>
      </c>
      <c r="AL225">
        <v>5100</v>
      </c>
      <c r="AM225">
        <v>405.1</v>
      </c>
      <c r="AN225">
        <v>189.5</v>
      </c>
      <c r="AO225">
        <v>0.99</v>
      </c>
      <c r="AP225">
        <v>207.55930000000001</v>
      </c>
      <c r="AQ225">
        <v>49.4</v>
      </c>
      <c r="AR225">
        <v>4</v>
      </c>
      <c r="AS225">
        <v>4</v>
      </c>
      <c r="AT225">
        <v>4</v>
      </c>
      <c r="AU225" t="s">
        <v>357</v>
      </c>
      <c r="AV225" t="s">
        <v>357</v>
      </c>
      <c r="AW225" t="s">
        <v>357</v>
      </c>
      <c r="AX225" s="93">
        <v>51</v>
      </c>
      <c r="AY225" s="93">
        <v>67</v>
      </c>
      <c r="AZ225" s="93">
        <v>51</v>
      </c>
      <c r="BA225" s="93">
        <v>38</v>
      </c>
      <c r="BB225" s="93">
        <v>35</v>
      </c>
      <c r="BC225" s="93">
        <v>45</v>
      </c>
      <c r="BD225" s="93">
        <v>50</v>
      </c>
      <c r="BE225" s="93">
        <v>43</v>
      </c>
      <c r="BF225" s="93">
        <v>32</v>
      </c>
      <c r="BG225" s="93">
        <v>64</v>
      </c>
      <c r="BH225" s="93">
        <v>79</v>
      </c>
      <c r="BI225" s="93">
        <v>57</v>
      </c>
      <c r="BJ225" s="93">
        <v>37</v>
      </c>
      <c r="BK225" s="93">
        <v>51</v>
      </c>
      <c r="BL225" s="93">
        <v>36</v>
      </c>
      <c r="BM225" s="93">
        <v>55</v>
      </c>
      <c r="BN225" s="93">
        <v>60</v>
      </c>
      <c r="BO225" s="93">
        <v>26</v>
      </c>
      <c r="BP225" s="93">
        <v>76</v>
      </c>
      <c r="BQ225" s="93">
        <v>88</v>
      </c>
      <c r="BR225" s="93">
        <v>84</v>
      </c>
      <c r="BS225" s="93">
        <v>84</v>
      </c>
      <c r="BT225" s="93">
        <v>75</v>
      </c>
      <c r="BU225" s="93">
        <v>34</v>
      </c>
      <c r="BV225" s="93">
        <v>11</v>
      </c>
      <c r="BW225" s="93">
        <v>38</v>
      </c>
      <c r="BX225" s="93">
        <v>77</v>
      </c>
      <c r="BY225" s="93">
        <v>43</v>
      </c>
    </row>
    <row r="226" spans="1:77">
      <c r="A226" s="1">
        <v>41548</v>
      </c>
      <c r="B226">
        <v>849.84809372137772</v>
      </c>
      <c r="C226" s="2">
        <v>100.57</v>
      </c>
      <c r="D226">
        <v>32.082999999999998</v>
      </c>
      <c r="E226">
        <v>1510.21</v>
      </c>
      <c r="F226">
        <v>108.63</v>
      </c>
      <c r="G226">
        <v>6414.4</v>
      </c>
      <c r="H226">
        <v>28352.6</v>
      </c>
      <c r="I226">
        <v>1945.4</v>
      </c>
      <c r="J226">
        <v>1880.7</v>
      </c>
      <c r="K226">
        <v>27608.9</v>
      </c>
      <c r="L226">
        <v>1454.8</v>
      </c>
      <c r="M226">
        <v>25764.5</v>
      </c>
      <c r="N226">
        <v>1604.2</v>
      </c>
      <c r="W226">
        <v>50.2</v>
      </c>
      <c r="X226">
        <v>51.1</v>
      </c>
      <c r="Y226">
        <v>57.7</v>
      </c>
      <c r="Z226">
        <v>44.7</v>
      </c>
      <c r="AA226">
        <v>28.7</v>
      </c>
      <c r="AB226">
        <v>5.3</v>
      </c>
      <c r="AH226">
        <v>178.3</v>
      </c>
      <c r="AI226">
        <v>320.39999999999998</v>
      </c>
      <c r="AJ226">
        <v>623.20000000000005</v>
      </c>
      <c r="AK226">
        <v>503.2</v>
      </c>
      <c r="AL226">
        <v>6800</v>
      </c>
      <c r="AM226">
        <v>412.3</v>
      </c>
      <c r="AN226">
        <v>157.19999999999999</v>
      </c>
      <c r="AO226">
        <v>0.5</v>
      </c>
      <c r="AP226">
        <v>214.2166</v>
      </c>
      <c r="AQ226">
        <v>51.8</v>
      </c>
      <c r="AR226">
        <v>1</v>
      </c>
      <c r="AS226">
        <v>1</v>
      </c>
      <c r="AT226">
        <v>1</v>
      </c>
      <c r="AU226">
        <v>-4</v>
      </c>
      <c r="AV226">
        <v>6</v>
      </c>
      <c r="AW226">
        <v>-7</v>
      </c>
      <c r="AX226" s="93">
        <v>52</v>
      </c>
      <c r="AY226" s="93">
        <v>67</v>
      </c>
      <c r="AZ226" s="93">
        <v>55</v>
      </c>
      <c r="BA226" s="93">
        <v>44</v>
      </c>
      <c r="BB226" s="93">
        <v>49</v>
      </c>
      <c r="BC226" s="93">
        <v>44</v>
      </c>
      <c r="BD226" s="93">
        <v>43</v>
      </c>
      <c r="BE226" s="93">
        <v>43</v>
      </c>
      <c r="BF226" s="93">
        <v>34</v>
      </c>
      <c r="BG226" s="93">
        <v>56</v>
      </c>
      <c r="BH226" s="93">
        <v>77</v>
      </c>
      <c r="BI226" s="93">
        <v>61</v>
      </c>
      <c r="BJ226" s="93">
        <v>43</v>
      </c>
      <c r="BK226" s="93">
        <v>50</v>
      </c>
      <c r="BL226" s="93">
        <v>30</v>
      </c>
      <c r="BM226" s="93">
        <v>51</v>
      </c>
      <c r="BN226" s="93">
        <v>48</v>
      </c>
      <c r="BO226" s="93">
        <v>24</v>
      </c>
      <c r="BP226" s="93">
        <v>78</v>
      </c>
      <c r="BQ226" s="93">
        <v>87</v>
      </c>
      <c r="BR226" s="93">
        <v>85</v>
      </c>
      <c r="BS226" s="93">
        <v>82</v>
      </c>
      <c r="BT226" s="93">
        <v>80</v>
      </c>
      <c r="BU226" s="93">
        <v>31</v>
      </c>
      <c r="BV226" s="93">
        <v>11</v>
      </c>
      <c r="BW226" s="93">
        <v>37</v>
      </c>
      <c r="BX226" s="93">
        <v>81</v>
      </c>
      <c r="BY226" s="93">
        <v>41</v>
      </c>
    </row>
    <row r="227" spans="1:77">
      <c r="A227" s="1">
        <v>41579</v>
      </c>
      <c r="B227" t="s">
        <v>357</v>
      </c>
      <c r="C227" s="2">
        <v>100.56</v>
      </c>
      <c r="D227">
        <v>33.149000000000001</v>
      </c>
      <c r="E227">
        <v>1479.35</v>
      </c>
      <c r="F227">
        <v>109.33</v>
      </c>
      <c r="G227">
        <v>6419</v>
      </c>
      <c r="H227">
        <v>28276.400000000001</v>
      </c>
      <c r="I227">
        <v>2283.4</v>
      </c>
      <c r="J227">
        <v>2059.8000000000002</v>
      </c>
      <c r="K227">
        <v>27565.8</v>
      </c>
      <c r="L227">
        <v>1467.7</v>
      </c>
      <c r="M227">
        <v>25891</v>
      </c>
      <c r="N227">
        <v>1649</v>
      </c>
      <c r="W227">
        <v>50.9</v>
      </c>
      <c r="X227">
        <v>51.5</v>
      </c>
      <c r="Y227">
        <v>57.5</v>
      </c>
      <c r="Z227">
        <v>43.4</v>
      </c>
      <c r="AA227">
        <v>30.6</v>
      </c>
      <c r="AB227">
        <v>5.5</v>
      </c>
      <c r="AH227" t="s">
        <v>357</v>
      </c>
      <c r="AI227">
        <v>327.7</v>
      </c>
      <c r="AJ227">
        <v>611.70000000000005</v>
      </c>
      <c r="AK227">
        <v>493.1</v>
      </c>
      <c r="AL227">
        <v>6700</v>
      </c>
      <c r="AM227">
        <v>441.6</v>
      </c>
      <c r="AN227">
        <v>138.80000000000001</v>
      </c>
      <c r="AO227">
        <v>0.64</v>
      </c>
      <c r="AP227">
        <v>153.6883</v>
      </c>
      <c r="AQ227">
        <v>49.4</v>
      </c>
      <c r="AR227">
        <v>-2</v>
      </c>
      <c r="AS227">
        <v>-2</v>
      </c>
      <c r="AT227">
        <v>-2</v>
      </c>
      <c r="AU227" t="s">
        <v>357</v>
      </c>
      <c r="AV227" t="s">
        <v>357</v>
      </c>
      <c r="AW227" t="s">
        <v>357</v>
      </c>
      <c r="AX227" s="93">
        <v>52</v>
      </c>
      <c r="AY227" s="93">
        <v>66</v>
      </c>
      <c r="AZ227" s="93">
        <v>49</v>
      </c>
      <c r="BA227" s="93">
        <v>46</v>
      </c>
      <c r="BB227" s="93">
        <v>41</v>
      </c>
      <c r="BC227" s="93">
        <v>39</v>
      </c>
      <c r="BD227" s="93">
        <v>49</v>
      </c>
      <c r="BE227" s="93">
        <v>44</v>
      </c>
      <c r="BF227" s="93">
        <v>29</v>
      </c>
      <c r="BG227" s="93">
        <v>55</v>
      </c>
      <c r="BH227" s="93">
        <v>75</v>
      </c>
      <c r="BI227" s="93">
        <v>61</v>
      </c>
      <c r="BJ227" s="93">
        <v>42</v>
      </c>
      <c r="BK227" s="93">
        <v>46</v>
      </c>
      <c r="BL227" s="93">
        <v>41</v>
      </c>
      <c r="BM227" s="93">
        <v>44</v>
      </c>
      <c r="BN227" s="93">
        <v>44</v>
      </c>
      <c r="BO227" s="93">
        <v>25</v>
      </c>
      <c r="BP227" s="93">
        <v>79</v>
      </c>
      <c r="BQ227" s="93">
        <v>90</v>
      </c>
      <c r="BR227" s="93">
        <v>89</v>
      </c>
      <c r="BS227" s="93">
        <v>87</v>
      </c>
      <c r="BT227" s="93">
        <v>76</v>
      </c>
      <c r="BU227" s="93">
        <v>35</v>
      </c>
      <c r="BV227" s="93">
        <v>12</v>
      </c>
      <c r="BW227" s="93">
        <v>40</v>
      </c>
      <c r="BX227" s="93">
        <v>72</v>
      </c>
      <c r="BY227" s="93">
        <v>48</v>
      </c>
    </row>
    <row r="228" spans="1:77">
      <c r="A228" s="1">
        <v>41609</v>
      </c>
      <c r="B228" t="s">
        <v>357</v>
      </c>
      <c r="C228" s="2">
        <v>100.51</v>
      </c>
      <c r="D228">
        <v>32.895000000000003</v>
      </c>
      <c r="E228">
        <v>1504.08</v>
      </c>
      <c r="F228">
        <v>110.53</v>
      </c>
      <c r="G228">
        <v>6564.1</v>
      </c>
      <c r="H228">
        <v>28873.3</v>
      </c>
      <c r="I228">
        <v>1869.3</v>
      </c>
      <c r="J228">
        <v>1975.9</v>
      </c>
      <c r="K228">
        <v>27997.5</v>
      </c>
      <c r="L228">
        <v>1476.8</v>
      </c>
      <c r="M228">
        <v>26526.400000000001</v>
      </c>
      <c r="N228">
        <v>1630.5</v>
      </c>
      <c r="W228">
        <v>50.4</v>
      </c>
      <c r="X228">
        <v>52.7</v>
      </c>
      <c r="Y228">
        <v>57.1</v>
      </c>
      <c r="Z228">
        <v>46.7</v>
      </c>
      <c r="AA228">
        <v>29.8</v>
      </c>
      <c r="AB228">
        <v>5.4</v>
      </c>
      <c r="AH228" t="s">
        <v>357</v>
      </c>
      <c r="AI228">
        <v>328.1</v>
      </c>
      <c r="AJ228">
        <v>356.2</v>
      </c>
      <c r="AK228">
        <v>492.6</v>
      </c>
      <c r="AL228">
        <v>7600</v>
      </c>
      <c r="AM228">
        <v>419.3</v>
      </c>
      <c r="AN228">
        <v>130.4</v>
      </c>
      <c r="AO228">
        <v>0.39</v>
      </c>
      <c r="AP228">
        <v>77.410409999999999</v>
      </c>
      <c r="AQ228">
        <v>50</v>
      </c>
      <c r="AR228">
        <v>-3</v>
      </c>
      <c r="AS228">
        <v>-3</v>
      </c>
      <c r="AT228">
        <v>-3</v>
      </c>
      <c r="AU228" t="s">
        <v>357</v>
      </c>
      <c r="AV228" t="s">
        <v>357</v>
      </c>
      <c r="AW228" t="s">
        <v>357</v>
      </c>
      <c r="AX228" s="93">
        <v>51</v>
      </c>
      <c r="AY228" s="93">
        <v>68</v>
      </c>
      <c r="AZ228" s="93">
        <v>58</v>
      </c>
      <c r="BA228" s="93">
        <v>40</v>
      </c>
      <c r="BB228" s="93">
        <v>47</v>
      </c>
      <c r="BC228" s="93">
        <v>40</v>
      </c>
      <c r="BD228" s="93">
        <v>51</v>
      </c>
      <c r="BE228" s="93">
        <v>43</v>
      </c>
      <c r="BF228" s="93">
        <v>31</v>
      </c>
      <c r="BG228" s="93">
        <v>58</v>
      </c>
      <c r="BH228" s="93">
        <v>78</v>
      </c>
      <c r="BI228" s="93">
        <v>52</v>
      </c>
      <c r="BJ228" s="93">
        <v>40</v>
      </c>
      <c r="BK228" s="93">
        <v>43</v>
      </c>
      <c r="BL228" s="93">
        <v>39</v>
      </c>
      <c r="BM228" s="93">
        <v>42</v>
      </c>
      <c r="BN228" s="93">
        <v>42</v>
      </c>
      <c r="BO228" s="93">
        <v>27</v>
      </c>
      <c r="BP228" s="93">
        <v>78</v>
      </c>
      <c r="BQ228" s="93">
        <v>84</v>
      </c>
      <c r="BR228" s="93">
        <v>97</v>
      </c>
      <c r="BS228" s="93">
        <v>80</v>
      </c>
      <c r="BT228" s="93">
        <v>73</v>
      </c>
      <c r="BU228" s="93">
        <v>35</v>
      </c>
      <c r="BV228" s="93">
        <v>11</v>
      </c>
      <c r="BW228" s="93">
        <v>39</v>
      </c>
      <c r="BX228" s="93">
        <v>83</v>
      </c>
      <c r="BY228" s="93">
        <v>45</v>
      </c>
    </row>
    <row r="229" spans="1:77">
      <c r="A229" s="1">
        <v>41640</v>
      </c>
      <c r="B229">
        <v>957.95842241559137</v>
      </c>
      <c r="C229" s="2">
        <v>100.59</v>
      </c>
      <c r="D229">
        <v>35.176000000000002</v>
      </c>
      <c r="E229">
        <v>1454.45</v>
      </c>
      <c r="F229">
        <v>105.81</v>
      </c>
      <c r="G229">
        <v>6985.6</v>
      </c>
      <c r="H229">
        <v>31155.599999999999</v>
      </c>
      <c r="I229">
        <v>2512.1999999999998</v>
      </c>
      <c r="J229">
        <v>4391.2</v>
      </c>
      <c r="K229">
        <v>27531.599999999999</v>
      </c>
      <c r="L229">
        <v>1469.6</v>
      </c>
      <c r="M229">
        <v>26263.7</v>
      </c>
      <c r="N229">
        <v>1482.8</v>
      </c>
      <c r="W229">
        <v>50.5</v>
      </c>
      <c r="X229">
        <v>54.3</v>
      </c>
      <c r="Y229">
        <v>56</v>
      </c>
      <c r="Z229">
        <v>49.4</v>
      </c>
      <c r="AA229">
        <v>32.5</v>
      </c>
      <c r="AB229">
        <v>5.6</v>
      </c>
      <c r="AH229">
        <v>263.39999999999998</v>
      </c>
      <c r="AI229">
        <v>391.7</v>
      </c>
      <c r="AJ229">
        <v>138.1</v>
      </c>
      <c r="AK229">
        <v>658.1</v>
      </c>
      <c r="AL229">
        <v>16400</v>
      </c>
      <c r="AM229">
        <v>444.5</v>
      </c>
      <c r="AN229">
        <v>130</v>
      </c>
      <c r="AO229">
        <v>0.52</v>
      </c>
      <c r="AP229">
        <v>206.5608</v>
      </c>
      <c r="AQ229">
        <v>48</v>
      </c>
      <c r="AR229">
        <v>-5</v>
      </c>
      <c r="AS229">
        <v>-5</v>
      </c>
      <c r="AT229">
        <v>-5</v>
      </c>
      <c r="AU229">
        <v>-8</v>
      </c>
      <c r="AV229">
        <v>-2</v>
      </c>
      <c r="AW229">
        <v>-11</v>
      </c>
      <c r="AX229" s="93">
        <v>56</v>
      </c>
      <c r="AY229" s="93">
        <v>81</v>
      </c>
      <c r="AZ229" s="93">
        <v>46</v>
      </c>
      <c r="BA229" s="93">
        <v>40</v>
      </c>
      <c r="BB229" s="93">
        <v>23</v>
      </c>
      <c r="BC229" s="93">
        <v>36</v>
      </c>
      <c r="BD229" s="93">
        <v>55</v>
      </c>
      <c r="BE229" s="93">
        <v>36</v>
      </c>
      <c r="BF229" s="93">
        <v>28</v>
      </c>
      <c r="BG229" s="93">
        <v>64</v>
      </c>
      <c r="BH229" s="93">
        <v>80</v>
      </c>
      <c r="BI229" s="93">
        <v>51</v>
      </c>
      <c r="BJ229" s="93">
        <v>42</v>
      </c>
      <c r="BK229" s="93">
        <v>29</v>
      </c>
      <c r="BL229" s="93">
        <v>35</v>
      </c>
      <c r="BM229" s="93">
        <v>47</v>
      </c>
      <c r="BN229" s="93">
        <v>44</v>
      </c>
      <c r="BO229" s="93">
        <v>23</v>
      </c>
      <c r="BP229" s="93">
        <v>76</v>
      </c>
      <c r="BQ229" s="93">
        <v>89</v>
      </c>
      <c r="BR229" s="93">
        <v>93</v>
      </c>
      <c r="BS229" s="93">
        <v>84</v>
      </c>
      <c r="BT229" s="93">
        <v>63</v>
      </c>
      <c r="BU229" s="93">
        <v>38</v>
      </c>
      <c r="BV229" s="93">
        <v>11</v>
      </c>
      <c r="BW229" s="93">
        <v>33</v>
      </c>
      <c r="BX229" s="93">
        <v>89</v>
      </c>
      <c r="BY229" s="93">
        <v>38</v>
      </c>
    </row>
    <row r="230" spans="1:77">
      <c r="A230" s="1">
        <v>41671</v>
      </c>
      <c r="B230" t="s">
        <v>357</v>
      </c>
      <c r="C230" s="2">
        <v>100.7</v>
      </c>
      <c r="D230">
        <v>36.049999999999997</v>
      </c>
      <c r="E230">
        <v>1444.71</v>
      </c>
      <c r="F230">
        <v>108.63</v>
      </c>
      <c r="G230">
        <v>6663.1</v>
      </c>
      <c r="H230">
        <v>29861.200000000001</v>
      </c>
      <c r="I230">
        <v>1726.3</v>
      </c>
      <c r="J230">
        <v>981.1</v>
      </c>
      <c r="K230">
        <v>26845.4</v>
      </c>
      <c r="L230">
        <v>1425.1</v>
      </c>
      <c r="M230">
        <v>25640.400000000001</v>
      </c>
      <c r="N230">
        <v>1508.9</v>
      </c>
      <c r="O230">
        <v>24.41</v>
      </c>
      <c r="P230">
        <v>18.309999999999999</v>
      </c>
      <c r="Q230">
        <v>9.15</v>
      </c>
      <c r="R230">
        <v>10.64</v>
      </c>
      <c r="S230">
        <v>5.3</v>
      </c>
      <c r="T230">
        <v>7.33</v>
      </c>
      <c r="U230">
        <v>5.61</v>
      </c>
      <c r="V230">
        <v>8.01</v>
      </c>
      <c r="W230">
        <v>49.5</v>
      </c>
      <c r="X230">
        <v>56.3</v>
      </c>
      <c r="Y230">
        <v>56.6</v>
      </c>
      <c r="Z230">
        <v>39.5</v>
      </c>
      <c r="AA230">
        <v>21</v>
      </c>
      <c r="AB230">
        <v>5.6</v>
      </c>
      <c r="AC230">
        <v>100</v>
      </c>
      <c r="AD230">
        <v>100</v>
      </c>
      <c r="AE230">
        <v>100</v>
      </c>
      <c r="AF230">
        <v>100</v>
      </c>
      <c r="AG230">
        <v>100</v>
      </c>
      <c r="AH230" t="s">
        <v>357</v>
      </c>
      <c r="AI230">
        <v>286.7</v>
      </c>
      <c r="AJ230">
        <v>81.3</v>
      </c>
      <c r="AK230">
        <v>222.4</v>
      </c>
      <c r="AL230">
        <v>4800</v>
      </c>
      <c r="AM230">
        <v>434.7</v>
      </c>
      <c r="AN230">
        <v>127.5</v>
      </c>
      <c r="AO230">
        <v>0.61</v>
      </c>
      <c r="AP230">
        <v>255.2407</v>
      </c>
      <c r="AQ230">
        <v>48.5</v>
      </c>
      <c r="AR230">
        <v>-5</v>
      </c>
      <c r="AS230">
        <v>-5</v>
      </c>
      <c r="AT230">
        <v>-5</v>
      </c>
      <c r="AU230" t="s">
        <v>357</v>
      </c>
      <c r="AV230" t="s">
        <v>357</v>
      </c>
      <c r="AW230" t="s">
        <v>357</v>
      </c>
      <c r="AX230" s="93">
        <v>52</v>
      </c>
      <c r="AY230" s="93">
        <v>72</v>
      </c>
      <c r="AZ230" s="93">
        <v>47</v>
      </c>
      <c r="BA230" s="93">
        <v>44</v>
      </c>
      <c r="BB230" s="93">
        <v>54</v>
      </c>
      <c r="BC230" s="93">
        <v>43</v>
      </c>
      <c r="BD230" s="93">
        <v>54</v>
      </c>
      <c r="BE230" s="93">
        <v>37</v>
      </c>
      <c r="BF230" s="93">
        <v>30</v>
      </c>
      <c r="BG230" s="93">
        <v>67</v>
      </c>
      <c r="BH230" s="93">
        <v>84</v>
      </c>
      <c r="BI230" s="93">
        <v>56</v>
      </c>
      <c r="BJ230" s="93">
        <v>39</v>
      </c>
      <c r="BK230" s="93">
        <v>43</v>
      </c>
      <c r="BL230" s="93">
        <v>35</v>
      </c>
      <c r="BM230" s="93">
        <v>42</v>
      </c>
      <c r="BN230" s="93">
        <v>47</v>
      </c>
      <c r="BO230" s="93">
        <v>23</v>
      </c>
      <c r="BP230" s="93">
        <v>75</v>
      </c>
      <c r="BQ230" s="93">
        <v>86</v>
      </c>
      <c r="BR230" s="93">
        <v>95</v>
      </c>
      <c r="BS230" s="93">
        <v>85</v>
      </c>
      <c r="BT230" s="93">
        <v>61</v>
      </c>
      <c r="BU230" s="93">
        <v>37</v>
      </c>
      <c r="BV230" s="93">
        <v>12</v>
      </c>
      <c r="BW230" s="93">
        <v>36</v>
      </c>
      <c r="BX230" s="93">
        <v>86</v>
      </c>
      <c r="BY230" s="93">
        <v>42</v>
      </c>
    </row>
    <row r="231" spans="1:77">
      <c r="A231" s="1">
        <v>41699</v>
      </c>
      <c r="B231" t="s">
        <v>357</v>
      </c>
      <c r="C231" s="2">
        <v>101.02</v>
      </c>
      <c r="D231">
        <v>35.046999999999997</v>
      </c>
      <c r="E231">
        <v>1369.29</v>
      </c>
      <c r="F231">
        <v>107.65</v>
      </c>
      <c r="G231">
        <v>6699.9</v>
      </c>
      <c r="H231">
        <v>30169</v>
      </c>
      <c r="I231">
        <v>1853.5</v>
      </c>
      <c r="J231">
        <v>2392.4</v>
      </c>
      <c r="K231">
        <v>27463.200000000001</v>
      </c>
      <c r="L231">
        <v>1499.6</v>
      </c>
      <c r="M231">
        <v>25847</v>
      </c>
      <c r="N231">
        <v>1636.5</v>
      </c>
      <c r="O231">
        <v>22.77</v>
      </c>
      <c r="P231">
        <v>18</v>
      </c>
      <c r="Q231">
        <v>9.43</v>
      </c>
      <c r="R231">
        <v>11.11</v>
      </c>
      <c r="S231">
        <v>5.09</v>
      </c>
      <c r="T231">
        <v>7.3</v>
      </c>
      <c r="U231">
        <v>5.56</v>
      </c>
      <c r="V231">
        <v>7.91</v>
      </c>
      <c r="W231">
        <v>48.3</v>
      </c>
      <c r="X231">
        <v>54.7</v>
      </c>
      <c r="Y231">
        <v>52.7</v>
      </c>
      <c r="Z231">
        <v>36.299999999999997</v>
      </c>
      <c r="AA231">
        <v>24.1</v>
      </c>
      <c r="AB231">
        <v>5.6</v>
      </c>
      <c r="AC231">
        <v>98.7</v>
      </c>
      <c r="AD231">
        <v>91.6</v>
      </c>
      <c r="AE231">
        <v>107.2</v>
      </c>
      <c r="AF231">
        <v>91.2</v>
      </c>
      <c r="AG231">
        <v>99.5</v>
      </c>
      <c r="AH231" t="s">
        <v>357</v>
      </c>
      <c r="AI231">
        <v>285.3</v>
      </c>
      <c r="AJ231">
        <v>89.1</v>
      </c>
      <c r="AK231">
        <v>234.5</v>
      </c>
      <c r="AL231">
        <v>4200</v>
      </c>
      <c r="AM231">
        <v>387</v>
      </c>
      <c r="AN231">
        <v>112.5</v>
      </c>
      <c r="AO231">
        <v>2.33</v>
      </c>
      <c r="AP231">
        <v>162.4573</v>
      </c>
      <c r="AQ231">
        <v>48.3</v>
      </c>
      <c r="AR231">
        <v>-3</v>
      </c>
      <c r="AS231">
        <v>-3</v>
      </c>
      <c r="AT231">
        <v>-3</v>
      </c>
      <c r="AU231" t="s">
        <v>357</v>
      </c>
      <c r="AV231" t="s">
        <v>357</v>
      </c>
      <c r="AW231" t="s">
        <v>357</v>
      </c>
      <c r="AX231" s="93">
        <v>50</v>
      </c>
      <c r="AY231" s="93">
        <v>76</v>
      </c>
      <c r="AZ231" s="93">
        <v>49</v>
      </c>
      <c r="BA231" s="93">
        <v>49</v>
      </c>
      <c r="BB231" s="93">
        <v>44</v>
      </c>
      <c r="BC231" s="93">
        <v>43</v>
      </c>
      <c r="BD231" s="93">
        <v>54</v>
      </c>
      <c r="BE231" s="93">
        <v>33</v>
      </c>
      <c r="BF231" s="93">
        <v>32</v>
      </c>
      <c r="BG231" s="93">
        <v>69</v>
      </c>
      <c r="BH231" s="93">
        <v>84</v>
      </c>
      <c r="BI231" s="93">
        <v>56</v>
      </c>
      <c r="BJ231" s="93">
        <v>43</v>
      </c>
      <c r="BK231" s="93">
        <v>44</v>
      </c>
      <c r="BL231" s="93">
        <v>39</v>
      </c>
      <c r="BM231" s="93">
        <v>49</v>
      </c>
      <c r="BN231" s="93">
        <v>51</v>
      </c>
      <c r="BO231" s="93">
        <v>24</v>
      </c>
      <c r="BP231" s="93">
        <v>77</v>
      </c>
      <c r="BQ231" s="93">
        <v>88</v>
      </c>
      <c r="BR231" s="93">
        <v>96</v>
      </c>
      <c r="BS231" s="93">
        <v>84</v>
      </c>
      <c r="BT231" s="93">
        <v>65</v>
      </c>
      <c r="BU231" s="93">
        <v>34</v>
      </c>
      <c r="BV231" s="93">
        <v>11</v>
      </c>
      <c r="BW231" s="93">
        <v>50</v>
      </c>
      <c r="BX231" s="93">
        <v>85</v>
      </c>
      <c r="BY231" s="93">
        <v>50</v>
      </c>
    </row>
    <row r="232" spans="1:77">
      <c r="A232" s="1">
        <v>41730</v>
      </c>
      <c r="B232">
        <v>469.34315794001878</v>
      </c>
      <c r="C232" s="2">
        <v>100.9</v>
      </c>
      <c r="D232">
        <v>35.634</v>
      </c>
      <c r="E232">
        <v>1306.01</v>
      </c>
      <c r="F232">
        <v>107.53</v>
      </c>
      <c r="G232">
        <v>6608.2</v>
      </c>
      <c r="H232">
        <v>29519.3</v>
      </c>
      <c r="I232">
        <v>2380.6</v>
      </c>
      <c r="J232">
        <v>2058.5</v>
      </c>
      <c r="K232">
        <v>28538.400000000001</v>
      </c>
      <c r="L232">
        <v>1596.5</v>
      </c>
      <c r="M232">
        <v>26420.1</v>
      </c>
      <c r="N232">
        <v>1781.8</v>
      </c>
      <c r="O232">
        <v>23.78</v>
      </c>
      <c r="P232">
        <v>17.78</v>
      </c>
      <c r="Q232">
        <v>10.29</v>
      </c>
      <c r="R232">
        <v>10.6</v>
      </c>
      <c r="S232">
        <v>5.07</v>
      </c>
      <c r="T232">
        <v>7.17</v>
      </c>
      <c r="U232">
        <v>6.9</v>
      </c>
      <c r="V232">
        <v>7.72</v>
      </c>
      <c r="W232">
        <v>48</v>
      </c>
      <c r="X232">
        <v>53.7</v>
      </c>
      <c r="Y232">
        <v>55.5</v>
      </c>
      <c r="Z232">
        <v>46.9</v>
      </c>
      <c r="AA232">
        <v>27.4</v>
      </c>
      <c r="AB232">
        <v>5.4</v>
      </c>
      <c r="AC232">
        <v>107.2</v>
      </c>
      <c r="AD232">
        <v>99.8</v>
      </c>
      <c r="AE232">
        <v>120.2</v>
      </c>
      <c r="AF232">
        <v>87</v>
      </c>
      <c r="AG232">
        <v>102.5</v>
      </c>
      <c r="AH232">
        <v>98.8</v>
      </c>
      <c r="AI232">
        <v>309.8</v>
      </c>
      <c r="AJ232">
        <v>126.3</v>
      </c>
      <c r="AK232">
        <v>329.6</v>
      </c>
      <c r="AL232">
        <v>5000</v>
      </c>
      <c r="AM232">
        <v>422</v>
      </c>
      <c r="AN232">
        <v>128.19999999999999</v>
      </c>
      <c r="AO232">
        <v>1.54</v>
      </c>
      <c r="AP232">
        <v>123.9876</v>
      </c>
      <c r="AQ232">
        <v>48.5</v>
      </c>
      <c r="AR232">
        <v>-1</v>
      </c>
      <c r="AS232">
        <v>-1</v>
      </c>
      <c r="AT232">
        <v>-1</v>
      </c>
      <c r="AU232">
        <v>-3</v>
      </c>
      <c r="AV232">
        <v>-2</v>
      </c>
      <c r="AW232">
        <v>-11</v>
      </c>
      <c r="AX232" s="93">
        <v>53</v>
      </c>
      <c r="AY232" s="93">
        <v>73</v>
      </c>
      <c r="AZ232" s="93">
        <v>52</v>
      </c>
      <c r="BA232" s="93">
        <v>45</v>
      </c>
      <c r="BB232" s="93">
        <v>53</v>
      </c>
      <c r="BC232" s="93">
        <v>49</v>
      </c>
      <c r="BD232" s="93">
        <v>48</v>
      </c>
      <c r="BE232" s="93">
        <v>41</v>
      </c>
      <c r="BF232" s="93">
        <v>29</v>
      </c>
      <c r="BG232" s="93">
        <v>63</v>
      </c>
      <c r="BH232" s="93">
        <v>80</v>
      </c>
      <c r="BI232" s="93">
        <v>58</v>
      </c>
      <c r="BJ232" s="93">
        <v>45</v>
      </c>
      <c r="BK232" s="93">
        <v>56</v>
      </c>
      <c r="BL232" s="93">
        <v>40</v>
      </c>
      <c r="BM232" s="93">
        <v>53</v>
      </c>
      <c r="BN232" s="93">
        <v>65</v>
      </c>
      <c r="BO232" s="93">
        <v>32</v>
      </c>
      <c r="BP232" s="93">
        <v>78</v>
      </c>
      <c r="BQ232" s="93">
        <v>87</v>
      </c>
      <c r="BR232" s="93">
        <v>94</v>
      </c>
      <c r="BS232" s="93">
        <v>80</v>
      </c>
      <c r="BT232" s="93">
        <v>64</v>
      </c>
      <c r="BU232" s="93">
        <v>43</v>
      </c>
      <c r="BV232" s="93">
        <v>12</v>
      </c>
      <c r="BW232" s="93">
        <v>35</v>
      </c>
      <c r="BX232" s="93">
        <v>81</v>
      </c>
      <c r="BY232" s="93">
        <v>42</v>
      </c>
    </row>
    <row r="233" spans="1:77">
      <c r="A233" s="1">
        <v>41760</v>
      </c>
      <c r="B233" t="s">
        <v>357</v>
      </c>
      <c r="C233" s="2">
        <v>100.9</v>
      </c>
      <c r="D233">
        <v>34.92</v>
      </c>
      <c r="E233">
        <v>1432.03</v>
      </c>
      <c r="F233">
        <v>108.68</v>
      </c>
      <c r="G233">
        <v>6776.8</v>
      </c>
      <c r="H233">
        <v>29879</v>
      </c>
      <c r="I233">
        <v>2537.9</v>
      </c>
      <c r="J233">
        <v>2346.6999999999998</v>
      </c>
      <c r="K233">
        <v>28606.799999999999</v>
      </c>
      <c r="L233">
        <v>1590.8</v>
      </c>
      <c r="M233">
        <v>26581.3</v>
      </c>
      <c r="N233">
        <v>1821.7</v>
      </c>
      <c r="O233">
        <v>20.97</v>
      </c>
      <c r="P233">
        <v>17.739999999999998</v>
      </c>
      <c r="Q233">
        <v>10.53</v>
      </c>
      <c r="R233">
        <v>10.97</v>
      </c>
      <c r="S233">
        <v>5.18</v>
      </c>
      <c r="T233">
        <v>7.56</v>
      </c>
      <c r="U233">
        <v>7.14</v>
      </c>
      <c r="V233">
        <v>8.65</v>
      </c>
      <c r="W233">
        <v>48.3</v>
      </c>
      <c r="X233">
        <v>54.1</v>
      </c>
      <c r="Y233">
        <v>54.2</v>
      </c>
      <c r="Z233">
        <v>47.5</v>
      </c>
      <c r="AA233">
        <v>27.8</v>
      </c>
      <c r="AB233">
        <v>5.3</v>
      </c>
      <c r="AC233">
        <v>104.7</v>
      </c>
      <c r="AD233">
        <v>97.2</v>
      </c>
      <c r="AE233">
        <v>120.5</v>
      </c>
      <c r="AF233">
        <v>74.5</v>
      </c>
      <c r="AG233">
        <v>102.6</v>
      </c>
      <c r="AH233" t="s">
        <v>357</v>
      </c>
      <c r="AI233">
        <v>305.5</v>
      </c>
      <c r="AJ233">
        <v>145</v>
      </c>
      <c r="AK233">
        <v>343.5</v>
      </c>
      <c r="AL233">
        <v>4300</v>
      </c>
      <c r="AM233">
        <v>405.6</v>
      </c>
      <c r="AN233">
        <v>126.2</v>
      </c>
      <c r="AO233">
        <v>1.04</v>
      </c>
      <c r="AP233">
        <v>254.0847</v>
      </c>
      <c r="AQ233">
        <v>48.9</v>
      </c>
      <c r="AR233">
        <v>0</v>
      </c>
      <c r="AS233">
        <v>0</v>
      </c>
      <c r="AT233">
        <v>0</v>
      </c>
      <c r="AU233" t="s">
        <v>357</v>
      </c>
      <c r="AV233" t="s">
        <v>357</v>
      </c>
      <c r="AW233" t="s">
        <v>357</v>
      </c>
      <c r="AX233" s="93">
        <v>52</v>
      </c>
      <c r="AY233" s="93">
        <v>73</v>
      </c>
      <c r="AZ233" s="93">
        <v>58</v>
      </c>
      <c r="BA233" s="93">
        <v>39</v>
      </c>
      <c r="BB233" s="93">
        <v>38</v>
      </c>
      <c r="BC233" s="93">
        <v>36</v>
      </c>
      <c r="BD233" s="93">
        <v>50</v>
      </c>
      <c r="BE233" s="93">
        <v>39</v>
      </c>
      <c r="BF233" s="93">
        <v>27</v>
      </c>
      <c r="BG233" s="93">
        <v>58</v>
      </c>
      <c r="BH233" s="93">
        <v>79</v>
      </c>
      <c r="BI233" s="93">
        <v>60</v>
      </c>
      <c r="BJ233" s="93">
        <v>45</v>
      </c>
      <c r="BK233" s="93">
        <v>56</v>
      </c>
      <c r="BL233" s="93">
        <v>36</v>
      </c>
      <c r="BM233" s="93">
        <v>58</v>
      </c>
      <c r="BN233" s="93">
        <v>64</v>
      </c>
      <c r="BO233" s="93">
        <v>27</v>
      </c>
      <c r="BP233" s="93">
        <v>77</v>
      </c>
      <c r="BQ233" s="93">
        <v>85</v>
      </c>
      <c r="BR233" s="93">
        <v>89</v>
      </c>
      <c r="BS233" s="93">
        <v>79</v>
      </c>
      <c r="BT233" s="93">
        <v>67</v>
      </c>
      <c r="BU233" s="93">
        <v>43</v>
      </c>
      <c r="BV233" s="93">
        <v>12</v>
      </c>
      <c r="BW233" s="93">
        <v>36</v>
      </c>
      <c r="BX233" s="93">
        <v>78</v>
      </c>
      <c r="BY233" s="93">
        <v>42</v>
      </c>
    </row>
    <row r="234" spans="1:77">
      <c r="A234" s="1">
        <v>41791</v>
      </c>
      <c r="B234" t="s">
        <v>357</v>
      </c>
      <c r="C234" s="2">
        <v>100.62</v>
      </c>
      <c r="D234">
        <v>33.988</v>
      </c>
      <c r="E234">
        <v>1476.38</v>
      </c>
      <c r="F234">
        <v>112.07</v>
      </c>
      <c r="G234">
        <v>6763.1</v>
      </c>
      <c r="H234">
        <v>29890.799999999999</v>
      </c>
      <c r="I234">
        <v>2074</v>
      </c>
      <c r="J234">
        <v>1741.1</v>
      </c>
      <c r="K234">
        <v>28815.9</v>
      </c>
      <c r="L234">
        <v>1797.2</v>
      </c>
      <c r="M234">
        <v>26849.7</v>
      </c>
      <c r="N234">
        <v>1896.3</v>
      </c>
      <c r="O234">
        <v>24.89</v>
      </c>
      <c r="P234">
        <v>17.670000000000002</v>
      </c>
      <c r="Q234">
        <v>10.6</v>
      </c>
      <c r="R234">
        <v>11.23</v>
      </c>
      <c r="S234">
        <v>5.19</v>
      </c>
      <c r="T234">
        <v>7.78</v>
      </c>
      <c r="U234">
        <v>7.54</v>
      </c>
      <c r="V234">
        <v>8.66</v>
      </c>
      <c r="W234">
        <v>49.7</v>
      </c>
      <c r="X234">
        <v>52.3</v>
      </c>
      <c r="Y234">
        <v>58.4</v>
      </c>
      <c r="Z234">
        <v>43.9</v>
      </c>
      <c r="AA234">
        <v>26.2</v>
      </c>
      <c r="AB234">
        <v>4.9000000000000004</v>
      </c>
      <c r="AC234">
        <v>104</v>
      </c>
      <c r="AD234">
        <v>100.1</v>
      </c>
      <c r="AE234">
        <v>119.8</v>
      </c>
      <c r="AF234">
        <v>61.7</v>
      </c>
      <c r="AG234">
        <v>106.6</v>
      </c>
      <c r="AH234" t="s">
        <v>357</v>
      </c>
      <c r="AI234">
        <v>310.7</v>
      </c>
      <c r="AJ234">
        <v>163.69999999999999</v>
      </c>
      <c r="AK234">
        <v>368.2</v>
      </c>
      <c r="AL234">
        <v>4600</v>
      </c>
      <c r="AM234">
        <v>420.6</v>
      </c>
      <c r="AN234">
        <v>143.30000000000001</v>
      </c>
      <c r="AO234">
        <v>0.82</v>
      </c>
      <c r="AP234">
        <v>370.50619999999998</v>
      </c>
      <c r="AQ234">
        <v>49.1</v>
      </c>
      <c r="AR234">
        <v>1</v>
      </c>
      <c r="AS234">
        <v>1</v>
      </c>
      <c r="AT234">
        <v>1</v>
      </c>
      <c r="AU234" t="s">
        <v>357</v>
      </c>
      <c r="AV234" t="s">
        <v>357</v>
      </c>
      <c r="AW234" t="s">
        <v>357</v>
      </c>
      <c r="AX234" s="93">
        <v>48</v>
      </c>
      <c r="AY234" s="93">
        <v>70</v>
      </c>
      <c r="AZ234" s="93">
        <v>57</v>
      </c>
      <c r="BA234" s="93">
        <v>43</v>
      </c>
      <c r="BB234" s="93">
        <v>56</v>
      </c>
      <c r="BC234" s="93">
        <v>48</v>
      </c>
      <c r="BD234" s="93">
        <v>40</v>
      </c>
      <c r="BE234" s="93">
        <v>42</v>
      </c>
      <c r="BF234" s="93">
        <v>27</v>
      </c>
      <c r="BG234" s="93">
        <v>63</v>
      </c>
      <c r="BH234" s="93">
        <v>84</v>
      </c>
      <c r="BI234" s="93">
        <v>61</v>
      </c>
      <c r="BJ234" s="93">
        <v>45</v>
      </c>
      <c r="BK234" s="93">
        <v>63</v>
      </c>
      <c r="BL234" s="93">
        <v>34</v>
      </c>
      <c r="BM234" s="93">
        <v>58</v>
      </c>
      <c r="BN234" s="93">
        <v>60</v>
      </c>
      <c r="BO234" s="93">
        <v>16</v>
      </c>
      <c r="BP234" s="93">
        <v>78</v>
      </c>
      <c r="BQ234" s="93">
        <v>88</v>
      </c>
      <c r="BR234" s="93">
        <v>92</v>
      </c>
      <c r="BS234" s="93">
        <v>83</v>
      </c>
      <c r="BT234" s="93">
        <v>66</v>
      </c>
      <c r="BU234" s="93">
        <v>39</v>
      </c>
      <c r="BV234" s="93">
        <v>12</v>
      </c>
      <c r="BW234" s="93">
        <v>37</v>
      </c>
      <c r="BX234" s="93">
        <v>72</v>
      </c>
      <c r="BY234" s="93">
        <v>40</v>
      </c>
    </row>
    <row r="235" spans="1:77">
      <c r="A235" s="1">
        <v>41821</v>
      </c>
      <c r="B235">
        <v>668.5980542084219</v>
      </c>
      <c r="C235" s="2">
        <v>100.49</v>
      </c>
      <c r="D235">
        <v>35.684800000000003</v>
      </c>
      <c r="E235">
        <v>1379.61</v>
      </c>
      <c r="F235">
        <v>106.53</v>
      </c>
      <c r="G235">
        <v>6763.5</v>
      </c>
      <c r="H235">
        <v>30073.1</v>
      </c>
      <c r="I235">
        <v>2098.9</v>
      </c>
      <c r="J235">
        <v>2063.8000000000002</v>
      </c>
      <c r="K235">
        <v>30214.7</v>
      </c>
      <c r="L235">
        <v>1684.7</v>
      </c>
      <c r="M235">
        <v>27273.5</v>
      </c>
      <c r="N235">
        <v>1790.1</v>
      </c>
      <c r="O235">
        <v>23.91</v>
      </c>
      <c r="P235">
        <v>17.53</v>
      </c>
      <c r="Q235">
        <v>10.68</v>
      </c>
      <c r="R235">
        <v>11.67</v>
      </c>
      <c r="S235">
        <v>5.33</v>
      </c>
      <c r="T235">
        <v>7.72</v>
      </c>
      <c r="U235">
        <v>7.51</v>
      </c>
      <c r="V235">
        <v>8.66</v>
      </c>
      <c r="W235">
        <v>52</v>
      </c>
      <c r="X235">
        <v>52</v>
      </c>
      <c r="Y235">
        <v>61.2</v>
      </c>
      <c r="Z235">
        <v>40.6</v>
      </c>
      <c r="AA235">
        <v>26.7</v>
      </c>
      <c r="AB235">
        <v>4.9000000000000004</v>
      </c>
      <c r="AC235">
        <v>104.5</v>
      </c>
      <c r="AD235">
        <v>96.9</v>
      </c>
      <c r="AE235">
        <v>125.5</v>
      </c>
      <c r="AF235">
        <v>55.3</v>
      </c>
      <c r="AG235">
        <v>109.9</v>
      </c>
      <c r="AH235">
        <v>156.19999999999999</v>
      </c>
      <c r="AI235">
        <v>312.60000000000002</v>
      </c>
      <c r="AJ235">
        <v>177.6</v>
      </c>
      <c r="AK235">
        <v>472.1</v>
      </c>
      <c r="AL235">
        <v>6800</v>
      </c>
      <c r="AM235">
        <v>401.2</v>
      </c>
      <c r="AN235">
        <v>167.7</v>
      </c>
      <c r="AO235">
        <v>1.85</v>
      </c>
      <c r="AP235">
        <v>143.52719999999999</v>
      </c>
      <c r="AQ235">
        <v>51</v>
      </c>
      <c r="AR235">
        <v>0</v>
      </c>
      <c r="AS235">
        <v>0</v>
      </c>
      <c r="AT235">
        <v>0</v>
      </c>
      <c r="AU235">
        <v>-4</v>
      </c>
      <c r="AV235">
        <v>6</v>
      </c>
      <c r="AW235">
        <v>-6</v>
      </c>
      <c r="AX235" s="93">
        <v>50</v>
      </c>
      <c r="AY235" s="93">
        <v>70</v>
      </c>
      <c r="AZ235" s="93">
        <v>55</v>
      </c>
      <c r="BA235" s="93">
        <v>45</v>
      </c>
      <c r="BB235" s="93">
        <v>40</v>
      </c>
      <c r="BC235" s="93">
        <v>41</v>
      </c>
      <c r="BD235" s="93">
        <v>47</v>
      </c>
      <c r="BE235" s="93">
        <v>40</v>
      </c>
      <c r="BF235" s="93">
        <v>30</v>
      </c>
      <c r="BG235" s="93">
        <v>63</v>
      </c>
      <c r="BH235" s="93">
        <v>84</v>
      </c>
      <c r="BI235" s="93">
        <v>62</v>
      </c>
      <c r="BJ235" s="93">
        <v>42</v>
      </c>
      <c r="BK235" s="93">
        <v>55</v>
      </c>
      <c r="BL235" s="93">
        <v>36</v>
      </c>
      <c r="BM235" s="93">
        <v>56</v>
      </c>
      <c r="BN235" s="93">
        <v>61</v>
      </c>
      <c r="BO235" s="93">
        <v>30</v>
      </c>
      <c r="BP235" s="93">
        <v>77</v>
      </c>
      <c r="BQ235" s="93">
        <v>85</v>
      </c>
      <c r="BR235" s="93">
        <v>87</v>
      </c>
      <c r="BS235" s="93">
        <v>80</v>
      </c>
      <c r="BT235" s="93">
        <v>71</v>
      </c>
      <c r="BU235" s="93">
        <v>37</v>
      </c>
      <c r="BV235" s="93">
        <v>12</v>
      </c>
      <c r="BW235" s="93">
        <v>44</v>
      </c>
      <c r="BX235" s="93">
        <v>84</v>
      </c>
      <c r="BY235" s="93">
        <v>47</v>
      </c>
    </row>
    <row r="236" spans="1:77">
      <c r="A236" s="1">
        <v>41852</v>
      </c>
      <c r="B236" t="s">
        <v>357</v>
      </c>
      <c r="C236" s="2">
        <v>100.24</v>
      </c>
      <c r="D236">
        <v>37.0749</v>
      </c>
      <c r="E236">
        <v>1400.71</v>
      </c>
      <c r="F236">
        <v>103.77</v>
      </c>
      <c r="G236">
        <v>6871.2</v>
      </c>
      <c r="H236">
        <v>30178.3</v>
      </c>
      <c r="I236">
        <v>2437</v>
      </c>
      <c r="J236">
        <v>2136.8000000000002</v>
      </c>
      <c r="K236">
        <v>29556.799999999999</v>
      </c>
      <c r="L236">
        <v>1759.9</v>
      </c>
      <c r="M236">
        <v>27483.8</v>
      </c>
      <c r="N236">
        <v>1873.2</v>
      </c>
      <c r="O236">
        <v>23.28</v>
      </c>
      <c r="P236">
        <v>17.53</v>
      </c>
      <c r="Q236">
        <v>10.69</v>
      </c>
      <c r="R236">
        <v>11.92</v>
      </c>
      <c r="S236">
        <v>5.54</v>
      </c>
      <c r="T236">
        <v>7.8</v>
      </c>
      <c r="U236">
        <v>7.49</v>
      </c>
      <c r="V236">
        <v>8.77</v>
      </c>
      <c r="W236">
        <v>50.7</v>
      </c>
      <c r="X236">
        <v>52.4</v>
      </c>
      <c r="Y236">
        <v>61</v>
      </c>
      <c r="Z236">
        <v>46.2</v>
      </c>
      <c r="AA236">
        <v>29.2</v>
      </c>
      <c r="AB236">
        <v>4.9000000000000004</v>
      </c>
      <c r="AC236">
        <v>105.7</v>
      </c>
      <c r="AD236">
        <v>98.7</v>
      </c>
      <c r="AE236">
        <v>125.8</v>
      </c>
      <c r="AF236">
        <v>56.4</v>
      </c>
      <c r="AG236">
        <v>113.4</v>
      </c>
      <c r="AH236" t="s">
        <v>357</v>
      </c>
      <c r="AI236">
        <v>322.3</v>
      </c>
      <c r="AJ236">
        <v>323.10000000000002</v>
      </c>
      <c r="AK236">
        <v>470.6</v>
      </c>
      <c r="AL236">
        <v>5800</v>
      </c>
      <c r="AM236">
        <v>400</v>
      </c>
      <c r="AN236">
        <v>190.8</v>
      </c>
      <c r="AO236">
        <v>1.49</v>
      </c>
      <c r="AP236">
        <v>153.22810000000001</v>
      </c>
      <c r="AQ236">
        <v>51</v>
      </c>
      <c r="AR236">
        <v>0</v>
      </c>
      <c r="AS236">
        <v>0</v>
      </c>
      <c r="AT236">
        <v>0</v>
      </c>
      <c r="AU236" t="s">
        <v>357</v>
      </c>
      <c r="AV236" t="s">
        <v>357</v>
      </c>
      <c r="AW236" t="s">
        <v>357</v>
      </c>
      <c r="AX236" s="93">
        <v>55</v>
      </c>
      <c r="AY236" s="93">
        <v>77</v>
      </c>
      <c r="AZ236" s="93">
        <v>47</v>
      </c>
      <c r="BA236" s="93">
        <v>41</v>
      </c>
      <c r="BB236" s="93">
        <v>41</v>
      </c>
      <c r="BC236" s="93">
        <v>44</v>
      </c>
      <c r="BD236" s="93">
        <v>53</v>
      </c>
      <c r="BE236" s="93">
        <v>42</v>
      </c>
      <c r="BF236" s="93">
        <v>34</v>
      </c>
      <c r="BG236" s="93">
        <v>58</v>
      </c>
      <c r="BH236" s="93">
        <v>79</v>
      </c>
      <c r="BI236" s="93">
        <v>63</v>
      </c>
      <c r="BJ236" s="93">
        <v>41</v>
      </c>
      <c r="BK236" s="93">
        <v>55</v>
      </c>
      <c r="BL236" s="93">
        <v>32</v>
      </c>
      <c r="BM236" s="93">
        <v>55</v>
      </c>
      <c r="BN236" s="93">
        <v>58</v>
      </c>
      <c r="BO236" s="93">
        <v>24</v>
      </c>
      <c r="BP236" s="93">
        <v>80</v>
      </c>
      <c r="BQ236" s="93">
        <v>90</v>
      </c>
      <c r="BR236" s="93">
        <v>92</v>
      </c>
      <c r="BS236" s="93">
        <v>86</v>
      </c>
      <c r="BT236" s="93">
        <v>71</v>
      </c>
      <c r="BU236" s="93">
        <v>31</v>
      </c>
      <c r="BV236" s="93">
        <v>12</v>
      </c>
      <c r="BW236" s="93">
        <v>45</v>
      </c>
      <c r="BX236" s="93">
        <v>85</v>
      </c>
      <c r="BY236" s="93">
        <v>49</v>
      </c>
    </row>
    <row r="237" spans="1:77">
      <c r="A237" s="1">
        <v>41883</v>
      </c>
      <c r="B237" t="s">
        <v>357</v>
      </c>
      <c r="C237" s="2">
        <v>100.65</v>
      </c>
      <c r="D237">
        <v>39.572699999999998</v>
      </c>
      <c r="E237">
        <v>1411.07</v>
      </c>
      <c r="F237">
        <v>95.32</v>
      </c>
      <c r="G237">
        <v>6964.1</v>
      </c>
      <c r="H237">
        <v>30338.7</v>
      </c>
      <c r="I237">
        <v>2035.2</v>
      </c>
      <c r="J237">
        <v>1911.2</v>
      </c>
      <c r="K237">
        <v>29949.200000000001</v>
      </c>
      <c r="L237">
        <v>1775.8</v>
      </c>
      <c r="M237">
        <v>28104.2</v>
      </c>
      <c r="N237">
        <v>1949.7</v>
      </c>
      <c r="O237">
        <v>23.82</v>
      </c>
      <c r="P237">
        <v>17.39</v>
      </c>
      <c r="Q237">
        <v>10.56</v>
      </c>
      <c r="R237">
        <v>11.83</v>
      </c>
      <c r="S237">
        <v>5.63</v>
      </c>
      <c r="T237">
        <v>7.89</v>
      </c>
      <c r="U237">
        <v>7.35</v>
      </c>
      <c r="V237">
        <v>9.31</v>
      </c>
      <c r="W237">
        <v>50.2</v>
      </c>
      <c r="X237">
        <v>51.4</v>
      </c>
      <c r="Y237">
        <v>58.5</v>
      </c>
      <c r="Z237">
        <v>41.4</v>
      </c>
      <c r="AA237">
        <v>25.3</v>
      </c>
      <c r="AB237">
        <v>4.8</v>
      </c>
      <c r="AC237">
        <v>105.7</v>
      </c>
      <c r="AD237">
        <v>99.6</v>
      </c>
      <c r="AE237">
        <v>124.7</v>
      </c>
      <c r="AF237">
        <v>57.6</v>
      </c>
      <c r="AG237">
        <v>114</v>
      </c>
      <c r="AH237" t="s">
        <v>357</v>
      </c>
      <c r="AI237">
        <v>331.9</v>
      </c>
      <c r="AJ237">
        <v>423.3</v>
      </c>
      <c r="AK237">
        <v>467.4</v>
      </c>
      <c r="AL237">
        <v>5700</v>
      </c>
      <c r="AM237">
        <v>400.4</v>
      </c>
      <c r="AN237">
        <v>196.6</v>
      </c>
      <c r="AO237">
        <v>1.51</v>
      </c>
      <c r="AP237">
        <v>246.01300000000001</v>
      </c>
      <c r="AQ237">
        <v>50.4</v>
      </c>
      <c r="AR237">
        <v>-4</v>
      </c>
      <c r="AS237">
        <v>-4</v>
      </c>
      <c r="AT237">
        <v>-4</v>
      </c>
      <c r="AU237" t="s">
        <v>357</v>
      </c>
      <c r="AV237" t="s">
        <v>357</v>
      </c>
      <c r="AW237" t="s">
        <v>357</v>
      </c>
      <c r="AX237" s="93">
        <v>51</v>
      </c>
      <c r="AY237" s="93">
        <v>82</v>
      </c>
      <c r="AZ237" s="93">
        <v>47</v>
      </c>
      <c r="BA237" s="93">
        <v>40</v>
      </c>
      <c r="BB237" s="93">
        <v>37</v>
      </c>
      <c r="BC237" s="93">
        <v>40</v>
      </c>
      <c r="BD237" s="93">
        <v>43</v>
      </c>
      <c r="BE237" s="93">
        <v>34</v>
      </c>
      <c r="BF237" s="93">
        <v>26</v>
      </c>
      <c r="BG237" s="93">
        <v>63</v>
      </c>
      <c r="BH237" s="93">
        <v>80</v>
      </c>
      <c r="BI237" s="93">
        <v>63</v>
      </c>
      <c r="BJ237" s="93">
        <v>38</v>
      </c>
      <c r="BK237" s="93">
        <v>56</v>
      </c>
      <c r="BL237" s="93">
        <v>34</v>
      </c>
      <c r="BM237" s="93">
        <v>61</v>
      </c>
      <c r="BN237" s="93">
        <v>62</v>
      </c>
      <c r="BO237" s="93">
        <v>26</v>
      </c>
      <c r="BP237" s="93">
        <v>84</v>
      </c>
      <c r="BQ237" s="93">
        <v>92</v>
      </c>
      <c r="BR237" s="93">
        <v>99</v>
      </c>
      <c r="BS237" s="93">
        <v>88</v>
      </c>
      <c r="BT237" s="93">
        <v>75</v>
      </c>
      <c r="BU237" s="93">
        <v>35</v>
      </c>
      <c r="BV237" s="93">
        <v>12</v>
      </c>
      <c r="BW237" s="93">
        <v>44</v>
      </c>
      <c r="BX237" s="93">
        <v>80</v>
      </c>
      <c r="BY237" s="93">
        <v>48</v>
      </c>
    </row>
    <row r="238" spans="1:77">
      <c r="A238" s="1">
        <v>41913</v>
      </c>
      <c r="B238">
        <v>861.78546867612306</v>
      </c>
      <c r="C238" s="2">
        <v>100.82</v>
      </c>
      <c r="D238">
        <v>43.033999999999999</v>
      </c>
      <c r="E238">
        <v>1488.47</v>
      </c>
      <c r="F238">
        <v>86.34</v>
      </c>
      <c r="G238">
        <v>6959.3</v>
      </c>
      <c r="H238">
        <v>30297.599999999999</v>
      </c>
      <c r="I238">
        <v>2078</v>
      </c>
      <c r="J238">
        <v>2047.5</v>
      </c>
      <c r="K238">
        <v>30835.4</v>
      </c>
      <c r="L238">
        <v>1783.1</v>
      </c>
      <c r="M238">
        <v>28493.5</v>
      </c>
      <c r="N238">
        <v>1872.2</v>
      </c>
      <c r="O238">
        <v>23.93</v>
      </c>
      <c r="P238">
        <v>17.66</v>
      </c>
      <c r="Q238">
        <v>10.62</v>
      </c>
      <c r="R238">
        <v>12.05</v>
      </c>
      <c r="S238">
        <v>5.71</v>
      </c>
      <c r="T238">
        <v>8.02</v>
      </c>
      <c r="U238">
        <v>7.37</v>
      </c>
      <c r="V238">
        <v>9.44</v>
      </c>
      <c r="W238">
        <v>50.2</v>
      </c>
      <c r="X238">
        <v>49.9</v>
      </c>
      <c r="Y238">
        <v>58.9</v>
      </c>
      <c r="Z238">
        <v>38.1</v>
      </c>
      <c r="AA238">
        <v>26</v>
      </c>
      <c r="AB238">
        <v>4.9000000000000004</v>
      </c>
      <c r="AC238">
        <v>107</v>
      </c>
      <c r="AD238">
        <v>98.9</v>
      </c>
      <c r="AE238">
        <v>127.2</v>
      </c>
      <c r="AF238">
        <v>61.3</v>
      </c>
      <c r="AG238">
        <v>116</v>
      </c>
      <c r="AH238">
        <v>177.9</v>
      </c>
      <c r="AI238">
        <v>326.60000000000002</v>
      </c>
      <c r="AJ238">
        <v>729.2</v>
      </c>
      <c r="AK238">
        <v>494.5</v>
      </c>
      <c r="AL238">
        <v>7400</v>
      </c>
      <c r="AM238">
        <v>405.9</v>
      </c>
      <c r="AN238">
        <v>159.4</v>
      </c>
      <c r="AO238">
        <v>0.48</v>
      </c>
      <c r="AP238">
        <v>284.68490000000003</v>
      </c>
      <c r="AQ238">
        <v>50.3</v>
      </c>
      <c r="AR238">
        <v>-1</v>
      </c>
      <c r="AS238">
        <v>-1</v>
      </c>
      <c r="AT238">
        <v>-1</v>
      </c>
      <c r="AU238">
        <v>-6</v>
      </c>
      <c r="AV238">
        <v>2</v>
      </c>
      <c r="AW238">
        <v>-7</v>
      </c>
      <c r="AX238" s="93">
        <v>59</v>
      </c>
      <c r="AY238" s="93">
        <v>82</v>
      </c>
      <c r="AZ238" s="93">
        <v>51</v>
      </c>
      <c r="BA238" s="93">
        <v>38</v>
      </c>
      <c r="BB238" s="93">
        <v>40</v>
      </c>
      <c r="BC238" s="93">
        <v>42</v>
      </c>
      <c r="BD238" s="93">
        <v>44</v>
      </c>
      <c r="BE238" s="93">
        <v>34</v>
      </c>
      <c r="BF238" s="93">
        <v>26</v>
      </c>
      <c r="BG238" s="93">
        <v>67</v>
      </c>
      <c r="BH238" s="93">
        <v>83</v>
      </c>
      <c r="BI238" s="93">
        <v>54</v>
      </c>
      <c r="BJ238" s="93">
        <v>40</v>
      </c>
      <c r="BK238" s="93">
        <v>48</v>
      </c>
      <c r="BL238" s="93">
        <v>36</v>
      </c>
      <c r="BM238" s="93">
        <v>51</v>
      </c>
      <c r="BN238" s="93">
        <v>56</v>
      </c>
      <c r="BO238" s="93">
        <v>23</v>
      </c>
      <c r="BP238" s="93">
        <v>76</v>
      </c>
      <c r="BQ238" s="93">
        <v>88</v>
      </c>
      <c r="BR238" s="93">
        <v>95</v>
      </c>
      <c r="BS238" s="93">
        <v>84</v>
      </c>
      <c r="BT238" s="93">
        <v>74</v>
      </c>
      <c r="BU238" s="93">
        <v>40</v>
      </c>
      <c r="BV238" s="93">
        <v>12</v>
      </c>
      <c r="BW238" s="93">
        <v>44</v>
      </c>
      <c r="BX238" s="93">
        <v>72</v>
      </c>
      <c r="BY238" s="93">
        <v>46</v>
      </c>
    </row>
    <row r="239" spans="1:77">
      <c r="A239" s="1">
        <v>41944</v>
      </c>
      <c r="B239" t="s">
        <v>357</v>
      </c>
      <c r="C239" s="2">
        <v>101.28</v>
      </c>
      <c r="D239">
        <v>50.408499999999997</v>
      </c>
      <c r="E239">
        <v>1533.68</v>
      </c>
      <c r="F239">
        <v>70.58</v>
      </c>
      <c r="G239">
        <v>6907.6</v>
      </c>
      <c r="H239">
        <v>29831.200000000001</v>
      </c>
      <c r="I239">
        <v>2342.1</v>
      </c>
      <c r="J239">
        <v>2294.6999999999998</v>
      </c>
      <c r="K239">
        <v>31097.599999999999</v>
      </c>
      <c r="L239">
        <v>1865.3</v>
      </c>
      <c r="M239">
        <v>29311.9</v>
      </c>
      <c r="N239">
        <v>1934.7</v>
      </c>
      <c r="O239">
        <v>24.37</v>
      </c>
      <c r="P239">
        <v>17.600000000000001</v>
      </c>
      <c r="Q239">
        <v>10.79</v>
      </c>
      <c r="R239">
        <v>12.24</v>
      </c>
      <c r="S239">
        <v>5.95</v>
      </c>
      <c r="T239">
        <v>8.15</v>
      </c>
      <c r="U239">
        <v>7.62</v>
      </c>
      <c r="V239">
        <v>8.5399999999999991</v>
      </c>
      <c r="W239">
        <v>50.4</v>
      </c>
      <c r="X239">
        <v>51.4</v>
      </c>
      <c r="Y239">
        <v>57.1</v>
      </c>
      <c r="Z239">
        <v>41.5</v>
      </c>
      <c r="AA239">
        <v>26.8</v>
      </c>
      <c r="AB239">
        <v>5.0999999999999996</v>
      </c>
      <c r="AC239">
        <v>112.9</v>
      </c>
      <c r="AD239">
        <v>103.7</v>
      </c>
      <c r="AE239">
        <v>130.30000000000001</v>
      </c>
      <c r="AF239">
        <v>80.8</v>
      </c>
      <c r="AG239">
        <v>116.3</v>
      </c>
      <c r="AH239" t="s">
        <v>357</v>
      </c>
      <c r="AI239">
        <v>333.8</v>
      </c>
      <c r="AJ239">
        <v>542</v>
      </c>
      <c r="AK239">
        <v>486.1</v>
      </c>
      <c r="AL239">
        <v>7900</v>
      </c>
      <c r="AM239">
        <v>427.6</v>
      </c>
      <c r="AN239">
        <v>140.4</v>
      </c>
      <c r="AO239">
        <v>0.78</v>
      </c>
      <c r="AP239">
        <v>161.5838</v>
      </c>
      <c r="AQ239">
        <v>51.7</v>
      </c>
      <c r="AR239">
        <v>-4</v>
      </c>
      <c r="AS239">
        <v>-4</v>
      </c>
      <c r="AT239">
        <v>-4</v>
      </c>
      <c r="AU239" t="s">
        <v>357</v>
      </c>
      <c r="AV239" t="s">
        <v>357</v>
      </c>
      <c r="AW239" t="s">
        <v>357</v>
      </c>
      <c r="AX239" s="93">
        <v>49</v>
      </c>
      <c r="AY239" s="93">
        <v>88</v>
      </c>
      <c r="AZ239" s="93">
        <v>48</v>
      </c>
      <c r="BA239" s="93">
        <v>37</v>
      </c>
      <c r="BB239" s="93">
        <v>40</v>
      </c>
      <c r="BC239" s="93">
        <v>36</v>
      </c>
      <c r="BD239" s="93">
        <v>43</v>
      </c>
      <c r="BE239" s="93">
        <v>22</v>
      </c>
      <c r="BF239" s="93">
        <v>23</v>
      </c>
      <c r="BG239" s="93">
        <v>63</v>
      </c>
      <c r="BH239" s="93">
        <v>77</v>
      </c>
      <c r="BI239" s="93">
        <v>57</v>
      </c>
      <c r="BJ239" s="93">
        <v>45</v>
      </c>
      <c r="BK239" s="93">
        <v>45</v>
      </c>
      <c r="BL239" s="93">
        <v>42</v>
      </c>
      <c r="BM239" s="93">
        <v>57</v>
      </c>
      <c r="BN239" s="93">
        <v>52</v>
      </c>
      <c r="BO239" s="93">
        <v>19</v>
      </c>
      <c r="BP239" s="93">
        <v>74</v>
      </c>
      <c r="BQ239" s="93">
        <v>83</v>
      </c>
      <c r="BR239" s="93">
        <v>92</v>
      </c>
      <c r="BS239" s="93">
        <v>79</v>
      </c>
      <c r="BT239" s="93">
        <v>75</v>
      </c>
      <c r="BU239" s="93">
        <v>45</v>
      </c>
      <c r="BV239" s="93">
        <v>12</v>
      </c>
      <c r="BW239" s="93">
        <v>47</v>
      </c>
      <c r="BX239" s="93">
        <v>76</v>
      </c>
      <c r="BY239" s="93">
        <v>53</v>
      </c>
    </row>
    <row r="240" spans="1:77">
      <c r="A240" s="1">
        <v>41974</v>
      </c>
      <c r="B240" t="s">
        <v>357</v>
      </c>
      <c r="C240" s="2">
        <v>102.62</v>
      </c>
      <c r="D240">
        <v>55.907699999999998</v>
      </c>
      <c r="E240">
        <v>1396.61</v>
      </c>
      <c r="F240">
        <v>58.21</v>
      </c>
      <c r="G240">
        <v>6920</v>
      </c>
      <c r="H240">
        <v>30141.9</v>
      </c>
      <c r="I240">
        <v>1875.9</v>
      </c>
      <c r="J240">
        <v>1917.4</v>
      </c>
      <c r="K240">
        <v>31784.799999999999</v>
      </c>
      <c r="L240">
        <v>1891.9</v>
      </c>
      <c r="M240">
        <v>30295.599999999999</v>
      </c>
      <c r="N240">
        <v>1977.7</v>
      </c>
      <c r="O240">
        <v>24.59</v>
      </c>
      <c r="P240">
        <v>17.72</v>
      </c>
      <c r="Q240">
        <v>11.97</v>
      </c>
      <c r="R240">
        <v>12.56</v>
      </c>
      <c r="S240">
        <v>6.23</v>
      </c>
      <c r="T240">
        <v>8.41</v>
      </c>
      <c r="U240">
        <v>9.1999999999999993</v>
      </c>
      <c r="V240">
        <v>9.82</v>
      </c>
      <c r="W240">
        <v>50</v>
      </c>
      <c r="X240">
        <v>49.5</v>
      </c>
      <c r="Y240">
        <v>56.2</v>
      </c>
      <c r="Z240">
        <v>36.700000000000003</v>
      </c>
      <c r="AA240">
        <v>23.1</v>
      </c>
      <c r="AB240">
        <v>5.2</v>
      </c>
      <c r="AC240">
        <v>111.7</v>
      </c>
      <c r="AD240">
        <v>100.6</v>
      </c>
      <c r="AE240">
        <v>128.1</v>
      </c>
      <c r="AF240">
        <v>89.3</v>
      </c>
      <c r="AG240">
        <v>112.8</v>
      </c>
      <c r="AH240" t="s">
        <v>357</v>
      </c>
      <c r="AI240">
        <v>334.1</v>
      </c>
      <c r="AJ240">
        <v>360.1</v>
      </c>
      <c r="AK240">
        <v>480.2</v>
      </c>
      <c r="AL240">
        <v>7900</v>
      </c>
      <c r="AM240">
        <v>418.6</v>
      </c>
      <c r="AN240">
        <v>130</v>
      </c>
      <c r="AO240">
        <v>0.73</v>
      </c>
      <c r="AP240">
        <v>315.32690000000002</v>
      </c>
      <c r="AQ240">
        <v>48.8</v>
      </c>
      <c r="AR240">
        <v>-5</v>
      </c>
      <c r="AS240">
        <v>-5</v>
      </c>
      <c r="AT240">
        <v>-5</v>
      </c>
      <c r="AU240" t="s">
        <v>357</v>
      </c>
      <c r="AV240" t="s">
        <v>357</v>
      </c>
      <c r="AW240" t="s">
        <v>357</v>
      </c>
      <c r="AX240" s="93">
        <v>65</v>
      </c>
      <c r="AY240" s="93">
        <v>90</v>
      </c>
      <c r="AZ240" s="93">
        <v>54</v>
      </c>
      <c r="BA240" s="93">
        <v>36</v>
      </c>
      <c r="BB240" s="93">
        <v>48</v>
      </c>
      <c r="BC240" s="93">
        <v>43</v>
      </c>
      <c r="BD240" s="93">
        <v>40</v>
      </c>
      <c r="BE240" s="93">
        <v>26</v>
      </c>
      <c r="BF240" s="93">
        <v>24</v>
      </c>
      <c r="BG240" s="93">
        <v>66</v>
      </c>
      <c r="BH240" s="93">
        <v>87</v>
      </c>
      <c r="BI240" s="93">
        <v>49</v>
      </c>
      <c r="BJ240" s="93">
        <v>40</v>
      </c>
      <c r="BK240" s="93">
        <v>45</v>
      </c>
      <c r="BL240" s="93">
        <v>27</v>
      </c>
      <c r="BM240" s="93">
        <v>50</v>
      </c>
      <c r="BN240" s="93">
        <v>45</v>
      </c>
      <c r="BO240" s="93">
        <v>24</v>
      </c>
      <c r="BP240" s="93">
        <v>73</v>
      </c>
      <c r="BQ240" s="93">
        <v>86</v>
      </c>
      <c r="BR240" s="93">
        <v>96</v>
      </c>
      <c r="BS240" s="93">
        <v>80</v>
      </c>
      <c r="BT240" s="93">
        <v>67</v>
      </c>
      <c r="BU240" s="93">
        <v>41</v>
      </c>
      <c r="BV240" s="93">
        <v>14</v>
      </c>
      <c r="BW240" s="93">
        <v>41</v>
      </c>
      <c r="BX240" s="93">
        <v>75</v>
      </c>
      <c r="BY240" s="93">
        <v>52</v>
      </c>
    </row>
    <row r="241" spans="1:77">
      <c r="A241" s="1">
        <v>42005</v>
      </c>
      <c r="B241">
        <v>966.84085176303665</v>
      </c>
      <c r="C241" s="2">
        <v>103.85</v>
      </c>
      <c r="D241">
        <v>68.862899999999996</v>
      </c>
      <c r="E241">
        <v>1647.69</v>
      </c>
      <c r="F241">
        <v>53.95</v>
      </c>
      <c r="G241">
        <v>7171.5</v>
      </c>
      <c r="H241">
        <v>31615.7</v>
      </c>
      <c r="I241">
        <v>2931.7</v>
      </c>
      <c r="J241">
        <v>5324.8</v>
      </c>
      <c r="K241">
        <v>33170.699999999997</v>
      </c>
      <c r="L241">
        <v>1881.2</v>
      </c>
      <c r="M241">
        <v>31010.6</v>
      </c>
      <c r="N241">
        <v>2015.6</v>
      </c>
      <c r="O241">
        <v>24.82</v>
      </c>
      <c r="P241">
        <v>17.37</v>
      </c>
      <c r="Q241">
        <v>18.309999999999999</v>
      </c>
      <c r="R241">
        <v>12.94</v>
      </c>
      <c r="S241">
        <v>12.29</v>
      </c>
      <c r="T241">
        <v>11.74</v>
      </c>
      <c r="U241">
        <v>14.44</v>
      </c>
      <c r="V241">
        <v>13.46</v>
      </c>
      <c r="W241">
        <v>49.6</v>
      </c>
      <c r="X241">
        <v>51.2</v>
      </c>
      <c r="Y241">
        <v>53.3</v>
      </c>
      <c r="Z241">
        <v>38.1</v>
      </c>
      <c r="AA241">
        <v>24.5</v>
      </c>
      <c r="AB241">
        <v>5.3</v>
      </c>
      <c r="AC241">
        <v>122.6</v>
      </c>
      <c r="AD241">
        <v>105.5</v>
      </c>
      <c r="AE241">
        <v>145.69999999999999</v>
      </c>
      <c r="AF241">
        <v>99.2</v>
      </c>
      <c r="AG241">
        <v>118.9</v>
      </c>
      <c r="AH241">
        <v>238.9</v>
      </c>
      <c r="AI241">
        <v>411.6</v>
      </c>
      <c r="AJ241">
        <v>144.5</v>
      </c>
      <c r="AK241">
        <v>655</v>
      </c>
      <c r="AL241">
        <v>19800</v>
      </c>
      <c r="AM241">
        <v>431.9</v>
      </c>
      <c r="AN241">
        <v>127.7</v>
      </c>
      <c r="AO241">
        <v>0.64</v>
      </c>
      <c r="AP241">
        <v>321.74310000000003</v>
      </c>
      <c r="AQ241">
        <v>47.6</v>
      </c>
      <c r="AR241">
        <v>-7</v>
      </c>
      <c r="AS241">
        <v>-7</v>
      </c>
      <c r="AT241">
        <v>-7</v>
      </c>
      <c r="AU241">
        <v>-11</v>
      </c>
      <c r="AV241">
        <v>-4</v>
      </c>
      <c r="AW241">
        <v>-18</v>
      </c>
      <c r="AX241" s="93">
        <v>78</v>
      </c>
      <c r="AY241" s="93">
        <v>94</v>
      </c>
      <c r="AZ241" s="93">
        <v>40</v>
      </c>
      <c r="BA241" s="93">
        <v>43</v>
      </c>
      <c r="BB241" s="93">
        <v>28</v>
      </c>
      <c r="BC241" s="93">
        <v>28</v>
      </c>
      <c r="BD241" s="93">
        <v>45</v>
      </c>
      <c r="BE241" s="93">
        <v>18</v>
      </c>
      <c r="BF241" s="93">
        <v>19</v>
      </c>
      <c r="BG241" s="93">
        <v>81</v>
      </c>
      <c r="BH241" s="93">
        <v>92</v>
      </c>
      <c r="BI241" s="93">
        <v>48</v>
      </c>
      <c r="BJ241" s="93">
        <v>38</v>
      </c>
      <c r="BK241" s="93">
        <v>31</v>
      </c>
      <c r="BL241" s="93">
        <v>30</v>
      </c>
      <c r="BM241" s="93">
        <v>36</v>
      </c>
      <c r="BN241" s="93">
        <v>41</v>
      </c>
      <c r="BO241" s="93">
        <v>26</v>
      </c>
      <c r="BP241" s="93">
        <v>68</v>
      </c>
      <c r="BQ241" s="93">
        <v>78</v>
      </c>
      <c r="BR241" s="93">
        <v>91</v>
      </c>
      <c r="BS241" s="93">
        <v>74</v>
      </c>
      <c r="BT241" s="93">
        <v>55</v>
      </c>
      <c r="BU241" s="93">
        <v>47</v>
      </c>
      <c r="BV241" s="93">
        <v>16</v>
      </c>
      <c r="BW241" s="93">
        <v>47</v>
      </c>
      <c r="BX241" s="93">
        <v>70</v>
      </c>
      <c r="BY241" s="93">
        <v>47</v>
      </c>
    </row>
    <row r="242" spans="1:77">
      <c r="A242" s="1">
        <v>42036</v>
      </c>
      <c r="B242" t="s">
        <v>357</v>
      </c>
      <c r="C242" s="2">
        <v>102.22</v>
      </c>
      <c r="D242">
        <v>61.620699999999999</v>
      </c>
      <c r="E242">
        <v>1758.97</v>
      </c>
      <c r="F242">
        <v>63.15</v>
      </c>
      <c r="G242">
        <v>6700.3</v>
      </c>
      <c r="H242">
        <v>31033.8</v>
      </c>
      <c r="I242">
        <v>1661.5</v>
      </c>
      <c r="J242">
        <v>1833.3</v>
      </c>
      <c r="K242">
        <v>32067.9</v>
      </c>
      <c r="L242">
        <v>1961.2</v>
      </c>
      <c r="M242">
        <v>30238.6</v>
      </c>
      <c r="N242">
        <v>2192.9</v>
      </c>
      <c r="O242">
        <v>29.08</v>
      </c>
      <c r="P242">
        <v>19.46</v>
      </c>
      <c r="Q242">
        <v>19.86</v>
      </c>
      <c r="R242">
        <v>15.09</v>
      </c>
      <c r="S242">
        <v>12.33</v>
      </c>
      <c r="T242">
        <v>13.11</v>
      </c>
      <c r="U242">
        <v>14.83</v>
      </c>
      <c r="V242">
        <v>13.57</v>
      </c>
      <c r="W242">
        <v>49.7</v>
      </c>
      <c r="X242">
        <v>50.9</v>
      </c>
      <c r="Y242">
        <v>54.2</v>
      </c>
      <c r="Z242">
        <v>27.9</v>
      </c>
      <c r="AA242">
        <v>12.2</v>
      </c>
      <c r="AB242">
        <v>5.5</v>
      </c>
      <c r="AC242">
        <v>101.3</v>
      </c>
      <c r="AD242">
        <v>101.2</v>
      </c>
      <c r="AE242">
        <v>102.4</v>
      </c>
      <c r="AF242">
        <v>98.5</v>
      </c>
      <c r="AG242">
        <v>97</v>
      </c>
      <c r="AH242" t="s">
        <v>357</v>
      </c>
      <c r="AI242">
        <v>274.60000000000002</v>
      </c>
      <c r="AJ242">
        <v>82.7</v>
      </c>
      <c r="AK242">
        <v>214.2</v>
      </c>
      <c r="AL242">
        <v>6200</v>
      </c>
      <c r="AM242">
        <v>417.7</v>
      </c>
      <c r="AN242">
        <v>119.9</v>
      </c>
      <c r="AO242">
        <v>1.36</v>
      </c>
      <c r="AP242">
        <v>345.45510000000002</v>
      </c>
      <c r="AQ242">
        <v>49.7</v>
      </c>
      <c r="AR242">
        <v>-7</v>
      </c>
      <c r="AS242">
        <v>-7</v>
      </c>
      <c r="AT242">
        <v>-7</v>
      </c>
      <c r="AU242" t="s">
        <v>357</v>
      </c>
      <c r="AV242" t="s">
        <v>357</v>
      </c>
      <c r="AW242" t="s">
        <v>357</v>
      </c>
      <c r="AX242" s="93">
        <v>63</v>
      </c>
      <c r="AY242" s="93">
        <v>83</v>
      </c>
      <c r="AZ242" s="93">
        <v>49</v>
      </c>
      <c r="BA242" s="93">
        <v>45</v>
      </c>
      <c r="BB242" s="93">
        <v>51</v>
      </c>
      <c r="BC242" s="93">
        <v>49</v>
      </c>
      <c r="BD242" s="93">
        <v>50</v>
      </c>
      <c r="BE242" s="93">
        <v>31</v>
      </c>
      <c r="BF242" s="93">
        <v>23</v>
      </c>
      <c r="BG242" s="93">
        <v>78</v>
      </c>
      <c r="BH242" s="93">
        <v>95</v>
      </c>
      <c r="BI242" s="93">
        <v>49</v>
      </c>
      <c r="BJ242" s="93">
        <v>36</v>
      </c>
      <c r="BK242" s="93">
        <v>32</v>
      </c>
      <c r="BL242" s="93">
        <v>22</v>
      </c>
      <c r="BM242" s="93">
        <v>38</v>
      </c>
      <c r="BN242" s="93">
        <v>42</v>
      </c>
      <c r="BO242" s="93">
        <v>28</v>
      </c>
      <c r="BP242" s="93">
        <v>71</v>
      </c>
      <c r="BQ242" s="93">
        <v>83</v>
      </c>
      <c r="BR242" s="93">
        <v>84</v>
      </c>
      <c r="BS242" s="93">
        <v>77</v>
      </c>
      <c r="BT242" s="93">
        <v>61</v>
      </c>
      <c r="BU242" s="93">
        <v>40</v>
      </c>
      <c r="BV242" s="93">
        <v>16</v>
      </c>
      <c r="BW242" s="93">
        <v>42</v>
      </c>
      <c r="BX242" s="93">
        <v>79</v>
      </c>
      <c r="BY242" s="93">
        <v>46</v>
      </c>
    </row>
    <row r="243" spans="1:77">
      <c r="A243" s="1">
        <v>42064</v>
      </c>
      <c r="B243" t="s">
        <v>357</v>
      </c>
      <c r="C243" s="2">
        <v>101.21</v>
      </c>
      <c r="D243">
        <v>58.199300000000001</v>
      </c>
      <c r="E243">
        <v>1626.18</v>
      </c>
      <c r="F243">
        <v>56.21</v>
      </c>
      <c r="G243">
        <v>6671.9</v>
      </c>
      <c r="H243">
        <v>31225</v>
      </c>
      <c r="I243">
        <v>1741.5</v>
      </c>
      <c r="J243">
        <v>2403.8000000000002</v>
      </c>
      <c r="K243">
        <v>33616.5</v>
      </c>
      <c r="L243">
        <v>1995.7</v>
      </c>
      <c r="M243">
        <v>30123.5</v>
      </c>
      <c r="N243">
        <v>2190.4</v>
      </c>
      <c r="O243">
        <v>28.73</v>
      </c>
      <c r="P243">
        <v>20.51</v>
      </c>
      <c r="Q243">
        <v>18.14</v>
      </c>
      <c r="R243">
        <v>16.36</v>
      </c>
      <c r="S243">
        <v>11.22</v>
      </c>
      <c r="T243">
        <v>11.46</v>
      </c>
      <c r="U243">
        <v>13.36</v>
      </c>
      <c r="V243">
        <v>13.74</v>
      </c>
      <c r="W243">
        <v>50.7</v>
      </c>
      <c r="X243">
        <v>51.1</v>
      </c>
      <c r="Y243">
        <v>57.1</v>
      </c>
      <c r="Z243">
        <v>29.4</v>
      </c>
      <c r="AA243">
        <v>15.4</v>
      </c>
      <c r="AB243">
        <v>5.8</v>
      </c>
      <c r="AC243">
        <v>98.5</v>
      </c>
      <c r="AD243">
        <v>92</v>
      </c>
      <c r="AE243">
        <v>107.5</v>
      </c>
      <c r="AF243">
        <v>88.1</v>
      </c>
      <c r="AG243">
        <v>98</v>
      </c>
      <c r="AH243" t="s">
        <v>357</v>
      </c>
      <c r="AI243">
        <v>264.39999999999998</v>
      </c>
      <c r="AJ243">
        <v>90.9</v>
      </c>
      <c r="AK243">
        <v>244</v>
      </c>
      <c r="AL243">
        <v>6100</v>
      </c>
      <c r="AM243">
        <v>382.6</v>
      </c>
      <c r="AN243">
        <v>103.1</v>
      </c>
      <c r="AO243">
        <v>0.79</v>
      </c>
      <c r="AP243">
        <v>298.55560000000003</v>
      </c>
      <c r="AQ243">
        <v>48.1</v>
      </c>
      <c r="AR243">
        <v>-5</v>
      </c>
      <c r="AS243">
        <v>-5</v>
      </c>
      <c r="AT243">
        <v>-5</v>
      </c>
      <c r="AU243" t="s">
        <v>357</v>
      </c>
      <c r="AV243" t="s">
        <v>357</v>
      </c>
      <c r="AW243" t="s">
        <v>357</v>
      </c>
      <c r="AX243" s="93">
        <v>63</v>
      </c>
      <c r="AY243" s="93">
        <v>79</v>
      </c>
      <c r="AZ243" s="93">
        <v>57</v>
      </c>
      <c r="BA243" s="93">
        <v>50</v>
      </c>
      <c r="BB243" s="93">
        <v>49</v>
      </c>
      <c r="BC243" s="93">
        <v>46</v>
      </c>
      <c r="BD243" s="93">
        <v>51</v>
      </c>
      <c r="BE243" s="93">
        <v>39</v>
      </c>
      <c r="BF243" s="93">
        <v>30</v>
      </c>
      <c r="BG243" s="93">
        <v>85</v>
      </c>
      <c r="BH243" s="93">
        <v>91</v>
      </c>
      <c r="BI243" s="93">
        <v>57</v>
      </c>
      <c r="BJ243" s="93">
        <v>38</v>
      </c>
      <c r="BK243" s="93">
        <v>38</v>
      </c>
      <c r="BL243" s="93">
        <v>30</v>
      </c>
      <c r="BM243" s="93">
        <v>40</v>
      </c>
      <c r="BN243" s="93">
        <v>45</v>
      </c>
      <c r="BO243" s="93">
        <v>24</v>
      </c>
      <c r="BP243" s="93">
        <v>75</v>
      </c>
      <c r="BQ243" s="93">
        <v>84</v>
      </c>
      <c r="BR243" s="93">
        <v>99</v>
      </c>
      <c r="BS243" s="93">
        <v>78</v>
      </c>
      <c r="BT243" s="93">
        <v>71</v>
      </c>
      <c r="BU243" s="93">
        <v>33</v>
      </c>
      <c r="BV243" s="93">
        <v>16</v>
      </c>
      <c r="BW243" s="93">
        <v>45</v>
      </c>
      <c r="BX243" s="93">
        <v>72</v>
      </c>
      <c r="BY243" s="93">
        <v>47</v>
      </c>
    </row>
    <row r="244" spans="1:77">
      <c r="A244" s="1">
        <v>42095</v>
      </c>
      <c r="B244">
        <v>462.16402986770618</v>
      </c>
      <c r="C244" s="2">
        <v>100.46</v>
      </c>
      <c r="D244">
        <v>51.651299999999999</v>
      </c>
      <c r="E244">
        <v>1688.34</v>
      </c>
      <c r="F244">
        <v>67.45</v>
      </c>
      <c r="G244">
        <v>6540.8</v>
      </c>
      <c r="H244">
        <v>31028.799999999999</v>
      </c>
      <c r="I244">
        <v>2641.6</v>
      </c>
      <c r="J244">
        <v>2254.6999999999998</v>
      </c>
      <c r="K244">
        <v>34177.1</v>
      </c>
      <c r="L244">
        <v>2159.1999999999998</v>
      </c>
      <c r="M244">
        <v>32107.3</v>
      </c>
      <c r="N244">
        <v>2241.5</v>
      </c>
      <c r="O244">
        <v>27.31</v>
      </c>
      <c r="P244">
        <v>21.83</v>
      </c>
      <c r="Q244">
        <v>17.91</v>
      </c>
      <c r="R244">
        <v>16.45</v>
      </c>
      <c r="S244">
        <v>11.16</v>
      </c>
      <c r="T244">
        <v>11.08</v>
      </c>
      <c r="U244">
        <v>13.18</v>
      </c>
      <c r="V244">
        <v>13.05</v>
      </c>
      <c r="W244">
        <v>49.6</v>
      </c>
      <c r="X244">
        <v>52.8</v>
      </c>
      <c r="Y244">
        <v>59.2</v>
      </c>
      <c r="Z244">
        <v>32.9</v>
      </c>
      <c r="AA244">
        <v>17.100000000000001</v>
      </c>
      <c r="AB244">
        <v>5.9</v>
      </c>
      <c r="AC244">
        <v>109.2</v>
      </c>
      <c r="AD244">
        <v>102.1</v>
      </c>
      <c r="AE244">
        <v>122.4</v>
      </c>
      <c r="AF244">
        <v>87.9</v>
      </c>
      <c r="AG244">
        <v>101.8</v>
      </c>
      <c r="AH244">
        <v>91.7</v>
      </c>
      <c r="AI244">
        <v>282.39999999999998</v>
      </c>
      <c r="AJ244">
        <v>130.30000000000001</v>
      </c>
      <c r="AK244">
        <v>320.3</v>
      </c>
      <c r="AL244">
        <v>6300</v>
      </c>
      <c r="AM244">
        <v>425.4</v>
      </c>
      <c r="AN244">
        <v>117.4</v>
      </c>
      <c r="AO244">
        <v>0.82</v>
      </c>
      <c r="AP244">
        <v>239.86109999999999</v>
      </c>
      <c r="AQ244">
        <v>48.9</v>
      </c>
      <c r="AR244">
        <v>-5</v>
      </c>
      <c r="AS244">
        <v>-5</v>
      </c>
      <c r="AT244">
        <v>-5</v>
      </c>
      <c r="AU244">
        <v>-8</v>
      </c>
      <c r="AV244">
        <v>-12</v>
      </c>
      <c r="AW244">
        <v>-32</v>
      </c>
      <c r="AX244" s="93">
        <v>55</v>
      </c>
      <c r="AY244" s="93">
        <v>70</v>
      </c>
      <c r="AZ244" s="93">
        <v>46</v>
      </c>
      <c r="BA244" s="93">
        <v>44</v>
      </c>
      <c r="BB244" s="93">
        <v>32</v>
      </c>
      <c r="BC244" s="93">
        <v>48</v>
      </c>
      <c r="BD244" s="93">
        <v>53</v>
      </c>
      <c r="BE244" s="93">
        <v>42</v>
      </c>
      <c r="BF244" s="93">
        <v>28</v>
      </c>
      <c r="BG244" s="93">
        <v>81</v>
      </c>
      <c r="BH244" s="93">
        <v>93</v>
      </c>
      <c r="BI244" s="93">
        <v>61</v>
      </c>
      <c r="BJ244" s="93">
        <v>39</v>
      </c>
      <c r="BK244" s="93">
        <v>47</v>
      </c>
      <c r="BL244" s="93">
        <v>27</v>
      </c>
      <c r="BM244" s="93">
        <v>43</v>
      </c>
      <c r="BN244" s="93">
        <v>54</v>
      </c>
      <c r="BO244" s="93">
        <v>27</v>
      </c>
      <c r="BP244" s="93">
        <v>74</v>
      </c>
      <c r="BQ244" s="93">
        <v>85</v>
      </c>
      <c r="BR244" s="93">
        <v>89</v>
      </c>
      <c r="BS244" s="93">
        <v>82</v>
      </c>
      <c r="BT244" s="93">
        <v>74</v>
      </c>
      <c r="BU244" s="93">
        <v>41</v>
      </c>
      <c r="BV244" s="93">
        <v>14</v>
      </c>
      <c r="BW244" s="93">
        <v>44</v>
      </c>
      <c r="BX244" s="93">
        <v>87</v>
      </c>
      <c r="BY244" s="93">
        <v>47</v>
      </c>
    </row>
    <row r="245" spans="1:77">
      <c r="A245" s="1">
        <v>42125</v>
      </c>
      <c r="B245" t="s">
        <v>357</v>
      </c>
      <c r="C245" s="2">
        <v>100.35</v>
      </c>
      <c r="D245">
        <v>52.321199999999997</v>
      </c>
      <c r="E245">
        <v>1609.19</v>
      </c>
      <c r="F245">
        <v>66.14</v>
      </c>
      <c r="G245">
        <v>6619.6</v>
      </c>
      <c r="H245">
        <v>31718.6</v>
      </c>
      <c r="I245">
        <v>2660.3</v>
      </c>
      <c r="J245">
        <v>3040</v>
      </c>
      <c r="K245">
        <v>34095.5</v>
      </c>
      <c r="L245">
        <v>2109.6999999999998</v>
      </c>
      <c r="M245">
        <v>32220.9</v>
      </c>
      <c r="N245">
        <v>2046.4</v>
      </c>
      <c r="O245">
        <v>26.2</v>
      </c>
      <c r="P245">
        <v>20.74</v>
      </c>
      <c r="Q245">
        <v>17.170000000000002</v>
      </c>
      <c r="R245">
        <v>15.8</v>
      </c>
      <c r="S245">
        <v>8.9700000000000006</v>
      </c>
      <c r="T245">
        <v>10.74</v>
      </c>
      <c r="U245">
        <v>12.77</v>
      </c>
      <c r="V245">
        <v>12.41</v>
      </c>
      <c r="W245">
        <v>48.9</v>
      </c>
      <c r="X245">
        <v>52.1</v>
      </c>
      <c r="Y245">
        <v>57.4</v>
      </c>
      <c r="Z245">
        <v>30.7</v>
      </c>
      <c r="AA245">
        <v>16.2</v>
      </c>
      <c r="AB245">
        <v>5.8</v>
      </c>
      <c r="AC245">
        <v>104.1</v>
      </c>
      <c r="AD245">
        <v>97.9</v>
      </c>
      <c r="AE245">
        <v>118</v>
      </c>
      <c r="AF245">
        <v>76.2</v>
      </c>
      <c r="AG245">
        <v>103.4</v>
      </c>
      <c r="AH245" t="s">
        <v>357</v>
      </c>
      <c r="AI245">
        <v>275.60000000000002</v>
      </c>
      <c r="AJ245">
        <v>148.19999999999999</v>
      </c>
      <c r="AK245">
        <v>323.2</v>
      </c>
      <c r="AL245">
        <v>5000</v>
      </c>
      <c r="AM245">
        <v>401.3</v>
      </c>
      <c r="AN245">
        <v>118.9</v>
      </c>
      <c r="AO245">
        <v>0.45</v>
      </c>
      <c r="AP245">
        <v>222.46180000000001</v>
      </c>
      <c r="AQ245">
        <v>47.6</v>
      </c>
      <c r="AR245">
        <v>-5</v>
      </c>
      <c r="AS245">
        <v>-5</v>
      </c>
      <c r="AT245">
        <v>-5</v>
      </c>
      <c r="AU245" t="s">
        <v>357</v>
      </c>
      <c r="AV245" t="s">
        <v>357</v>
      </c>
      <c r="AW245" t="s">
        <v>357</v>
      </c>
      <c r="AX245" s="93">
        <v>49</v>
      </c>
      <c r="AY245" s="93">
        <v>74</v>
      </c>
      <c r="AZ245" s="93">
        <v>33</v>
      </c>
      <c r="BA245" s="93">
        <v>50</v>
      </c>
      <c r="BB245" s="93">
        <v>34</v>
      </c>
      <c r="BC245" s="93">
        <v>41</v>
      </c>
      <c r="BD245" s="93">
        <v>61</v>
      </c>
      <c r="BE245" s="93">
        <v>40</v>
      </c>
      <c r="BF245" s="93">
        <v>30</v>
      </c>
      <c r="BG245" s="93">
        <v>74</v>
      </c>
      <c r="BH245" s="93">
        <v>90</v>
      </c>
      <c r="BI245" s="93">
        <v>56</v>
      </c>
      <c r="BJ245" s="93">
        <v>43</v>
      </c>
      <c r="BK245" s="93">
        <v>48</v>
      </c>
      <c r="BL245" s="93">
        <v>28</v>
      </c>
      <c r="BM245" s="93">
        <v>55</v>
      </c>
      <c r="BN245" s="93">
        <v>58</v>
      </c>
      <c r="BO245" s="93">
        <v>21</v>
      </c>
      <c r="BP245" s="93">
        <v>78</v>
      </c>
      <c r="BQ245" s="93">
        <v>88</v>
      </c>
      <c r="BR245" s="93">
        <v>92</v>
      </c>
      <c r="BS245" s="93">
        <v>83</v>
      </c>
      <c r="BT245" s="93">
        <v>67</v>
      </c>
      <c r="BU245" s="93">
        <v>37</v>
      </c>
      <c r="BV245" s="93">
        <v>15</v>
      </c>
      <c r="BW245" s="93">
        <v>41</v>
      </c>
      <c r="BX245" s="93">
        <v>85</v>
      </c>
      <c r="BY245" s="93">
        <v>48</v>
      </c>
    </row>
    <row r="246" spans="1:77">
      <c r="A246" s="1">
        <v>42156</v>
      </c>
      <c r="B246" t="s">
        <v>357</v>
      </c>
      <c r="C246" s="2">
        <v>100.19</v>
      </c>
      <c r="D246">
        <v>55.2806</v>
      </c>
      <c r="E246">
        <v>1654.55</v>
      </c>
      <c r="F246">
        <v>64.14</v>
      </c>
      <c r="G246">
        <v>6576.6</v>
      </c>
      <c r="H246">
        <v>31842.1</v>
      </c>
      <c r="I246">
        <v>1809.8</v>
      </c>
      <c r="J246">
        <v>1828.7</v>
      </c>
      <c r="K246">
        <v>33780.300000000003</v>
      </c>
      <c r="L246">
        <v>2229.1</v>
      </c>
      <c r="M246">
        <v>32072.7</v>
      </c>
      <c r="N246">
        <v>2223.6999999999998</v>
      </c>
      <c r="O246">
        <v>28.62</v>
      </c>
      <c r="P246">
        <v>20.48</v>
      </c>
      <c r="Q246">
        <v>16.02</v>
      </c>
      <c r="R246">
        <v>16.25</v>
      </c>
      <c r="S246">
        <v>8.86</v>
      </c>
      <c r="T246">
        <v>10.29</v>
      </c>
      <c r="U246">
        <v>11.41</v>
      </c>
      <c r="V246">
        <v>11.67</v>
      </c>
      <c r="W246">
        <v>49.2</v>
      </c>
      <c r="X246">
        <v>51.1</v>
      </c>
      <c r="Y246">
        <v>56.2</v>
      </c>
      <c r="Z246">
        <v>30.7</v>
      </c>
      <c r="AA246">
        <v>15.3</v>
      </c>
      <c r="AB246">
        <v>5.6</v>
      </c>
      <c r="AC246">
        <v>102.9</v>
      </c>
      <c r="AD246">
        <v>100.6</v>
      </c>
      <c r="AE246">
        <v>117.1</v>
      </c>
      <c r="AF246">
        <v>61.8</v>
      </c>
      <c r="AG246">
        <v>100.8</v>
      </c>
      <c r="AH246" t="s">
        <v>357</v>
      </c>
      <c r="AI246">
        <v>281.7</v>
      </c>
      <c r="AJ246">
        <v>166.3</v>
      </c>
      <c r="AK246">
        <v>333.9</v>
      </c>
      <c r="AL246">
        <v>4700</v>
      </c>
      <c r="AM246">
        <v>405.8</v>
      </c>
      <c r="AN246">
        <v>139.1</v>
      </c>
      <c r="AO246">
        <v>0.71</v>
      </c>
      <c r="AP246">
        <v>124.7079</v>
      </c>
      <c r="AQ246">
        <v>48.7</v>
      </c>
      <c r="AR246">
        <v>-3</v>
      </c>
      <c r="AS246">
        <v>-3</v>
      </c>
      <c r="AT246">
        <v>-3</v>
      </c>
      <c r="AU246" t="s">
        <v>357</v>
      </c>
      <c r="AV246" t="s">
        <v>357</v>
      </c>
      <c r="AW246" t="s">
        <v>357</v>
      </c>
      <c r="AX246" s="93">
        <v>48</v>
      </c>
      <c r="AY246" s="93">
        <v>72</v>
      </c>
      <c r="AZ246" s="93">
        <v>57</v>
      </c>
      <c r="BA246" s="93">
        <v>40</v>
      </c>
      <c r="BB246" s="93">
        <v>45</v>
      </c>
      <c r="BC246" s="93">
        <v>46</v>
      </c>
      <c r="BD246" s="93">
        <v>55</v>
      </c>
      <c r="BE246" s="93">
        <v>35</v>
      </c>
      <c r="BF246" s="93">
        <v>28</v>
      </c>
      <c r="BG246" s="93">
        <v>66</v>
      </c>
      <c r="BH246" s="93">
        <v>80</v>
      </c>
      <c r="BI246" s="93">
        <v>70</v>
      </c>
      <c r="BJ246" s="93">
        <v>48</v>
      </c>
      <c r="BK246" s="93">
        <v>58</v>
      </c>
      <c r="BL246" s="93">
        <v>35</v>
      </c>
      <c r="BM246" s="93">
        <v>61</v>
      </c>
      <c r="BN246" s="93">
        <v>64</v>
      </c>
      <c r="BO246" s="93">
        <v>23</v>
      </c>
      <c r="BP246" s="93">
        <v>74</v>
      </c>
      <c r="BQ246" s="93">
        <v>87</v>
      </c>
      <c r="BR246" s="93">
        <v>93</v>
      </c>
      <c r="BS246" s="93">
        <v>79</v>
      </c>
      <c r="BT246" s="93">
        <v>69</v>
      </c>
      <c r="BU246" s="93">
        <v>38</v>
      </c>
      <c r="BV246" s="93">
        <v>15</v>
      </c>
      <c r="BW246" s="93">
        <v>38</v>
      </c>
      <c r="BX246" s="93">
        <v>82</v>
      </c>
      <c r="BY246" s="93">
        <v>45</v>
      </c>
    </row>
    <row r="247" spans="1:77">
      <c r="A247" s="1">
        <v>42186</v>
      </c>
      <c r="B247">
        <v>647.92312904733797</v>
      </c>
      <c r="C247" s="2">
        <v>100.8</v>
      </c>
      <c r="D247">
        <v>61.741700000000002</v>
      </c>
      <c r="E247">
        <v>1669</v>
      </c>
      <c r="F247">
        <v>52.85</v>
      </c>
      <c r="G247">
        <v>6659.5</v>
      </c>
      <c r="H247">
        <v>31958</v>
      </c>
      <c r="I247">
        <v>2233.9</v>
      </c>
      <c r="J247">
        <v>2271</v>
      </c>
      <c r="K247">
        <v>35674</v>
      </c>
      <c r="L247">
        <v>2174.4</v>
      </c>
      <c r="M247">
        <v>32598.5</v>
      </c>
      <c r="N247">
        <v>2202.4</v>
      </c>
      <c r="O247">
        <v>26.45</v>
      </c>
      <c r="P247">
        <v>19.53</v>
      </c>
      <c r="Q247">
        <v>15.51</v>
      </c>
      <c r="R247">
        <v>15.12</v>
      </c>
      <c r="S247">
        <v>9.39</v>
      </c>
      <c r="T247">
        <v>10.220000000000001</v>
      </c>
      <c r="U247">
        <v>10.98</v>
      </c>
      <c r="V247">
        <v>11.33</v>
      </c>
      <c r="W247">
        <v>49.4</v>
      </c>
      <c r="X247">
        <v>51.9</v>
      </c>
      <c r="Y247">
        <v>54.8</v>
      </c>
      <c r="Z247">
        <v>30.1</v>
      </c>
      <c r="AA247">
        <v>16.2</v>
      </c>
      <c r="AB247">
        <v>5.3</v>
      </c>
      <c r="AC247">
        <v>104.6</v>
      </c>
      <c r="AD247">
        <v>97.3</v>
      </c>
      <c r="AE247">
        <v>125.3</v>
      </c>
      <c r="AF247">
        <v>55.7</v>
      </c>
      <c r="AG247">
        <v>104.7</v>
      </c>
      <c r="AH247">
        <v>138.19999999999999</v>
      </c>
      <c r="AI247">
        <v>282.8</v>
      </c>
      <c r="AJ247">
        <v>178.5</v>
      </c>
      <c r="AK247">
        <v>438</v>
      </c>
      <c r="AL247">
        <v>6400</v>
      </c>
      <c r="AM247">
        <v>389.4</v>
      </c>
      <c r="AN247">
        <v>162.9</v>
      </c>
      <c r="AO247">
        <v>0.82</v>
      </c>
      <c r="AP247">
        <v>161.0889</v>
      </c>
      <c r="AQ247">
        <v>48.3</v>
      </c>
      <c r="AR247">
        <v>-2</v>
      </c>
      <c r="AS247">
        <v>-2</v>
      </c>
      <c r="AT247">
        <v>-2</v>
      </c>
      <c r="AU247">
        <v>-6</v>
      </c>
      <c r="AV247">
        <v>-1</v>
      </c>
      <c r="AW247">
        <v>-23</v>
      </c>
      <c r="AX247" s="93">
        <v>54</v>
      </c>
      <c r="AY247" s="93">
        <v>75</v>
      </c>
      <c r="AZ247" s="93">
        <v>50</v>
      </c>
      <c r="BA247" s="93">
        <v>45</v>
      </c>
      <c r="BB247" s="93">
        <v>39</v>
      </c>
      <c r="BC247" s="93">
        <v>42</v>
      </c>
      <c r="BD247" s="93">
        <v>48</v>
      </c>
      <c r="BE247" s="93">
        <v>37</v>
      </c>
      <c r="BF247" s="93">
        <v>28</v>
      </c>
      <c r="BG247" s="93">
        <v>60</v>
      </c>
      <c r="BH247" s="93">
        <v>73</v>
      </c>
      <c r="BI247" s="93">
        <v>62</v>
      </c>
      <c r="BJ247" s="93">
        <v>48</v>
      </c>
      <c r="BK247" s="93">
        <v>51</v>
      </c>
      <c r="BL247" s="93">
        <v>30</v>
      </c>
      <c r="BM247" s="93">
        <v>57</v>
      </c>
      <c r="BN247" s="93">
        <v>59</v>
      </c>
      <c r="BO247" s="93">
        <v>24</v>
      </c>
      <c r="BP247" s="93">
        <v>75</v>
      </c>
      <c r="BQ247" s="93">
        <v>87</v>
      </c>
      <c r="BR247" s="93">
        <v>87</v>
      </c>
      <c r="BS247" s="93">
        <v>77</v>
      </c>
      <c r="BT247" s="93">
        <v>64</v>
      </c>
      <c r="BU247" s="93">
        <v>40</v>
      </c>
      <c r="BV247" s="93">
        <v>15</v>
      </c>
      <c r="BW247" s="93">
        <v>51</v>
      </c>
      <c r="BX247" s="93">
        <v>78</v>
      </c>
      <c r="BY247" s="93">
        <v>55</v>
      </c>
    </row>
    <row r="248" spans="1:77">
      <c r="A248" s="1">
        <v>42217</v>
      </c>
      <c r="B248" t="s">
        <v>357</v>
      </c>
      <c r="C248" s="2">
        <v>100.35</v>
      </c>
      <c r="D248">
        <v>64.276799999999994</v>
      </c>
      <c r="E248">
        <v>1733.17</v>
      </c>
      <c r="F248">
        <v>54.99</v>
      </c>
      <c r="G248">
        <v>6759.5</v>
      </c>
      <c r="H248">
        <v>32094.2</v>
      </c>
      <c r="I248">
        <v>2494.6999999999998</v>
      </c>
      <c r="J248">
        <v>2423.9</v>
      </c>
      <c r="K248">
        <v>34791.599999999999</v>
      </c>
      <c r="L248">
        <v>2301.3000000000002</v>
      </c>
      <c r="M248">
        <v>32823.5</v>
      </c>
      <c r="N248">
        <v>2252.5</v>
      </c>
      <c r="O248">
        <v>26.29</v>
      </c>
      <c r="P248">
        <v>19.29</v>
      </c>
      <c r="Q248">
        <v>14.65</v>
      </c>
      <c r="R248">
        <v>14.87</v>
      </c>
      <c r="S248">
        <v>8.74</v>
      </c>
      <c r="T248">
        <v>9.52</v>
      </c>
      <c r="U248">
        <v>10.33</v>
      </c>
      <c r="V248">
        <v>11.72</v>
      </c>
      <c r="W248">
        <v>47.8</v>
      </c>
      <c r="X248">
        <v>51.8</v>
      </c>
      <c r="Y248">
        <v>55.7</v>
      </c>
      <c r="Z248">
        <v>27.3</v>
      </c>
      <c r="AA248">
        <v>16.8</v>
      </c>
      <c r="AB248">
        <v>5.3</v>
      </c>
      <c r="AC248">
        <v>105.9</v>
      </c>
      <c r="AD248">
        <v>100.6</v>
      </c>
      <c r="AE248">
        <v>125</v>
      </c>
      <c r="AF248">
        <v>57</v>
      </c>
      <c r="AG248">
        <v>103.6</v>
      </c>
      <c r="AH248" t="s">
        <v>357</v>
      </c>
      <c r="AI248">
        <v>291.89999999999998</v>
      </c>
      <c r="AJ248">
        <v>313.39999999999998</v>
      </c>
      <c r="AK248">
        <v>418.3</v>
      </c>
      <c r="AL248">
        <v>5500</v>
      </c>
      <c r="AM248">
        <v>409.7</v>
      </c>
      <c r="AN248">
        <v>188.1</v>
      </c>
      <c r="AO248">
        <v>0.6</v>
      </c>
      <c r="AP248">
        <v>62.657249999999998</v>
      </c>
      <c r="AQ248">
        <v>47.9</v>
      </c>
      <c r="AR248">
        <v>-2</v>
      </c>
      <c r="AS248">
        <v>-2</v>
      </c>
      <c r="AT248">
        <v>-2</v>
      </c>
      <c r="AU248" t="s">
        <v>357</v>
      </c>
      <c r="AV248" t="s">
        <v>357</v>
      </c>
      <c r="AW248" t="s">
        <v>357</v>
      </c>
      <c r="AX248" s="93">
        <v>54</v>
      </c>
      <c r="AY248" s="93">
        <v>86</v>
      </c>
      <c r="AZ248" s="93">
        <v>54</v>
      </c>
      <c r="BA248" s="93">
        <v>44</v>
      </c>
      <c r="BB248" s="93">
        <v>42</v>
      </c>
      <c r="BC248" s="93">
        <v>48</v>
      </c>
      <c r="BD248" s="93">
        <v>46</v>
      </c>
      <c r="BE248" s="93">
        <v>29</v>
      </c>
      <c r="BF248" s="93">
        <v>23</v>
      </c>
      <c r="BG248" s="93">
        <v>53</v>
      </c>
      <c r="BH248" s="93">
        <v>77</v>
      </c>
      <c r="BI248" s="93">
        <v>61</v>
      </c>
      <c r="BJ248" s="93">
        <v>47</v>
      </c>
      <c r="BK248" s="93">
        <v>52</v>
      </c>
      <c r="BL248" s="93">
        <v>26</v>
      </c>
      <c r="BM248" s="93">
        <v>54</v>
      </c>
      <c r="BN248" s="93">
        <v>55</v>
      </c>
      <c r="BO248" s="93">
        <v>28</v>
      </c>
      <c r="BP248" s="93">
        <v>80</v>
      </c>
      <c r="BQ248" s="93">
        <v>87</v>
      </c>
      <c r="BR248" s="93">
        <v>90</v>
      </c>
      <c r="BS248" s="93">
        <v>82</v>
      </c>
      <c r="BT248" s="93">
        <v>71</v>
      </c>
      <c r="BU248" s="93">
        <v>39</v>
      </c>
      <c r="BV248" s="93">
        <v>15</v>
      </c>
      <c r="BW248" s="93">
        <v>47</v>
      </c>
      <c r="BX248" s="93">
        <v>72</v>
      </c>
      <c r="BY248" s="93">
        <v>49</v>
      </c>
    </row>
    <row r="249" spans="1:77">
      <c r="A249" s="1">
        <v>42248</v>
      </c>
      <c r="B249" t="s">
        <v>357</v>
      </c>
      <c r="C249" s="2">
        <v>100.57</v>
      </c>
      <c r="D249">
        <v>65.453199999999995</v>
      </c>
      <c r="E249">
        <v>1642.97</v>
      </c>
      <c r="F249">
        <v>49.05</v>
      </c>
      <c r="G249">
        <v>6785.7</v>
      </c>
      <c r="H249">
        <v>32383.599999999999</v>
      </c>
      <c r="I249">
        <v>2073.5</v>
      </c>
      <c r="J249">
        <v>2113.1</v>
      </c>
      <c r="K249">
        <v>35654.6</v>
      </c>
      <c r="L249">
        <v>2421.5</v>
      </c>
      <c r="M249">
        <v>33923.300000000003</v>
      </c>
      <c r="N249">
        <v>2532.8000000000002</v>
      </c>
      <c r="O249">
        <v>25.71</v>
      </c>
      <c r="P249">
        <v>18.899999999999999</v>
      </c>
      <c r="Q249">
        <v>14.24</v>
      </c>
      <c r="R249">
        <v>14.58</v>
      </c>
      <c r="S249">
        <v>8.44</v>
      </c>
      <c r="T249">
        <v>9.25</v>
      </c>
      <c r="U249">
        <v>9.76</v>
      </c>
      <c r="V249">
        <v>10.25</v>
      </c>
      <c r="W249">
        <v>47.3</v>
      </c>
      <c r="X249">
        <v>53.3</v>
      </c>
      <c r="Y249">
        <v>56.1</v>
      </c>
      <c r="Z249">
        <v>25</v>
      </c>
      <c r="AA249">
        <v>16.2</v>
      </c>
      <c r="AB249">
        <v>5.3</v>
      </c>
      <c r="AC249">
        <v>106.5</v>
      </c>
      <c r="AD249">
        <v>101.6</v>
      </c>
      <c r="AE249">
        <v>124.8</v>
      </c>
      <c r="AF249">
        <v>58.2</v>
      </c>
      <c r="AG249">
        <v>102.8</v>
      </c>
      <c r="AH249" t="s">
        <v>357</v>
      </c>
      <c r="AI249">
        <v>300.89999999999998</v>
      </c>
      <c r="AJ249">
        <v>429.2</v>
      </c>
      <c r="AK249">
        <v>414.1</v>
      </c>
      <c r="AL249">
        <v>5200</v>
      </c>
      <c r="AM249">
        <v>402.9</v>
      </c>
      <c r="AN249">
        <v>192.8</v>
      </c>
      <c r="AO249">
        <v>1.07</v>
      </c>
      <c r="AP249">
        <v>180.0874</v>
      </c>
      <c r="AQ249">
        <v>49.1</v>
      </c>
      <c r="AR249">
        <v>-3</v>
      </c>
      <c r="AS249">
        <v>-3</v>
      </c>
      <c r="AT249">
        <v>-3</v>
      </c>
      <c r="AU249" t="s">
        <v>357</v>
      </c>
      <c r="AV249" t="s">
        <v>357</v>
      </c>
      <c r="AW249" t="s">
        <v>357</v>
      </c>
      <c r="AX249" s="93">
        <v>52</v>
      </c>
      <c r="AY249" s="93">
        <v>80</v>
      </c>
      <c r="AZ249" s="93">
        <v>40</v>
      </c>
      <c r="BA249" s="93">
        <v>41</v>
      </c>
      <c r="BB249" s="93">
        <v>35</v>
      </c>
      <c r="BC249" s="93">
        <v>40</v>
      </c>
      <c r="BD249" s="93">
        <v>52</v>
      </c>
      <c r="BE249" s="93">
        <v>32</v>
      </c>
      <c r="BF249" s="93">
        <v>18</v>
      </c>
      <c r="BG249" s="93">
        <v>60</v>
      </c>
      <c r="BH249" s="93">
        <v>81</v>
      </c>
      <c r="BI249" s="93">
        <v>55</v>
      </c>
      <c r="BJ249" s="93">
        <v>48</v>
      </c>
      <c r="BK249" s="93">
        <v>46</v>
      </c>
      <c r="BL249" s="93">
        <v>27</v>
      </c>
      <c r="BM249" s="93">
        <v>51</v>
      </c>
      <c r="BN249" s="93">
        <v>56</v>
      </c>
      <c r="BO249" s="93">
        <v>30</v>
      </c>
      <c r="BP249" s="93">
        <v>73</v>
      </c>
      <c r="BQ249" s="93">
        <v>89</v>
      </c>
      <c r="BR249" s="93">
        <v>86</v>
      </c>
      <c r="BS249" s="93">
        <v>81</v>
      </c>
      <c r="BT249" s="93">
        <v>67</v>
      </c>
      <c r="BU249" s="93">
        <v>48</v>
      </c>
      <c r="BV249" s="93">
        <v>14</v>
      </c>
      <c r="BW249" s="93">
        <v>41</v>
      </c>
      <c r="BX249" s="93">
        <v>80</v>
      </c>
      <c r="BY249" s="93">
        <v>46</v>
      </c>
    </row>
    <row r="250" spans="1:77">
      <c r="A250" s="1">
        <v>42278</v>
      </c>
      <c r="B250">
        <v>847.10666366202099</v>
      </c>
      <c r="C250" s="2">
        <v>100.74</v>
      </c>
      <c r="D250">
        <v>63.945399999999999</v>
      </c>
      <c r="E250">
        <v>1711.53</v>
      </c>
      <c r="F250">
        <v>50.31</v>
      </c>
      <c r="G250">
        <v>6744.9</v>
      </c>
      <c r="H250">
        <v>32074.400000000001</v>
      </c>
      <c r="I250">
        <v>2179.4</v>
      </c>
      <c r="J250">
        <v>2079.5</v>
      </c>
      <c r="K250">
        <v>37102.699999999997</v>
      </c>
      <c r="L250">
        <v>2377.8000000000002</v>
      </c>
      <c r="M250">
        <v>33777.199999999997</v>
      </c>
      <c r="N250">
        <v>2367.6999999999998</v>
      </c>
      <c r="O250">
        <v>24.94</v>
      </c>
      <c r="P250">
        <v>18.45</v>
      </c>
      <c r="Q250">
        <v>13.97</v>
      </c>
      <c r="R250">
        <v>14.19</v>
      </c>
      <c r="S250">
        <v>8.4499999999999993</v>
      </c>
      <c r="T250">
        <v>9.2799999999999994</v>
      </c>
      <c r="U250">
        <v>9.8699999999999992</v>
      </c>
      <c r="V250">
        <v>10.94</v>
      </c>
      <c r="W250">
        <v>47.2</v>
      </c>
      <c r="X250">
        <v>52.3</v>
      </c>
      <c r="Y250">
        <v>55.1</v>
      </c>
      <c r="Z250">
        <v>26.3</v>
      </c>
      <c r="AA250">
        <v>16.8</v>
      </c>
      <c r="AB250">
        <v>5.2</v>
      </c>
      <c r="AC250">
        <v>107.5</v>
      </c>
      <c r="AD250">
        <v>100.7</v>
      </c>
      <c r="AE250">
        <v>127.3</v>
      </c>
      <c r="AF250">
        <v>60.8</v>
      </c>
      <c r="AG250">
        <v>105.7</v>
      </c>
      <c r="AH250">
        <v>153.4</v>
      </c>
      <c r="AI250">
        <v>291.89999999999998</v>
      </c>
      <c r="AJ250">
        <v>748.1</v>
      </c>
      <c r="AK250">
        <v>466.7</v>
      </c>
      <c r="AL250">
        <v>7000</v>
      </c>
      <c r="AM250">
        <v>411.3</v>
      </c>
      <c r="AN250">
        <v>156.4</v>
      </c>
      <c r="AO250">
        <v>1.2</v>
      </c>
      <c r="AP250">
        <v>315.6995</v>
      </c>
      <c r="AQ250">
        <v>50.2</v>
      </c>
      <c r="AR250">
        <v>-2</v>
      </c>
      <c r="AS250">
        <v>-2</v>
      </c>
      <c r="AT250">
        <v>-2</v>
      </c>
      <c r="AU250">
        <v>-9</v>
      </c>
      <c r="AV250">
        <v>-3</v>
      </c>
      <c r="AW250">
        <v>-24</v>
      </c>
      <c r="AX250" s="93">
        <v>51</v>
      </c>
      <c r="AY250" s="93">
        <v>81</v>
      </c>
      <c r="AZ250" s="93">
        <v>48</v>
      </c>
      <c r="BA250" s="93">
        <v>46</v>
      </c>
      <c r="BB250" s="93">
        <v>46</v>
      </c>
      <c r="BC250" s="93">
        <v>44</v>
      </c>
      <c r="BD250" s="93">
        <v>38</v>
      </c>
      <c r="BE250" s="93">
        <v>34</v>
      </c>
      <c r="BF250" s="93">
        <v>22</v>
      </c>
      <c r="BG250" s="93">
        <v>57</v>
      </c>
      <c r="BH250" s="93">
        <v>80</v>
      </c>
      <c r="BI250" s="93">
        <v>56</v>
      </c>
      <c r="BJ250" s="93">
        <v>39</v>
      </c>
      <c r="BK250" s="93">
        <v>47</v>
      </c>
      <c r="BL250" s="93">
        <v>26</v>
      </c>
      <c r="BM250" s="93">
        <v>50</v>
      </c>
      <c r="BN250" s="93">
        <v>52</v>
      </c>
      <c r="BO250" s="93">
        <v>15</v>
      </c>
      <c r="BP250" s="93">
        <v>76</v>
      </c>
      <c r="BQ250" s="93">
        <v>86</v>
      </c>
      <c r="BR250" s="93">
        <v>88</v>
      </c>
      <c r="BS250" s="93">
        <v>80</v>
      </c>
      <c r="BT250" s="93">
        <v>68</v>
      </c>
      <c r="BU250" s="93">
        <v>44</v>
      </c>
      <c r="BV250" s="93">
        <v>13</v>
      </c>
      <c r="BW250" s="93">
        <v>52</v>
      </c>
      <c r="BX250" s="93">
        <v>88</v>
      </c>
      <c r="BY250" s="93">
        <v>54</v>
      </c>
    </row>
    <row r="251" spans="1:77">
      <c r="A251" s="1">
        <v>42309</v>
      </c>
      <c r="B251" t="s">
        <v>357</v>
      </c>
      <c r="C251" s="2">
        <v>100.75</v>
      </c>
      <c r="D251">
        <v>66.488799999999998</v>
      </c>
      <c r="E251">
        <v>1771.05</v>
      </c>
      <c r="F251">
        <v>45.24</v>
      </c>
      <c r="G251">
        <v>6786.9</v>
      </c>
      <c r="H251">
        <v>32170.2</v>
      </c>
      <c r="I251">
        <v>2414.9</v>
      </c>
      <c r="J251">
        <v>2252.8000000000002</v>
      </c>
      <c r="K251">
        <v>37192.5</v>
      </c>
      <c r="L251">
        <v>2432.4</v>
      </c>
      <c r="M251">
        <v>34379.199999999997</v>
      </c>
      <c r="N251">
        <v>2447</v>
      </c>
      <c r="O251">
        <v>25.34</v>
      </c>
      <c r="P251">
        <v>18.27</v>
      </c>
      <c r="Q251">
        <v>13.58</v>
      </c>
      <c r="R251">
        <v>14.39</v>
      </c>
      <c r="S251">
        <v>6.92</v>
      </c>
      <c r="T251">
        <v>8.8699999999999992</v>
      </c>
      <c r="U251">
        <v>9.93</v>
      </c>
      <c r="V251">
        <v>10.86</v>
      </c>
      <c r="W251">
        <v>48.3</v>
      </c>
      <c r="X251">
        <v>52.1</v>
      </c>
      <c r="Y251">
        <v>54.8</v>
      </c>
      <c r="Z251">
        <v>27</v>
      </c>
      <c r="AA251">
        <v>16.899999999999999</v>
      </c>
      <c r="AB251">
        <v>5.5</v>
      </c>
      <c r="AC251">
        <v>113.1</v>
      </c>
      <c r="AD251">
        <v>105.8</v>
      </c>
      <c r="AE251">
        <v>129.69999999999999</v>
      </c>
      <c r="AF251">
        <v>79.099999999999994</v>
      </c>
      <c r="AG251">
        <v>105.1</v>
      </c>
      <c r="AH251" t="s">
        <v>357</v>
      </c>
      <c r="AI251">
        <v>296.5</v>
      </c>
      <c r="AJ251">
        <v>577.20000000000005</v>
      </c>
      <c r="AK251">
        <v>474.2</v>
      </c>
      <c r="AL251">
        <v>6900</v>
      </c>
      <c r="AM251">
        <v>450.3</v>
      </c>
      <c r="AN251">
        <v>132.9</v>
      </c>
      <c r="AO251">
        <v>1.67</v>
      </c>
      <c r="AP251">
        <v>174.17339999999999</v>
      </c>
      <c r="AQ251">
        <v>50.1</v>
      </c>
      <c r="AR251">
        <v>-4</v>
      </c>
      <c r="AS251">
        <v>-4</v>
      </c>
      <c r="AT251">
        <v>-4</v>
      </c>
      <c r="AU251" t="s">
        <v>357</v>
      </c>
      <c r="AV251" t="s">
        <v>357</v>
      </c>
      <c r="AW251" t="s">
        <v>357</v>
      </c>
      <c r="AX251" s="93">
        <v>52</v>
      </c>
      <c r="AY251" s="93">
        <v>78</v>
      </c>
      <c r="AZ251" s="93">
        <v>50</v>
      </c>
      <c r="BA251" s="93">
        <v>41</v>
      </c>
      <c r="BB251" s="93">
        <v>36</v>
      </c>
      <c r="BC251" s="93">
        <v>40</v>
      </c>
      <c r="BD251" s="93">
        <v>53</v>
      </c>
      <c r="BE251" s="93">
        <v>34</v>
      </c>
      <c r="BF251" s="93">
        <v>22</v>
      </c>
      <c r="BG251" s="93">
        <v>65</v>
      </c>
      <c r="BH251" s="93">
        <v>89</v>
      </c>
      <c r="BI251" s="93">
        <v>55</v>
      </c>
      <c r="BJ251" s="93">
        <v>40</v>
      </c>
      <c r="BK251" s="93">
        <v>40</v>
      </c>
      <c r="BL251" s="93">
        <v>29</v>
      </c>
      <c r="BM251" s="93">
        <v>45</v>
      </c>
      <c r="BN251" s="93">
        <v>52</v>
      </c>
      <c r="BO251" s="93">
        <v>24</v>
      </c>
      <c r="BP251" s="93">
        <v>76</v>
      </c>
      <c r="BQ251" s="93">
        <v>88</v>
      </c>
      <c r="BR251" s="93">
        <v>94</v>
      </c>
      <c r="BS251" s="93">
        <v>82</v>
      </c>
      <c r="BT251" s="93">
        <v>69</v>
      </c>
      <c r="BU251" s="93">
        <v>44</v>
      </c>
      <c r="BV251" s="93">
        <v>14</v>
      </c>
      <c r="BW251" s="93">
        <v>47</v>
      </c>
      <c r="BX251" s="93">
        <v>91</v>
      </c>
      <c r="BY251" s="93">
        <v>51</v>
      </c>
    </row>
    <row r="252" spans="1:77">
      <c r="A252" s="1">
        <v>42339</v>
      </c>
      <c r="B252" t="s">
        <v>357</v>
      </c>
      <c r="C252" s="2">
        <v>100.77</v>
      </c>
      <c r="D252">
        <v>73.596299999999999</v>
      </c>
      <c r="E252">
        <v>1761.36</v>
      </c>
      <c r="F252">
        <v>37.67</v>
      </c>
      <c r="G252">
        <v>6786.6</v>
      </c>
      <c r="H252">
        <v>32754.2</v>
      </c>
      <c r="I252">
        <v>1768.1</v>
      </c>
      <c r="J252">
        <v>2164.1</v>
      </c>
      <c r="K252">
        <v>37618.699999999997</v>
      </c>
      <c r="L252">
        <v>2395.6999999999998</v>
      </c>
      <c r="M252">
        <v>34682.5</v>
      </c>
      <c r="N252">
        <v>2425.6999999999998</v>
      </c>
      <c r="O252">
        <v>25.11</v>
      </c>
      <c r="P252">
        <v>18.02</v>
      </c>
      <c r="Q252">
        <v>13.75</v>
      </c>
      <c r="R252">
        <v>14.17</v>
      </c>
      <c r="S252">
        <v>7.45</v>
      </c>
      <c r="T252">
        <v>8.8800000000000008</v>
      </c>
      <c r="U252">
        <v>10.1</v>
      </c>
      <c r="V252">
        <v>9.9700000000000006</v>
      </c>
      <c r="W252">
        <v>48.6</v>
      </c>
      <c r="X252">
        <v>52.9</v>
      </c>
      <c r="Y252">
        <v>56.1</v>
      </c>
      <c r="Z252">
        <v>25.4</v>
      </c>
      <c r="AA252">
        <v>16.399999999999999</v>
      </c>
      <c r="AB252">
        <v>5.8</v>
      </c>
      <c r="AC252">
        <v>112.5</v>
      </c>
      <c r="AD252">
        <v>101.9</v>
      </c>
      <c r="AE252">
        <v>129.69999999999999</v>
      </c>
      <c r="AF252">
        <v>87.5</v>
      </c>
      <c r="AG252">
        <v>104</v>
      </c>
      <c r="AH252" t="s">
        <v>357</v>
      </c>
      <c r="AI252">
        <v>293.60000000000002</v>
      </c>
      <c r="AJ252">
        <v>364.5</v>
      </c>
      <c r="AK252">
        <v>490.3</v>
      </c>
      <c r="AL252">
        <v>7800</v>
      </c>
      <c r="AM252">
        <v>434.9</v>
      </c>
      <c r="AN252">
        <v>116.7</v>
      </c>
      <c r="AO252">
        <v>0.97</v>
      </c>
      <c r="AP252">
        <v>155.72329999999999</v>
      </c>
      <c r="AQ252">
        <v>48.7</v>
      </c>
      <c r="AR252">
        <v>-4</v>
      </c>
      <c r="AS252">
        <v>-4</v>
      </c>
      <c r="AT252">
        <v>-4</v>
      </c>
      <c r="AU252" t="s">
        <v>357</v>
      </c>
      <c r="AV252" t="s">
        <v>357</v>
      </c>
      <c r="AW252" t="s">
        <v>357</v>
      </c>
      <c r="AX252" s="93">
        <v>52</v>
      </c>
      <c r="AY252" s="93">
        <v>71</v>
      </c>
      <c r="AZ252" s="93">
        <v>49</v>
      </c>
      <c r="BA252" s="93">
        <v>43</v>
      </c>
      <c r="BB252" s="93">
        <v>52</v>
      </c>
      <c r="BC252" s="93">
        <v>47</v>
      </c>
      <c r="BD252" s="93">
        <v>42</v>
      </c>
      <c r="BE252" s="93">
        <v>41</v>
      </c>
      <c r="BF252" s="93">
        <v>28</v>
      </c>
      <c r="BG252" s="93">
        <v>64</v>
      </c>
      <c r="BH252" s="93">
        <v>84</v>
      </c>
      <c r="BI252" s="93">
        <v>46</v>
      </c>
      <c r="BJ252" s="93">
        <v>32</v>
      </c>
      <c r="BK252" s="93">
        <v>34</v>
      </c>
      <c r="BL252" s="93">
        <v>18</v>
      </c>
      <c r="BM252" s="93">
        <v>40</v>
      </c>
      <c r="BN252" s="93">
        <v>45</v>
      </c>
      <c r="BO252" s="93">
        <v>29</v>
      </c>
      <c r="BP252" s="93">
        <v>78</v>
      </c>
      <c r="BQ252" s="93">
        <v>90</v>
      </c>
      <c r="BR252" s="93">
        <v>83</v>
      </c>
      <c r="BS252" s="93">
        <v>82</v>
      </c>
      <c r="BT252" s="93">
        <v>78</v>
      </c>
      <c r="BU252" s="93">
        <v>41</v>
      </c>
      <c r="BV252" s="93">
        <v>14</v>
      </c>
      <c r="BW252" s="93">
        <v>41</v>
      </c>
      <c r="BX252" s="93">
        <v>80</v>
      </c>
      <c r="BY252" s="93">
        <v>43</v>
      </c>
    </row>
    <row r="253" spans="1:77">
      <c r="A253" s="1">
        <v>42370</v>
      </c>
      <c r="B253">
        <v>951.36564971578912</v>
      </c>
      <c r="C253" s="2">
        <v>100.96</v>
      </c>
      <c r="D253">
        <v>75.464399999999998</v>
      </c>
      <c r="E253">
        <v>1784.92</v>
      </c>
      <c r="F253">
        <v>35.99</v>
      </c>
      <c r="G253">
        <v>7239.1</v>
      </c>
      <c r="H253">
        <v>35179.699999999997</v>
      </c>
      <c r="I253">
        <v>2814.9</v>
      </c>
      <c r="J253">
        <v>4642.8999999999996</v>
      </c>
      <c r="K253">
        <v>38925.599999999999</v>
      </c>
      <c r="L253">
        <v>2428.8000000000002</v>
      </c>
      <c r="M253">
        <v>35736.400000000001</v>
      </c>
      <c r="N253">
        <v>2275.6</v>
      </c>
      <c r="O253">
        <v>24.24</v>
      </c>
      <c r="P253">
        <v>17.45</v>
      </c>
      <c r="Q253">
        <v>13.8</v>
      </c>
      <c r="R253">
        <v>12.95</v>
      </c>
      <c r="S253">
        <v>8.43</v>
      </c>
      <c r="T253">
        <v>9.25</v>
      </c>
      <c r="U253">
        <v>9.93</v>
      </c>
      <c r="V253">
        <v>10.82</v>
      </c>
      <c r="W253">
        <v>48.2</v>
      </c>
      <c r="X253">
        <v>53.2</v>
      </c>
      <c r="Y253">
        <v>54.3</v>
      </c>
      <c r="Z253">
        <v>28.7</v>
      </c>
      <c r="AA253">
        <v>17.5</v>
      </c>
      <c r="AB253">
        <v>5.8</v>
      </c>
      <c r="AC253">
        <v>121.4</v>
      </c>
      <c r="AD253">
        <v>105.9</v>
      </c>
      <c r="AE253">
        <v>144</v>
      </c>
      <c r="AF253">
        <v>94.3</v>
      </c>
      <c r="AG253">
        <v>107.6</v>
      </c>
      <c r="AH253">
        <v>246.2</v>
      </c>
      <c r="AI253">
        <v>353.8</v>
      </c>
      <c r="AJ253">
        <v>148.1</v>
      </c>
      <c r="AK253">
        <v>654.1</v>
      </c>
      <c r="AL253">
        <v>18100</v>
      </c>
      <c r="AM253">
        <v>450.1</v>
      </c>
      <c r="AN253">
        <v>115</v>
      </c>
      <c r="AO253">
        <v>0.7</v>
      </c>
      <c r="AP253">
        <v>195.3006</v>
      </c>
      <c r="AQ253">
        <v>49.8</v>
      </c>
      <c r="AR253">
        <v>-5</v>
      </c>
      <c r="AS253">
        <v>-5</v>
      </c>
      <c r="AT253">
        <v>-5</v>
      </c>
      <c r="AU253">
        <v>-13</v>
      </c>
      <c r="AV253">
        <v>-11</v>
      </c>
      <c r="AW253">
        <v>-26</v>
      </c>
      <c r="AX253" s="93">
        <v>57</v>
      </c>
      <c r="AY253" s="93">
        <v>83</v>
      </c>
      <c r="AZ253" s="93">
        <v>35</v>
      </c>
      <c r="BA253" s="93">
        <v>39</v>
      </c>
      <c r="BB253" s="93">
        <v>22</v>
      </c>
      <c r="BC253" s="93">
        <v>34</v>
      </c>
      <c r="BD253" s="93">
        <v>50</v>
      </c>
      <c r="BE253" s="93">
        <v>30</v>
      </c>
      <c r="BF253" s="93">
        <v>22</v>
      </c>
      <c r="BG253" s="93">
        <v>73</v>
      </c>
      <c r="BH253" s="93">
        <v>85</v>
      </c>
      <c r="BI253" s="93">
        <v>54</v>
      </c>
      <c r="BJ253" s="93">
        <v>36</v>
      </c>
      <c r="BK253" s="93">
        <v>29</v>
      </c>
      <c r="BL253" s="93">
        <v>24</v>
      </c>
      <c r="BM253" s="93">
        <v>43</v>
      </c>
      <c r="BN253" s="93">
        <v>43</v>
      </c>
      <c r="BO253" s="93">
        <v>21</v>
      </c>
      <c r="BP253" s="93">
        <v>67</v>
      </c>
      <c r="BQ253" s="93">
        <v>80</v>
      </c>
      <c r="BR253" s="93">
        <v>83</v>
      </c>
      <c r="BS253" s="93">
        <v>76</v>
      </c>
      <c r="BT253" s="93">
        <v>70</v>
      </c>
      <c r="BU253" s="93">
        <v>46</v>
      </c>
      <c r="BV253" s="93">
        <v>14</v>
      </c>
      <c r="BW253" s="93">
        <v>34</v>
      </c>
      <c r="BX253" s="93">
        <v>71</v>
      </c>
      <c r="BY253" s="93">
        <v>40</v>
      </c>
    </row>
    <row r="254" spans="1:77">
      <c r="A254" s="1">
        <v>42401</v>
      </c>
      <c r="B254" t="s">
        <v>357</v>
      </c>
      <c r="C254" s="2">
        <v>100.63</v>
      </c>
      <c r="D254">
        <v>75.168199999999999</v>
      </c>
      <c r="E254">
        <v>1840.17</v>
      </c>
      <c r="F254">
        <v>36.57</v>
      </c>
      <c r="G254">
        <v>7055.1</v>
      </c>
      <c r="H254">
        <v>33975.699999999997</v>
      </c>
      <c r="I254">
        <v>1653.1</v>
      </c>
      <c r="J254">
        <v>1095.5</v>
      </c>
      <c r="K254">
        <v>35979.199999999997</v>
      </c>
      <c r="L254">
        <v>2356.1</v>
      </c>
      <c r="M254">
        <v>34296.800000000003</v>
      </c>
      <c r="N254">
        <v>2366.6</v>
      </c>
      <c r="O254">
        <v>25.43</v>
      </c>
      <c r="P254">
        <v>18.11</v>
      </c>
      <c r="Q254">
        <v>13.37</v>
      </c>
      <c r="R254">
        <v>13.67</v>
      </c>
      <c r="S254">
        <v>8.1999999999999993</v>
      </c>
      <c r="T254">
        <v>9.41</v>
      </c>
      <c r="U254">
        <v>9.7899999999999991</v>
      </c>
      <c r="V254">
        <v>10.14</v>
      </c>
      <c r="W254">
        <v>48.4</v>
      </c>
      <c r="X254">
        <v>52.3</v>
      </c>
      <c r="Y254">
        <v>53.2</v>
      </c>
      <c r="Z254">
        <v>17.100000000000001</v>
      </c>
      <c r="AA254">
        <v>9.8000000000000007</v>
      </c>
      <c r="AB254">
        <v>5.8</v>
      </c>
      <c r="AC254">
        <v>100.4</v>
      </c>
      <c r="AD254">
        <v>102.3</v>
      </c>
      <c r="AE254">
        <v>98.5</v>
      </c>
      <c r="AF254">
        <v>100.8</v>
      </c>
      <c r="AG254">
        <v>93.2</v>
      </c>
      <c r="AH254" t="s">
        <v>357</v>
      </c>
      <c r="AI254">
        <v>257.89999999999998</v>
      </c>
      <c r="AJ254">
        <v>85.4</v>
      </c>
      <c r="AK254">
        <v>196.1</v>
      </c>
      <c r="AL254">
        <v>5500</v>
      </c>
      <c r="AM254">
        <v>422.4</v>
      </c>
      <c r="AN254">
        <v>111.9</v>
      </c>
      <c r="AO254">
        <v>1.19</v>
      </c>
      <c r="AP254">
        <v>55.095500000000001</v>
      </c>
      <c r="AQ254">
        <v>49.3</v>
      </c>
      <c r="AR254">
        <v>-6</v>
      </c>
      <c r="AS254">
        <v>-6</v>
      </c>
      <c r="AT254">
        <v>-6</v>
      </c>
      <c r="AU254" t="s">
        <v>357</v>
      </c>
      <c r="AV254" t="s">
        <v>357</v>
      </c>
      <c r="AW254" t="s">
        <v>357</v>
      </c>
      <c r="AX254" s="93">
        <v>54</v>
      </c>
      <c r="AY254" s="93">
        <v>74</v>
      </c>
      <c r="AZ254" s="93">
        <v>50</v>
      </c>
      <c r="BA254" s="93">
        <v>49</v>
      </c>
      <c r="BB254" s="93">
        <v>51</v>
      </c>
      <c r="BC254" s="93">
        <v>46</v>
      </c>
      <c r="BD254" s="93">
        <v>49</v>
      </c>
      <c r="BE254" s="93">
        <v>37</v>
      </c>
      <c r="BF254" s="93">
        <v>25</v>
      </c>
      <c r="BG254" s="93">
        <v>69</v>
      </c>
      <c r="BH254" s="93">
        <v>86</v>
      </c>
      <c r="BI254" s="93">
        <v>45</v>
      </c>
      <c r="BJ254" s="93">
        <v>28</v>
      </c>
      <c r="BK254" s="93">
        <v>27</v>
      </c>
      <c r="BL254" s="93">
        <v>19</v>
      </c>
      <c r="BM254" s="93">
        <v>36</v>
      </c>
      <c r="BN254" s="93">
        <v>37</v>
      </c>
      <c r="BO254" s="93">
        <v>24</v>
      </c>
      <c r="BP254" s="93">
        <v>75</v>
      </c>
      <c r="BQ254" s="93">
        <v>88</v>
      </c>
      <c r="BR254" s="93">
        <v>76</v>
      </c>
      <c r="BS254" s="93">
        <v>79</v>
      </c>
      <c r="BT254" s="93">
        <v>69</v>
      </c>
      <c r="BU254" s="93">
        <v>44</v>
      </c>
      <c r="BV254" s="93">
        <v>15</v>
      </c>
      <c r="BW254" s="93">
        <v>43</v>
      </c>
      <c r="BX254" s="93">
        <v>76</v>
      </c>
      <c r="BY254" s="93">
        <v>49</v>
      </c>
    </row>
    <row r="255" spans="1:77">
      <c r="A255" s="1">
        <v>42430</v>
      </c>
      <c r="B255" t="s">
        <v>357</v>
      </c>
      <c r="C255" s="2">
        <v>100.46</v>
      </c>
      <c r="D255">
        <v>67.028800000000004</v>
      </c>
      <c r="E255">
        <v>1871.15</v>
      </c>
      <c r="F255">
        <v>40.33</v>
      </c>
      <c r="G255">
        <v>7149.8</v>
      </c>
      <c r="H255">
        <v>34318.9</v>
      </c>
      <c r="I255">
        <v>1611.6</v>
      </c>
      <c r="J255">
        <v>2253.1</v>
      </c>
      <c r="K255">
        <v>36827.199999999997</v>
      </c>
      <c r="L255">
        <v>2312.9</v>
      </c>
      <c r="M255">
        <v>33617.599999999999</v>
      </c>
      <c r="N255">
        <v>2244.6</v>
      </c>
      <c r="O255">
        <v>23.65</v>
      </c>
      <c r="P255">
        <v>16.809999999999999</v>
      </c>
      <c r="Q255">
        <v>13.41</v>
      </c>
      <c r="R255">
        <v>13.32</v>
      </c>
      <c r="S255">
        <v>7.68</v>
      </c>
      <c r="T255">
        <v>9.07</v>
      </c>
      <c r="U255">
        <v>9.74</v>
      </c>
      <c r="V255">
        <v>10.210000000000001</v>
      </c>
      <c r="W255">
        <v>48</v>
      </c>
      <c r="X255">
        <v>50.5</v>
      </c>
      <c r="Y255">
        <v>49.7</v>
      </c>
      <c r="Z255">
        <v>20.100000000000001</v>
      </c>
      <c r="AA255">
        <v>12.9</v>
      </c>
      <c r="AB255">
        <v>5.8</v>
      </c>
      <c r="AC255">
        <v>100.5</v>
      </c>
      <c r="AD255">
        <v>96.7</v>
      </c>
      <c r="AE255">
        <v>107.7</v>
      </c>
      <c r="AF255">
        <v>87.8</v>
      </c>
      <c r="AG255">
        <v>93</v>
      </c>
      <c r="AH255" t="s">
        <v>357</v>
      </c>
      <c r="AI255">
        <v>254.8</v>
      </c>
      <c r="AJ255">
        <v>94.4</v>
      </c>
      <c r="AK255">
        <v>226.5</v>
      </c>
      <c r="AL255">
        <v>4700</v>
      </c>
      <c r="AM255">
        <v>398.4</v>
      </c>
      <c r="AN255">
        <v>101</v>
      </c>
      <c r="AO255">
        <v>0.78</v>
      </c>
      <c r="AP255">
        <v>190.36959999999999</v>
      </c>
      <c r="AQ255">
        <v>48.3</v>
      </c>
      <c r="AR255">
        <v>-4</v>
      </c>
      <c r="AS255">
        <v>-4</v>
      </c>
      <c r="AT255">
        <v>-4</v>
      </c>
      <c r="AU255" t="s">
        <v>357</v>
      </c>
      <c r="AV255" t="s">
        <v>357</v>
      </c>
      <c r="AW255" t="s">
        <v>357</v>
      </c>
      <c r="AX255" s="93">
        <v>51</v>
      </c>
      <c r="AY255" s="93">
        <v>75</v>
      </c>
      <c r="AZ255" s="93">
        <v>48</v>
      </c>
      <c r="BA255" s="93">
        <v>41</v>
      </c>
      <c r="BB255" s="93">
        <v>43</v>
      </c>
      <c r="BC255" s="93">
        <v>48</v>
      </c>
      <c r="BD255" s="93">
        <v>56</v>
      </c>
      <c r="BE255" s="93">
        <v>43</v>
      </c>
      <c r="BF255" s="93">
        <v>24</v>
      </c>
      <c r="BG255" s="93">
        <v>74</v>
      </c>
      <c r="BH255" s="93">
        <v>88</v>
      </c>
      <c r="BI255" s="93">
        <v>47</v>
      </c>
      <c r="BJ255" s="93">
        <v>35</v>
      </c>
      <c r="BK255" s="93">
        <v>41</v>
      </c>
      <c r="BL255" s="93">
        <v>28</v>
      </c>
      <c r="BM255" s="93">
        <v>43</v>
      </c>
      <c r="BN255" s="93">
        <v>48</v>
      </c>
      <c r="BO255" s="93">
        <v>29</v>
      </c>
      <c r="BP255" s="93">
        <v>75</v>
      </c>
      <c r="BQ255" s="93">
        <v>83</v>
      </c>
      <c r="BR255" s="93">
        <v>92</v>
      </c>
      <c r="BS255" s="93">
        <v>79</v>
      </c>
      <c r="BT255" s="93">
        <v>66</v>
      </c>
      <c r="BU255" s="93">
        <v>51</v>
      </c>
      <c r="BV255" s="93">
        <v>14</v>
      </c>
      <c r="BW255" s="93">
        <v>52</v>
      </c>
      <c r="BX255" s="93">
        <v>70</v>
      </c>
      <c r="BY255" s="93">
        <v>54</v>
      </c>
    </row>
    <row r="256" spans="1:77">
      <c r="A256" s="1">
        <v>42461</v>
      </c>
      <c r="B256">
        <v>461.2099229817415</v>
      </c>
      <c r="C256" s="2">
        <v>100.44</v>
      </c>
      <c r="D256">
        <v>64.654200000000003</v>
      </c>
      <c r="E256">
        <v>1953.05</v>
      </c>
      <c r="F256">
        <v>47.37</v>
      </c>
      <c r="G256">
        <v>7142.9</v>
      </c>
      <c r="H256">
        <v>34698.699999999997</v>
      </c>
      <c r="I256">
        <v>2611.4</v>
      </c>
      <c r="J256">
        <v>2990.5</v>
      </c>
      <c r="K256">
        <v>37710.1</v>
      </c>
      <c r="L256">
        <v>2394.6999999999998</v>
      </c>
      <c r="M256">
        <v>34536.300000000003</v>
      </c>
      <c r="N256">
        <v>2387.6</v>
      </c>
      <c r="O256">
        <v>23.94</v>
      </c>
      <c r="P256">
        <v>17.54</v>
      </c>
      <c r="Q256">
        <v>13.24</v>
      </c>
      <c r="R256">
        <v>13.78</v>
      </c>
      <c r="S256">
        <v>7.46</v>
      </c>
      <c r="T256">
        <v>8.86</v>
      </c>
      <c r="U256">
        <v>9.76</v>
      </c>
      <c r="V256">
        <v>9.5399999999999991</v>
      </c>
      <c r="W256">
        <v>49.7</v>
      </c>
      <c r="X256">
        <v>50.7</v>
      </c>
      <c r="Y256">
        <v>51.3</v>
      </c>
      <c r="Z256">
        <v>23.2</v>
      </c>
      <c r="AA256">
        <v>15.4</v>
      </c>
      <c r="AB256">
        <v>6</v>
      </c>
      <c r="AC256">
        <v>110.3</v>
      </c>
      <c r="AD256">
        <v>103.6</v>
      </c>
      <c r="AE256">
        <v>123.3</v>
      </c>
      <c r="AF256">
        <v>87.3</v>
      </c>
      <c r="AG256">
        <v>97.2</v>
      </c>
      <c r="AH256">
        <v>86</v>
      </c>
      <c r="AI256">
        <v>268.60000000000002</v>
      </c>
      <c r="AJ256">
        <v>135</v>
      </c>
      <c r="AK256">
        <v>307.8</v>
      </c>
      <c r="AL256">
        <v>5400</v>
      </c>
      <c r="AM256">
        <v>425.1</v>
      </c>
      <c r="AN256">
        <v>112.7</v>
      </c>
      <c r="AO256">
        <v>0.78</v>
      </c>
      <c r="AP256">
        <v>183.25970000000001</v>
      </c>
      <c r="AQ256">
        <v>48</v>
      </c>
      <c r="AR256">
        <v>-3</v>
      </c>
      <c r="AS256">
        <v>-3</v>
      </c>
      <c r="AT256">
        <v>-3</v>
      </c>
      <c r="AU256">
        <v>-16</v>
      </c>
      <c r="AV256">
        <v>-14.3</v>
      </c>
      <c r="AW256">
        <v>-30</v>
      </c>
      <c r="AX256" s="93">
        <v>51</v>
      </c>
      <c r="AY256" s="93">
        <v>75</v>
      </c>
      <c r="AZ256" s="93">
        <v>52</v>
      </c>
      <c r="BA256" s="93">
        <v>39</v>
      </c>
      <c r="BB256" s="93">
        <v>46</v>
      </c>
      <c r="BC256" s="93">
        <v>48</v>
      </c>
      <c r="BD256" s="93">
        <v>54</v>
      </c>
      <c r="BE256" s="93">
        <v>38</v>
      </c>
      <c r="BF256" s="93">
        <v>25</v>
      </c>
      <c r="BG256" s="93">
        <v>73</v>
      </c>
      <c r="BH256" s="93">
        <v>84</v>
      </c>
      <c r="BI256" s="93">
        <v>54</v>
      </c>
      <c r="BJ256" s="93">
        <v>40</v>
      </c>
      <c r="BK256" s="93">
        <v>55</v>
      </c>
      <c r="BL256" s="93">
        <v>34</v>
      </c>
      <c r="BM256" s="93">
        <v>53</v>
      </c>
      <c r="BN256" s="93">
        <v>61</v>
      </c>
      <c r="BO256" s="93">
        <v>32</v>
      </c>
      <c r="BP256" s="93">
        <v>75</v>
      </c>
      <c r="BQ256" s="93">
        <v>87</v>
      </c>
      <c r="BR256" s="93">
        <v>87</v>
      </c>
      <c r="BS256" s="93">
        <v>80</v>
      </c>
      <c r="BT256" s="93">
        <v>69</v>
      </c>
      <c r="BU256" s="93">
        <v>46</v>
      </c>
      <c r="BV256" s="93">
        <v>15</v>
      </c>
      <c r="BW256" s="93">
        <v>38</v>
      </c>
      <c r="BX256" s="93">
        <v>76</v>
      </c>
      <c r="BY256" s="93">
        <v>44</v>
      </c>
    </row>
    <row r="257" spans="1:77">
      <c r="A257" s="1">
        <v>42491</v>
      </c>
      <c r="B257" t="s">
        <v>357</v>
      </c>
      <c r="C257" s="2">
        <v>100.41</v>
      </c>
      <c r="D257">
        <v>66.696799999999996</v>
      </c>
      <c r="E257">
        <v>1899.01</v>
      </c>
      <c r="F257">
        <v>49.89</v>
      </c>
      <c r="G257">
        <v>7301.5</v>
      </c>
      <c r="H257">
        <v>35113.1</v>
      </c>
      <c r="I257">
        <v>2453.9</v>
      </c>
      <c r="J257">
        <v>2690.4</v>
      </c>
      <c r="K257">
        <v>38241.300000000003</v>
      </c>
      <c r="L257">
        <v>2419.5</v>
      </c>
      <c r="M257">
        <v>34790.400000000001</v>
      </c>
      <c r="N257">
        <v>2419.9</v>
      </c>
      <c r="O257">
        <v>21.65</v>
      </c>
      <c r="P257">
        <v>17.489999999999998</v>
      </c>
      <c r="Q257">
        <v>13</v>
      </c>
      <c r="R257">
        <v>13.88</v>
      </c>
      <c r="S257">
        <v>7.67</v>
      </c>
      <c r="T257">
        <v>8.99</v>
      </c>
      <c r="U257">
        <v>9.64</v>
      </c>
      <c r="V257">
        <v>10.07</v>
      </c>
      <c r="W257">
        <v>49.4</v>
      </c>
      <c r="X257">
        <v>51.8</v>
      </c>
      <c r="Y257">
        <v>52.8</v>
      </c>
      <c r="Z257">
        <v>21.8</v>
      </c>
      <c r="AA257">
        <v>15.1</v>
      </c>
      <c r="AB257">
        <v>5.9</v>
      </c>
      <c r="AC257">
        <v>104</v>
      </c>
      <c r="AD257">
        <v>99.9</v>
      </c>
      <c r="AE257">
        <v>116.6</v>
      </c>
      <c r="AF257">
        <v>72.5</v>
      </c>
      <c r="AG257">
        <v>103.1</v>
      </c>
      <c r="AH257" t="s">
        <v>357</v>
      </c>
      <c r="AI257">
        <v>264</v>
      </c>
      <c r="AJ257">
        <v>153.4</v>
      </c>
      <c r="AK257">
        <v>301.60000000000002</v>
      </c>
      <c r="AL257">
        <v>4700</v>
      </c>
      <c r="AM257">
        <v>404.7</v>
      </c>
      <c r="AN257">
        <v>115.9</v>
      </c>
      <c r="AO257">
        <v>0.66</v>
      </c>
      <c r="AP257">
        <v>135.0335</v>
      </c>
      <c r="AQ257">
        <v>49.6</v>
      </c>
      <c r="AR257">
        <v>-2</v>
      </c>
      <c r="AS257">
        <v>-2</v>
      </c>
      <c r="AT257">
        <v>-2</v>
      </c>
      <c r="AU257" t="s">
        <v>357</v>
      </c>
      <c r="AV257" t="s">
        <v>357</v>
      </c>
      <c r="AW257" t="s">
        <v>357</v>
      </c>
      <c r="AX257" s="93">
        <v>54</v>
      </c>
      <c r="AY257" s="93">
        <v>78</v>
      </c>
      <c r="AZ257" s="93">
        <v>43</v>
      </c>
      <c r="BA257" s="93">
        <v>39</v>
      </c>
      <c r="BB257" s="93">
        <v>36</v>
      </c>
      <c r="BC257" s="93">
        <v>54</v>
      </c>
      <c r="BD257" s="93">
        <v>47</v>
      </c>
      <c r="BE257" s="93">
        <v>40</v>
      </c>
      <c r="BF257" s="93">
        <v>29</v>
      </c>
      <c r="BG257" s="93">
        <v>61</v>
      </c>
      <c r="BH257" s="93">
        <v>80</v>
      </c>
      <c r="BI257" s="93">
        <v>59</v>
      </c>
      <c r="BJ257" s="93">
        <v>46</v>
      </c>
      <c r="BK257" s="93">
        <v>55</v>
      </c>
      <c r="BL257" s="93">
        <v>29</v>
      </c>
      <c r="BM257" s="93">
        <v>55</v>
      </c>
      <c r="BN257" s="93">
        <v>62</v>
      </c>
      <c r="BO257" s="93">
        <v>24</v>
      </c>
      <c r="BP257" s="93">
        <v>74</v>
      </c>
      <c r="BQ257" s="93">
        <v>87</v>
      </c>
      <c r="BR257" s="93">
        <v>97</v>
      </c>
      <c r="BS257" s="93">
        <v>90</v>
      </c>
      <c r="BT257" s="93">
        <v>71</v>
      </c>
      <c r="BU257" s="93">
        <v>45</v>
      </c>
      <c r="BV257" s="93">
        <v>13</v>
      </c>
      <c r="BW257" s="93">
        <v>36</v>
      </c>
      <c r="BX257" s="93">
        <v>68</v>
      </c>
      <c r="BY257" s="93">
        <v>41</v>
      </c>
    </row>
    <row r="258" spans="1:77">
      <c r="A258" s="1">
        <v>42522</v>
      </c>
      <c r="B258" t="s">
        <v>357</v>
      </c>
      <c r="C258" s="2">
        <v>100.36</v>
      </c>
      <c r="D258">
        <v>63.973100000000002</v>
      </c>
      <c r="E258">
        <v>1891.09</v>
      </c>
      <c r="F258">
        <v>49.71</v>
      </c>
      <c r="G258">
        <v>7296.8</v>
      </c>
      <c r="H258">
        <v>35650.5</v>
      </c>
      <c r="I258">
        <v>1883</v>
      </c>
      <c r="J258">
        <v>2077.1</v>
      </c>
      <c r="K258">
        <v>38592.699999999997</v>
      </c>
      <c r="L258">
        <v>2561.8000000000002</v>
      </c>
      <c r="M258">
        <v>34858.1</v>
      </c>
      <c r="N258">
        <v>2411.5</v>
      </c>
      <c r="O258">
        <v>23.15</v>
      </c>
      <c r="P258">
        <v>17.62</v>
      </c>
      <c r="Q258">
        <v>13.06</v>
      </c>
      <c r="R258">
        <v>13.97</v>
      </c>
      <c r="S258">
        <v>7.04</v>
      </c>
      <c r="T258">
        <v>8.74</v>
      </c>
      <c r="U258">
        <v>9.68</v>
      </c>
      <c r="V258">
        <v>9.99</v>
      </c>
      <c r="W258">
        <v>49.2</v>
      </c>
      <c r="X258">
        <v>52.1</v>
      </c>
      <c r="Y258">
        <v>51.3</v>
      </c>
      <c r="Z258">
        <v>22</v>
      </c>
      <c r="AA258">
        <v>14.4</v>
      </c>
      <c r="AB258">
        <v>5.6</v>
      </c>
      <c r="AC258">
        <v>103.5</v>
      </c>
      <c r="AD258">
        <v>102.1</v>
      </c>
      <c r="AE258">
        <v>116.3</v>
      </c>
      <c r="AF258">
        <v>62</v>
      </c>
      <c r="AG258">
        <v>106.6</v>
      </c>
      <c r="AH258" t="s">
        <v>357</v>
      </c>
      <c r="AI258">
        <v>266.89999999999998</v>
      </c>
      <c r="AJ258">
        <v>171.9</v>
      </c>
      <c r="AK258">
        <v>308.5</v>
      </c>
      <c r="AL258">
        <v>4400</v>
      </c>
      <c r="AM258">
        <v>409.7</v>
      </c>
      <c r="AN258">
        <v>129.19999999999999</v>
      </c>
      <c r="AO258">
        <v>0.54</v>
      </c>
      <c r="AP258">
        <v>73.066270000000003</v>
      </c>
      <c r="AQ258">
        <v>51.5</v>
      </c>
      <c r="AR258">
        <v>-1</v>
      </c>
      <c r="AS258">
        <v>-1</v>
      </c>
      <c r="AT258">
        <v>-1</v>
      </c>
      <c r="AU258" t="s">
        <v>357</v>
      </c>
      <c r="AV258" t="s">
        <v>357</v>
      </c>
      <c r="AW258" t="s">
        <v>357</v>
      </c>
      <c r="AX258" s="93">
        <v>55</v>
      </c>
      <c r="AY258" s="93">
        <v>71</v>
      </c>
      <c r="AZ258" s="93">
        <v>55</v>
      </c>
      <c r="BA258" s="93">
        <v>51</v>
      </c>
      <c r="BB258" s="93">
        <v>50</v>
      </c>
      <c r="BC258" s="93">
        <v>51</v>
      </c>
      <c r="BD258" s="93">
        <v>50</v>
      </c>
      <c r="BE258" s="93">
        <v>40</v>
      </c>
      <c r="BF258" s="93">
        <v>32</v>
      </c>
      <c r="BG258" s="93">
        <v>57</v>
      </c>
      <c r="BH258" s="93">
        <v>75</v>
      </c>
      <c r="BI258" s="93">
        <v>53</v>
      </c>
      <c r="BJ258" s="93">
        <v>43</v>
      </c>
      <c r="BK258" s="93">
        <v>49</v>
      </c>
      <c r="BL258" s="93">
        <v>29</v>
      </c>
      <c r="BM258" s="93">
        <v>53</v>
      </c>
      <c r="BN258" s="93">
        <v>59</v>
      </c>
      <c r="BO258" s="93">
        <v>21</v>
      </c>
      <c r="BP258" s="93">
        <v>81</v>
      </c>
      <c r="BQ258" s="93">
        <v>91</v>
      </c>
      <c r="BR258" s="93">
        <v>80</v>
      </c>
      <c r="BS258" s="93">
        <v>90</v>
      </c>
      <c r="BT258" s="93">
        <v>83</v>
      </c>
      <c r="BU258" s="93">
        <v>40</v>
      </c>
      <c r="BV258" s="93">
        <v>13</v>
      </c>
      <c r="BW258" s="93">
        <v>35</v>
      </c>
      <c r="BX258" s="93">
        <v>67</v>
      </c>
      <c r="BY258" s="93">
        <v>41</v>
      </c>
    </row>
    <row r="259" spans="1:77">
      <c r="A259" s="1">
        <v>42552</v>
      </c>
      <c r="B259">
        <v>650.00282989627397</v>
      </c>
      <c r="C259" s="2">
        <v>100.54</v>
      </c>
      <c r="D259">
        <v>66.042900000000003</v>
      </c>
      <c r="E259">
        <v>1944.62</v>
      </c>
      <c r="F259">
        <v>43.53</v>
      </c>
      <c r="G259">
        <v>7372.7</v>
      </c>
      <c r="H259">
        <v>35867.9</v>
      </c>
      <c r="I259">
        <v>2308.5</v>
      </c>
      <c r="J259">
        <v>2476.3000000000002</v>
      </c>
      <c r="K259">
        <v>40131</v>
      </c>
      <c r="L259">
        <v>2489.4</v>
      </c>
      <c r="M259">
        <v>35670.400000000001</v>
      </c>
      <c r="N259">
        <v>2281.6</v>
      </c>
      <c r="O259">
        <v>21.88</v>
      </c>
      <c r="P259">
        <v>17.41</v>
      </c>
      <c r="Q259">
        <v>12.71</v>
      </c>
      <c r="R259">
        <v>13.67</v>
      </c>
      <c r="S259">
        <v>6.92</v>
      </c>
      <c r="T259">
        <v>8.66</v>
      </c>
      <c r="U259">
        <v>9.3800000000000008</v>
      </c>
      <c r="V259">
        <v>9.85</v>
      </c>
      <c r="W259">
        <v>48.6</v>
      </c>
      <c r="X259">
        <v>54.5</v>
      </c>
      <c r="Y259">
        <v>51.4</v>
      </c>
      <c r="Z259">
        <v>24</v>
      </c>
      <c r="AA259">
        <v>16</v>
      </c>
      <c r="AB259">
        <v>5.4</v>
      </c>
      <c r="AC259">
        <v>105.9</v>
      </c>
      <c r="AD259">
        <v>99.7</v>
      </c>
      <c r="AE259">
        <v>125</v>
      </c>
      <c r="AF259">
        <v>57</v>
      </c>
      <c r="AG259">
        <v>112</v>
      </c>
      <c r="AH259">
        <v>130.69999999999999</v>
      </c>
      <c r="AI259">
        <v>268.8</v>
      </c>
      <c r="AJ259">
        <v>183.7</v>
      </c>
      <c r="AK259">
        <v>399.9</v>
      </c>
      <c r="AL259">
        <v>6800</v>
      </c>
      <c r="AM259">
        <v>395.7</v>
      </c>
      <c r="AN259">
        <v>155.4</v>
      </c>
      <c r="AO259">
        <v>0.76</v>
      </c>
      <c r="AP259">
        <v>249.32169999999999</v>
      </c>
      <c r="AQ259">
        <v>49.5</v>
      </c>
      <c r="AR259">
        <v>2</v>
      </c>
      <c r="AS259">
        <v>2</v>
      </c>
      <c r="AT259">
        <v>2</v>
      </c>
      <c r="AU259">
        <v>-15</v>
      </c>
      <c r="AV259">
        <v>-0.7</v>
      </c>
      <c r="AW259">
        <v>-26</v>
      </c>
      <c r="AX259" s="93">
        <v>53</v>
      </c>
      <c r="AY259" s="93">
        <v>69</v>
      </c>
      <c r="AZ259" s="93">
        <v>52</v>
      </c>
      <c r="BA259" s="93">
        <v>47</v>
      </c>
      <c r="BB259" s="93">
        <v>44</v>
      </c>
      <c r="BC259" s="93">
        <v>47</v>
      </c>
      <c r="BD259" s="93">
        <v>55</v>
      </c>
      <c r="BE259" s="93">
        <v>39</v>
      </c>
      <c r="BF259" s="93">
        <v>30</v>
      </c>
      <c r="BG259" s="93">
        <v>58</v>
      </c>
      <c r="BH259" s="93">
        <v>80</v>
      </c>
      <c r="BI259" s="93">
        <v>56</v>
      </c>
      <c r="BJ259" s="93">
        <v>40</v>
      </c>
      <c r="BK259" s="93">
        <v>51</v>
      </c>
      <c r="BL259" s="93">
        <v>27</v>
      </c>
      <c r="BM259" s="93">
        <v>51</v>
      </c>
      <c r="BN259" s="93">
        <v>60</v>
      </c>
      <c r="BO259" s="93">
        <v>30</v>
      </c>
      <c r="BP259" s="93">
        <v>81</v>
      </c>
      <c r="BQ259" s="93">
        <v>87</v>
      </c>
      <c r="BR259" s="93">
        <v>90</v>
      </c>
      <c r="BS259" s="93">
        <v>83</v>
      </c>
      <c r="BT259" s="93">
        <v>71</v>
      </c>
      <c r="BU259" s="93">
        <v>38</v>
      </c>
      <c r="BV259" s="93">
        <v>14</v>
      </c>
      <c r="BW259" s="93">
        <v>38</v>
      </c>
      <c r="BX259" s="93">
        <v>88</v>
      </c>
      <c r="BY259" s="93">
        <v>45</v>
      </c>
    </row>
    <row r="260" spans="1:77">
      <c r="A260" s="1">
        <v>42583</v>
      </c>
      <c r="B260" t="s">
        <v>357</v>
      </c>
      <c r="C260" s="2">
        <v>100.01</v>
      </c>
      <c r="D260">
        <v>65.331699999999998</v>
      </c>
      <c r="E260">
        <v>1971.59</v>
      </c>
      <c r="F260">
        <v>46.89</v>
      </c>
      <c r="G260">
        <v>7462.4</v>
      </c>
      <c r="H260">
        <v>36039</v>
      </c>
      <c r="I260">
        <v>2411.4</v>
      </c>
      <c r="J260">
        <v>2201.1999999999998</v>
      </c>
      <c r="K260">
        <v>39775</v>
      </c>
      <c r="L260">
        <v>2585.5</v>
      </c>
      <c r="M260">
        <v>36046.1</v>
      </c>
      <c r="N260">
        <v>2301</v>
      </c>
      <c r="O260">
        <v>22.9</v>
      </c>
      <c r="P260">
        <v>17.309999999999999</v>
      </c>
      <c r="Q260">
        <v>12.44</v>
      </c>
      <c r="R260">
        <v>12.97</v>
      </c>
      <c r="S260">
        <v>6.78</v>
      </c>
      <c r="T260">
        <v>8.33</v>
      </c>
      <c r="U260">
        <v>9.1999999999999993</v>
      </c>
      <c r="V260">
        <v>10.42</v>
      </c>
      <c r="W260">
        <v>50.6</v>
      </c>
      <c r="X260">
        <v>53.8</v>
      </c>
      <c r="Y260">
        <v>51.4</v>
      </c>
      <c r="Z260">
        <v>22.4</v>
      </c>
      <c r="AA260">
        <v>16.100000000000001</v>
      </c>
      <c r="AB260">
        <v>5.3</v>
      </c>
      <c r="AC260">
        <v>106.4</v>
      </c>
      <c r="AD260">
        <v>103.1</v>
      </c>
      <c r="AE260">
        <v>123</v>
      </c>
      <c r="AF260">
        <v>57.8</v>
      </c>
      <c r="AG260">
        <v>105.7</v>
      </c>
      <c r="AH260" t="s">
        <v>357</v>
      </c>
      <c r="AI260">
        <v>279.5</v>
      </c>
      <c r="AJ260">
        <v>336.6</v>
      </c>
      <c r="AK260">
        <v>400.3</v>
      </c>
      <c r="AL260">
        <v>5700</v>
      </c>
      <c r="AM260">
        <v>416.2</v>
      </c>
      <c r="AN260">
        <v>182.8</v>
      </c>
      <c r="AO260">
        <v>0.94</v>
      </c>
      <c r="AP260">
        <v>97.643249999999995</v>
      </c>
      <c r="AQ260">
        <v>50.8</v>
      </c>
      <c r="AR260">
        <v>2</v>
      </c>
      <c r="AS260">
        <v>2</v>
      </c>
      <c r="AT260">
        <v>2</v>
      </c>
      <c r="AU260" t="s">
        <v>357</v>
      </c>
      <c r="AV260" t="s">
        <v>357</v>
      </c>
      <c r="AW260" t="s">
        <v>357</v>
      </c>
      <c r="AX260" s="93">
        <v>45</v>
      </c>
      <c r="AY260" s="93">
        <v>67</v>
      </c>
      <c r="AZ260" s="93">
        <v>50</v>
      </c>
      <c r="BA260" s="93">
        <v>44</v>
      </c>
      <c r="BB260" s="93">
        <v>37</v>
      </c>
      <c r="BC260" s="93">
        <v>44</v>
      </c>
      <c r="BD260" s="93">
        <v>47</v>
      </c>
      <c r="BE260" s="93">
        <v>41</v>
      </c>
      <c r="BF260" s="93">
        <v>25</v>
      </c>
      <c r="BG260" s="93">
        <v>65</v>
      </c>
      <c r="BH260" s="93">
        <v>82</v>
      </c>
      <c r="BI260" s="93">
        <v>58</v>
      </c>
      <c r="BJ260" s="93">
        <v>38</v>
      </c>
      <c r="BK260" s="93">
        <v>55</v>
      </c>
      <c r="BL260" s="93">
        <v>31</v>
      </c>
      <c r="BM260" s="93">
        <v>50</v>
      </c>
      <c r="BN260" s="93">
        <v>56</v>
      </c>
      <c r="BO260" s="93">
        <v>30</v>
      </c>
      <c r="BP260" s="93">
        <v>78</v>
      </c>
      <c r="BQ260" s="93">
        <v>88</v>
      </c>
      <c r="BR260" s="93">
        <v>89</v>
      </c>
      <c r="BS260" s="93">
        <v>83</v>
      </c>
      <c r="BT260" s="93">
        <v>69</v>
      </c>
      <c r="BU260" s="93">
        <v>46</v>
      </c>
      <c r="BV260" s="93">
        <v>14</v>
      </c>
      <c r="BW260" s="93">
        <v>41</v>
      </c>
      <c r="BX260" s="93">
        <v>82</v>
      </c>
      <c r="BY260" s="93">
        <v>49</v>
      </c>
    </row>
    <row r="261" spans="1:77">
      <c r="A261" s="1">
        <v>42614</v>
      </c>
      <c r="B261" t="s">
        <v>357</v>
      </c>
      <c r="C261" s="2">
        <v>100.17</v>
      </c>
      <c r="D261">
        <v>62.834299999999999</v>
      </c>
      <c r="E261">
        <v>1978</v>
      </c>
      <c r="F261">
        <v>50.19</v>
      </c>
      <c r="G261">
        <v>7438.5</v>
      </c>
      <c r="H261">
        <v>36194.400000000001</v>
      </c>
      <c r="I261">
        <v>2264.9</v>
      </c>
      <c r="J261">
        <v>2317.8000000000002</v>
      </c>
      <c r="K261">
        <v>39170.9</v>
      </c>
      <c r="L261">
        <v>2489.1999999999998</v>
      </c>
      <c r="M261">
        <v>35654.9</v>
      </c>
      <c r="N261">
        <v>2294.1999999999998</v>
      </c>
      <c r="O261">
        <v>23.45</v>
      </c>
      <c r="P261">
        <v>16.87</v>
      </c>
      <c r="Q261">
        <v>12.19</v>
      </c>
      <c r="R261">
        <v>12.98</v>
      </c>
      <c r="S261">
        <v>6.77</v>
      </c>
      <c r="T261">
        <v>8.1</v>
      </c>
      <c r="U261">
        <v>9.16</v>
      </c>
      <c r="V261">
        <v>9.42</v>
      </c>
      <c r="W261">
        <v>50</v>
      </c>
      <c r="X261">
        <v>53.6</v>
      </c>
      <c r="Y261">
        <v>50.9</v>
      </c>
      <c r="Z261">
        <v>23.1</v>
      </c>
      <c r="AA261">
        <v>18.399999999999999</v>
      </c>
      <c r="AB261">
        <v>5.2</v>
      </c>
      <c r="AC261">
        <v>108.8</v>
      </c>
      <c r="AD261">
        <v>103.6</v>
      </c>
      <c r="AE261">
        <v>127.7</v>
      </c>
      <c r="AF261">
        <v>59.5</v>
      </c>
      <c r="AG261">
        <v>105.7</v>
      </c>
      <c r="AH261" t="s">
        <v>357</v>
      </c>
      <c r="AI261">
        <v>288.5</v>
      </c>
      <c r="AJ261">
        <v>453.7</v>
      </c>
      <c r="AK261">
        <v>397.5</v>
      </c>
      <c r="AL261">
        <v>5600</v>
      </c>
      <c r="AM261">
        <v>415.8</v>
      </c>
      <c r="AN261">
        <v>185.9</v>
      </c>
      <c r="AO261">
        <v>1.05</v>
      </c>
      <c r="AP261">
        <v>313.06869999999998</v>
      </c>
      <c r="AQ261">
        <v>51.1</v>
      </c>
      <c r="AR261">
        <v>1</v>
      </c>
      <c r="AS261">
        <v>1</v>
      </c>
      <c r="AT261">
        <v>1</v>
      </c>
      <c r="AU261" t="s">
        <v>357</v>
      </c>
      <c r="AV261" t="s">
        <v>357</v>
      </c>
      <c r="AW261" t="s">
        <v>357</v>
      </c>
      <c r="AX261" s="93">
        <v>56</v>
      </c>
      <c r="AY261" s="93">
        <v>73</v>
      </c>
      <c r="AZ261" s="93">
        <v>54</v>
      </c>
      <c r="BA261" s="93">
        <v>42</v>
      </c>
      <c r="BB261" s="93">
        <v>51</v>
      </c>
      <c r="BC261" s="93">
        <v>51</v>
      </c>
      <c r="BD261" s="93">
        <v>47</v>
      </c>
      <c r="BE261" s="93">
        <v>40</v>
      </c>
      <c r="BF261" s="93">
        <v>26</v>
      </c>
      <c r="BG261" s="93">
        <v>69</v>
      </c>
      <c r="BH261" s="93">
        <v>80</v>
      </c>
      <c r="BI261" s="93">
        <v>56</v>
      </c>
      <c r="BJ261" s="93">
        <v>48</v>
      </c>
      <c r="BK261" s="93">
        <v>51</v>
      </c>
      <c r="BL261" s="93">
        <v>35</v>
      </c>
      <c r="BM261" s="93">
        <v>46</v>
      </c>
      <c r="BN261" s="93">
        <v>57</v>
      </c>
      <c r="BO261" s="93">
        <v>26</v>
      </c>
      <c r="BP261" s="93">
        <v>79</v>
      </c>
      <c r="BQ261" s="93">
        <v>89</v>
      </c>
      <c r="BR261" s="93">
        <v>84</v>
      </c>
      <c r="BS261" s="93">
        <v>83</v>
      </c>
      <c r="BT261" s="93">
        <v>77</v>
      </c>
      <c r="BU261" s="93">
        <v>51</v>
      </c>
      <c r="BV261" s="93">
        <v>12</v>
      </c>
      <c r="BW261" s="93">
        <v>42</v>
      </c>
      <c r="BX261" s="93">
        <v>89</v>
      </c>
      <c r="BY261" s="93">
        <v>49</v>
      </c>
    </row>
    <row r="262" spans="1:77">
      <c r="A262" s="1">
        <v>42644</v>
      </c>
      <c r="B262">
        <v>847.60240241992187</v>
      </c>
      <c r="C262" s="2">
        <v>100.43</v>
      </c>
      <c r="D262">
        <v>63.382300000000001</v>
      </c>
      <c r="E262">
        <v>1989.64</v>
      </c>
      <c r="F262">
        <v>48.61</v>
      </c>
      <c r="G262">
        <v>7412.2</v>
      </c>
      <c r="H262">
        <v>36148.800000000003</v>
      </c>
      <c r="I262">
        <v>2176.6999999999998</v>
      </c>
      <c r="J262">
        <v>2391.6999999999998</v>
      </c>
      <c r="K262">
        <v>39917.300000000003</v>
      </c>
      <c r="L262">
        <v>2531.8000000000002</v>
      </c>
      <c r="M262">
        <v>36322</v>
      </c>
      <c r="N262">
        <v>2404.1999999999998</v>
      </c>
      <c r="O262">
        <v>23.28</v>
      </c>
      <c r="P262">
        <v>16.61</v>
      </c>
      <c r="Q262">
        <v>12.07</v>
      </c>
      <c r="R262">
        <v>12.76</v>
      </c>
      <c r="S262">
        <v>6</v>
      </c>
      <c r="T262">
        <v>8.09</v>
      </c>
      <c r="U262">
        <v>9.01</v>
      </c>
      <c r="V262">
        <v>10.96</v>
      </c>
      <c r="W262">
        <v>50.1</v>
      </c>
      <c r="X262">
        <v>54.3</v>
      </c>
      <c r="Y262">
        <v>52.3</v>
      </c>
      <c r="Z262">
        <v>25.4</v>
      </c>
      <c r="AA262">
        <v>18</v>
      </c>
      <c r="AB262">
        <v>5.2</v>
      </c>
      <c r="AC262">
        <v>110.2</v>
      </c>
      <c r="AD262">
        <v>104.2</v>
      </c>
      <c r="AE262">
        <v>129.19999999999999</v>
      </c>
      <c r="AF262">
        <v>62.5</v>
      </c>
      <c r="AG262">
        <v>108</v>
      </c>
      <c r="AH262">
        <v>149.6</v>
      </c>
      <c r="AI262">
        <v>283</v>
      </c>
      <c r="AJ262">
        <v>783.3</v>
      </c>
      <c r="AK262">
        <v>426.5</v>
      </c>
      <c r="AL262">
        <v>6700</v>
      </c>
      <c r="AM262">
        <v>429.1</v>
      </c>
      <c r="AN262">
        <v>155.80000000000001</v>
      </c>
      <c r="AO262">
        <v>1</v>
      </c>
      <c r="AP262">
        <v>237.50040000000001</v>
      </c>
      <c r="AQ262">
        <v>52.4</v>
      </c>
      <c r="AR262">
        <v>-1</v>
      </c>
      <c r="AS262">
        <v>-1</v>
      </c>
      <c r="AT262">
        <v>-1</v>
      </c>
      <c r="AU262">
        <v>-16</v>
      </c>
      <c r="AV262">
        <v>-2.2999999999999998</v>
      </c>
      <c r="AW262">
        <v>-19</v>
      </c>
      <c r="AX262" s="93">
        <v>55</v>
      </c>
      <c r="AY262" s="93">
        <v>73</v>
      </c>
      <c r="AZ262" s="93">
        <v>53</v>
      </c>
      <c r="BA262" s="93">
        <v>50</v>
      </c>
      <c r="BB262" s="93">
        <v>49</v>
      </c>
      <c r="BC262" s="93">
        <v>41</v>
      </c>
      <c r="BD262" s="93">
        <v>47</v>
      </c>
      <c r="BE262" s="93">
        <v>44</v>
      </c>
      <c r="BF262" s="93">
        <v>27</v>
      </c>
      <c r="BG262" s="93">
        <v>64</v>
      </c>
      <c r="BH262" s="93">
        <v>82</v>
      </c>
      <c r="BI262" s="93">
        <v>57</v>
      </c>
      <c r="BJ262" s="93">
        <v>41</v>
      </c>
      <c r="BK262" s="93">
        <v>43</v>
      </c>
      <c r="BL262" s="93">
        <v>33</v>
      </c>
      <c r="BM262" s="93">
        <v>44</v>
      </c>
      <c r="BN262" s="93">
        <v>48</v>
      </c>
      <c r="BO262" s="93">
        <v>27</v>
      </c>
      <c r="BP262" s="93">
        <v>80</v>
      </c>
      <c r="BQ262" s="93">
        <v>90</v>
      </c>
      <c r="BR262" s="93">
        <v>87</v>
      </c>
      <c r="BS262" s="93">
        <v>84</v>
      </c>
      <c r="BT262" s="93">
        <v>76</v>
      </c>
      <c r="BU262" s="93">
        <v>43</v>
      </c>
      <c r="BV262" s="93">
        <v>12</v>
      </c>
      <c r="BW262" s="93">
        <v>44</v>
      </c>
      <c r="BX262" s="93">
        <v>66</v>
      </c>
      <c r="BY262" s="93">
        <v>46</v>
      </c>
    </row>
    <row r="263" spans="1:77">
      <c r="A263" s="1">
        <v>42675</v>
      </c>
      <c r="B263" t="s">
        <v>357</v>
      </c>
      <c r="C263" s="2">
        <v>100.44</v>
      </c>
      <c r="D263">
        <v>64.141999999999996</v>
      </c>
      <c r="E263">
        <v>2104.91</v>
      </c>
      <c r="F263">
        <v>51.84</v>
      </c>
      <c r="G263">
        <v>7339.1</v>
      </c>
      <c r="H263">
        <v>36051</v>
      </c>
      <c r="I263">
        <v>2496.5</v>
      </c>
      <c r="J263">
        <v>2381.6999999999998</v>
      </c>
      <c r="K263">
        <v>40496.300000000003</v>
      </c>
      <c r="L263">
        <v>2767.7</v>
      </c>
      <c r="M263">
        <v>36952.800000000003</v>
      </c>
      <c r="N263">
        <v>2453.5</v>
      </c>
      <c r="O263">
        <v>23.23</v>
      </c>
      <c r="P263">
        <v>16.45</v>
      </c>
      <c r="Q263">
        <v>12.07</v>
      </c>
      <c r="R263">
        <v>11.9</v>
      </c>
      <c r="S263">
        <v>6.01</v>
      </c>
      <c r="T263">
        <v>7.65</v>
      </c>
      <c r="U263">
        <v>8.89</v>
      </c>
      <c r="V263">
        <v>9.89</v>
      </c>
      <c r="W263">
        <v>51.2</v>
      </c>
      <c r="X263">
        <v>55</v>
      </c>
      <c r="Y263">
        <v>54.8</v>
      </c>
      <c r="Z263">
        <v>24.8</v>
      </c>
      <c r="AA263">
        <v>18.2</v>
      </c>
      <c r="AB263">
        <v>5.4</v>
      </c>
      <c r="AC263">
        <v>116.6</v>
      </c>
      <c r="AD263">
        <v>108.7</v>
      </c>
      <c r="AE263">
        <v>134.1</v>
      </c>
      <c r="AF263">
        <v>80.8</v>
      </c>
      <c r="AG263">
        <v>108.9</v>
      </c>
      <c r="AH263" t="s">
        <v>357</v>
      </c>
      <c r="AI263">
        <v>283.8</v>
      </c>
      <c r="AJ263">
        <v>602</v>
      </c>
      <c r="AK263">
        <v>450.4</v>
      </c>
      <c r="AL263">
        <v>6100</v>
      </c>
      <c r="AM263">
        <v>447.7</v>
      </c>
      <c r="AN263">
        <v>136.80000000000001</v>
      </c>
      <c r="AO263">
        <v>0.98</v>
      </c>
      <c r="AP263">
        <v>113.4136</v>
      </c>
      <c r="AQ263">
        <v>53.6</v>
      </c>
      <c r="AR263">
        <v>-3</v>
      </c>
      <c r="AS263">
        <v>-3</v>
      </c>
      <c r="AT263">
        <v>-3</v>
      </c>
      <c r="AU263" t="s">
        <v>357</v>
      </c>
      <c r="AV263" t="s">
        <v>357</v>
      </c>
      <c r="AW263" t="s">
        <v>357</v>
      </c>
      <c r="AX263" s="93">
        <v>50</v>
      </c>
      <c r="AY263" s="93">
        <v>71</v>
      </c>
      <c r="AZ263" s="93">
        <v>57</v>
      </c>
      <c r="BA263" s="93">
        <v>48</v>
      </c>
      <c r="BB263" s="93">
        <v>45</v>
      </c>
      <c r="BC263" s="93">
        <v>47</v>
      </c>
      <c r="BD263" s="93">
        <v>42</v>
      </c>
      <c r="BE263" s="93">
        <v>40</v>
      </c>
      <c r="BF263" s="93">
        <v>26</v>
      </c>
      <c r="BG263" s="93">
        <v>63</v>
      </c>
      <c r="BH263" s="93">
        <v>81</v>
      </c>
      <c r="BI263" s="93">
        <v>51</v>
      </c>
      <c r="BJ263" s="93">
        <v>49</v>
      </c>
      <c r="BK263" s="93">
        <v>45</v>
      </c>
      <c r="BL263" s="93">
        <v>22</v>
      </c>
      <c r="BM263" s="93">
        <v>43</v>
      </c>
      <c r="BN263" s="93">
        <v>47</v>
      </c>
      <c r="BO263" s="93">
        <v>29</v>
      </c>
      <c r="BP263" s="93">
        <v>81</v>
      </c>
      <c r="BQ263" s="93">
        <v>92</v>
      </c>
      <c r="BR263" s="93">
        <v>85</v>
      </c>
      <c r="BS263" s="93">
        <v>87</v>
      </c>
      <c r="BT263" s="93">
        <v>80</v>
      </c>
      <c r="BU263" s="93">
        <v>45</v>
      </c>
      <c r="BV263" s="93">
        <v>12</v>
      </c>
      <c r="BW263" s="93">
        <v>44</v>
      </c>
      <c r="BX263" s="93">
        <v>88</v>
      </c>
      <c r="BY263" s="93">
        <v>51</v>
      </c>
    </row>
    <row r="264" spans="1:77">
      <c r="A264" s="1">
        <v>42705</v>
      </c>
      <c r="B264" t="s">
        <v>357</v>
      </c>
      <c r="C264" s="2">
        <v>100.4</v>
      </c>
      <c r="D264">
        <v>61.273000000000003</v>
      </c>
      <c r="E264">
        <v>2232.7199999999998</v>
      </c>
      <c r="F264">
        <v>57.49</v>
      </c>
      <c r="G264">
        <v>7317.2</v>
      </c>
      <c r="H264">
        <v>36433</v>
      </c>
      <c r="I264">
        <v>2224.8000000000002</v>
      </c>
      <c r="J264">
        <v>2568.8000000000002</v>
      </c>
      <c r="K264">
        <v>40929.1</v>
      </c>
      <c r="L264">
        <v>2626.3</v>
      </c>
      <c r="M264">
        <v>37667.300000000003</v>
      </c>
      <c r="N264">
        <v>2465.3000000000002</v>
      </c>
      <c r="O264">
        <v>22.51</v>
      </c>
      <c r="P264">
        <v>15.98</v>
      </c>
      <c r="Q264">
        <v>11.72</v>
      </c>
      <c r="R264">
        <v>11.82</v>
      </c>
      <c r="S264">
        <v>6.62</v>
      </c>
      <c r="T264">
        <v>7.4</v>
      </c>
      <c r="U264">
        <v>8.76</v>
      </c>
      <c r="V264">
        <v>8.6999999999999993</v>
      </c>
      <c r="W264">
        <v>50.9</v>
      </c>
      <c r="X264">
        <v>54.3</v>
      </c>
      <c r="Y264">
        <v>54.6</v>
      </c>
      <c r="Z264">
        <v>26.5</v>
      </c>
      <c r="AA264">
        <v>17.600000000000001</v>
      </c>
      <c r="AB264">
        <v>5.4</v>
      </c>
      <c r="AC264">
        <v>118.5</v>
      </c>
      <c r="AD264">
        <v>105.2</v>
      </c>
      <c r="AE264">
        <v>138.1</v>
      </c>
      <c r="AF264">
        <v>92.2</v>
      </c>
      <c r="AG264">
        <v>112.7</v>
      </c>
      <c r="AH264" t="s">
        <v>357</v>
      </c>
      <c r="AI264">
        <v>281.3</v>
      </c>
      <c r="AJ264">
        <v>389.2</v>
      </c>
      <c r="AK264">
        <v>475.1</v>
      </c>
      <c r="AL264">
        <v>7300</v>
      </c>
      <c r="AM264">
        <v>446.2</v>
      </c>
      <c r="AN264">
        <v>123.8</v>
      </c>
      <c r="AO264">
        <v>1.26</v>
      </c>
      <c r="AP264">
        <v>233.34309999999999</v>
      </c>
      <c r="AQ264">
        <v>53.7</v>
      </c>
      <c r="AR264">
        <v>-5</v>
      </c>
      <c r="AS264">
        <v>-5</v>
      </c>
      <c r="AT264">
        <v>-5</v>
      </c>
      <c r="AU264" t="s">
        <v>357</v>
      </c>
      <c r="AV264" t="s">
        <v>357</v>
      </c>
      <c r="AW264" t="s">
        <v>357</v>
      </c>
      <c r="AX264" s="93">
        <v>50</v>
      </c>
      <c r="AY264" s="93">
        <v>73</v>
      </c>
      <c r="AZ264" s="93">
        <v>61</v>
      </c>
      <c r="BA264" s="93">
        <v>51</v>
      </c>
      <c r="BB264" s="93">
        <v>55</v>
      </c>
      <c r="BC264" s="93">
        <v>45</v>
      </c>
      <c r="BD264" s="93">
        <v>45</v>
      </c>
      <c r="BE264" s="93">
        <v>39</v>
      </c>
      <c r="BF264" s="93">
        <v>23</v>
      </c>
      <c r="BG264" s="93">
        <v>68</v>
      </c>
      <c r="BH264" s="93">
        <v>84</v>
      </c>
      <c r="BI264" s="93">
        <v>60</v>
      </c>
      <c r="BJ264" s="93">
        <v>43</v>
      </c>
      <c r="BK264" s="93">
        <v>47</v>
      </c>
      <c r="BL264" s="93">
        <v>28</v>
      </c>
      <c r="BM264" s="93">
        <v>46</v>
      </c>
      <c r="BN264" s="93">
        <v>49</v>
      </c>
      <c r="BO264" s="93">
        <v>22</v>
      </c>
      <c r="BP264" s="93">
        <v>80</v>
      </c>
      <c r="BQ264" s="93">
        <v>86</v>
      </c>
      <c r="BR264" s="93">
        <v>85</v>
      </c>
      <c r="BS264" s="93">
        <v>82</v>
      </c>
      <c r="BT264" s="93">
        <v>72</v>
      </c>
      <c r="BU264" s="93">
        <v>50</v>
      </c>
      <c r="BV264" s="93">
        <v>13</v>
      </c>
      <c r="BW264" s="93">
        <v>47</v>
      </c>
      <c r="BX264" s="93">
        <v>87</v>
      </c>
      <c r="BY264" s="93">
        <v>51</v>
      </c>
    </row>
    <row r="265" spans="1:77">
      <c r="A265" s="1">
        <v>42736</v>
      </c>
      <c r="B265">
        <v>956.48421145472241</v>
      </c>
      <c r="C265" s="2">
        <v>100.62</v>
      </c>
      <c r="D265">
        <v>60.158900000000003</v>
      </c>
      <c r="E265">
        <v>2217.39</v>
      </c>
      <c r="F265">
        <v>55.58</v>
      </c>
      <c r="G265">
        <v>7714.8</v>
      </c>
      <c r="H265">
        <v>38418</v>
      </c>
      <c r="I265">
        <v>3650.9</v>
      </c>
      <c r="J265">
        <v>5444.7</v>
      </c>
      <c r="K265">
        <v>42217.2</v>
      </c>
      <c r="L265">
        <v>2677.7</v>
      </c>
      <c r="M265">
        <v>37311.300000000003</v>
      </c>
      <c r="N265">
        <v>2297.6</v>
      </c>
      <c r="O265">
        <v>21.3</v>
      </c>
      <c r="P265">
        <v>15.48</v>
      </c>
      <c r="Q265">
        <v>11.83</v>
      </c>
      <c r="R265">
        <v>11.7</v>
      </c>
      <c r="S265">
        <v>6.5</v>
      </c>
      <c r="T265">
        <v>7.57</v>
      </c>
      <c r="U265">
        <v>8.7100000000000009</v>
      </c>
      <c r="V265">
        <v>9.15</v>
      </c>
      <c r="W265">
        <v>51.9</v>
      </c>
      <c r="X265">
        <v>55.6</v>
      </c>
      <c r="Y265">
        <v>53.9</v>
      </c>
      <c r="Z265">
        <v>31.2</v>
      </c>
      <c r="AA265">
        <v>19.600000000000001</v>
      </c>
      <c r="AB265">
        <v>5.3</v>
      </c>
      <c r="AC265">
        <v>126.3</v>
      </c>
      <c r="AD265">
        <v>110.3</v>
      </c>
      <c r="AE265">
        <v>147.80000000000001</v>
      </c>
      <c r="AF265">
        <v>102.2</v>
      </c>
      <c r="AG265">
        <v>120.8</v>
      </c>
      <c r="AH265">
        <v>255.6</v>
      </c>
      <c r="AI265">
        <v>335.6</v>
      </c>
      <c r="AJ265">
        <v>153.1</v>
      </c>
      <c r="AK265">
        <v>622.4</v>
      </c>
      <c r="AL265">
        <v>17300</v>
      </c>
      <c r="AM265">
        <v>464.6</v>
      </c>
      <c r="AN265">
        <v>124.9</v>
      </c>
      <c r="AO265">
        <v>1.24</v>
      </c>
      <c r="AP265">
        <v>323.78210000000001</v>
      </c>
      <c r="AQ265">
        <v>54.7</v>
      </c>
      <c r="AR265">
        <v>-7</v>
      </c>
      <c r="AS265">
        <v>-7</v>
      </c>
      <c r="AT265">
        <v>-7</v>
      </c>
      <c r="AU265">
        <v>-21</v>
      </c>
      <c r="AV265">
        <v>-10</v>
      </c>
      <c r="AW265">
        <v>-18</v>
      </c>
      <c r="AX265" s="93">
        <v>66</v>
      </c>
      <c r="AY265" s="93">
        <v>78</v>
      </c>
      <c r="AZ265" s="93">
        <v>40</v>
      </c>
      <c r="BA265" s="93">
        <v>42</v>
      </c>
      <c r="BB265" s="93">
        <v>26</v>
      </c>
      <c r="BC265" s="93">
        <v>33</v>
      </c>
      <c r="BD265" s="93">
        <v>56</v>
      </c>
      <c r="BE265" s="93">
        <v>35</v>
      </c>
      <c r="BF265" s="93">
        <v>19</v>
      </c>
      <c r="BG265" s="93">
        <v>67</v>
      </c>
      <c r="BH265" s="93">
        <v>87</v>
      </c>
      <c r="BI265" s="93">
        <v>52</v>
      </c>
      <c r="BJ265" s="93">
        <v>39</v>
      </c>
      <c r="BK265" s="93">
        <v>33</v>
      </c>
      <c r="BL265" s="93">
        <v>27</v>
      </c>
      <c r="BM265" s="93">
        <v>46</v>
      </c>
      <c r="BN265" s="93">
        <v>43</v>
      </c>
      <c r="BO265" s="93">
        <v>24</v>
      </c>
      <c r="BP265" s="93">
        <v>77</v>
      </c>
      <c r="BQ265" s="93">
        <v>87</v>
      </c>
      <c r="BR265" s="93">
        <v>83</v>
      </c>
      <c r="BS265" s="93">
        <v>84</v>
      </c>
      <c r="BT265" s="93">
        <v>76</v>
      </c>
      <c r="BU265" s="93">
        <v>50</v>
      </c>
      <c r="BV265" s="93">
        <v>11</v>
      </c>
      <c r="BW265" s="93">
        <v>63</v>
      </c>
      <c r="BX265" s="93">
        <v>69</v>
      </c>
      <c r="BY265" s="93">
        <v>65</v>
      </c>
    </row>
    <row r="266" spans="1:77">
      <c r="A266" s="1">
        <v>42767</v>
      </c>
      <c r="B266" t="s">
        <v>357</v>
      </c>
      <c r="C266" s="2">
        <v>100.22</v>
      </c>
      <c r="D266">
        <v>58.305799999999998</v>
      </c>
      <c r="E266">
        <v>2035.77</v>
      </c>
      <c r="F266">
        <v>56.51</v>
      </c>
      <c r="G266">
        <v>7543.7</v>
      </c>
      <c r="H266">
        <v>38016.800000000003</v>
      </c>
      <c r="I266">
        <v>1978.8</v>
      </c>
      <c r="J266">
        <v>1682.9</v>
      </c>
      <c r="K266">
        <v>37864.1</v>
      </c>
      <c r="L266">
        <v>2442.4</v>
      </c>
      <c r="M266">
        <v>33714.400000000001</v>
      </c>
      <c r="N266">
        <v>2460.5</v>
      </c>
      <c r="O266">
        <v>22.4</v>
      </c>
      <c r="P266">
        <v>16.23</v>
      </c>
      <c r="Q266">
        <v>11.61</v>
      </c>
      <c r="R266">
        <v>12.46</v>
      </c>
      <c r="S266">
        <v>6.5</v>
      </c>
      <c r="T266">
        <v>7.84</v>
      </c>
      <c r="U266">
        <v>8.75</v>
      </c>
      <c r="V266">
        <v>8.9700000000000006</v>
      </c>
      <c r="W266">
        <v>51</v>
      </c>
      <c r="X266">
        <v>56.4</v>
      </c>
      <c r="Y266">
        <v>55.6</v>
      </c>
      <c r="Z266">
        <v>25.4</v>
      </c>
      <c r="AA266">
        <v>13.6</v>
      </c>
      <c r="AB266">
        <v>5.6</v>
      </c>
      <c r="AC266">
        <v>107.3</v>
      </c>
      <c r="AD266">
        <v>107</v>
      </c>
      <c r="AE266">
        <v>108.8</v>
      </c>
      <c r="AF266">
        <v>101.1</v>
      </c>
      <c r="AG266">
        <v>98.7</v>
      </c>
      <c r="AH266" t="s">
        <v>357</v>
      </c>
      <c r="AI266">
        <v>253</v>
      </c>
      <c r="AJ266">
        <v>86.5</v>
      </c>
      <c r="AK266">
        <v>191.1</v>
      </c>
      <c r="AL266">
        <v>4300</v>
      </c>
      <c r="AM266">
        <v>456.9</v>
      </c>
      <c r="AN266">
        <v>122.9</v>
      </c>
      <c r="AO266">
        <v>1.08</v>
      </c>
      <c r="AP266">
        <v>400.01679999999999</v>
      </c>
      <c r="AQ266">
        <v>52.5</v>
      </c>
      <c r="AR266">
        <v>-1</v>
      </c>
      <c r="AS266">
        <v>-1</v>
      </c>
      <c r="AT266">
        <v>-1</v>
      </c>
      <c r="AU266" t="s">
        <v>357</v>
      </c>
      <c r="AV266" t="s">
        <v>357</v>
      </c>
      <c r="AW266" t="s">
        <v>357</v>
      </c>
      <c r="AX266" s="93">
        <v>54</v>
      </c>
      <c r="AY266" s="93">
        <v>76</v>
      </c>
      <c r="AZ266" s="93">
        <v>52</v>
      </c>
      <c r="BA266" s="93">
        <v>48</v>
      </c>
      <c r="BB266" s="93">
        <v>42</v>
      </c>
      <c r="BC266" s="93">
        <v>44</v>
      </c>
      <c r="BD266" s="93">
        <v>49</v>
      </c>
      <c r="BE266" s="93">
        <v>40</v>
      </c>
      <c r="BF266" s="93">
        <v>32</v>
      </c>
      <c r="BG266" s="93">
        <v>66</v>
      </c>
      <c r="BH266" s="93">
        <v>84</v>
      </c>
      <c r="BI266" s="93">
        <v>45</v>
      </c>
      <c r="BJ266" s="93">
        <v>38</v>
      </c>
      <c r="BK266" s="93">
        <v>30</v>
      </c>
      <c r="BL266" s="93">
        <v>33</v>
      </c>
      <c r="BM266" s="93">
        <v>47</v>
      </c>
      <c r="BN266" s="93">
        <v>42</v>
      </c>
      <c r="BO266" s="93">
        <v>25</v>
      </c>
      <c r="BP266" s="93">
        <v>77</v>
      </c>
      <c r="BQ266" s="93">
        <v>88</v>
      </c>
      <c r="BR266" s="93">
        <v>89</v>
      </c>
      <c r="BS266" s="93">
        <v>86</v>
      </c>
      <c r="BT266" s="93">
        <v>64</v>
      </c>
      <c r="BU266" s="93">
        <v>45</v>
      </c>
      <c r="BV266" s="93">
        <v>12</v>
      </c>
      <c r="BW266" s="93">
        <v>42</v>
      </c>
      <c r="BX266" s="93">
        <v>86</v>
      </c>
      <c r="BY266" s="93">
        <v>49</v>
      </c>
    </row>
    <row r="267" spans="1:77">
      <c r="A267" s="1">
        <v>42795</v>
      </c>
      <c r="B267" t="s">
        <v>357</v>
      </c>
      <c r="C267" s="2">
        <v>100.13</v>
      </c>
      <c r="D267">
        <v>56.266500000000001</v>
      </c>
      <c r="E267">
        <v>1995.9</v>
      </c>
      <c r="F267">
        <v>53.53</v>
      </c>
      <c r="G267">
        <v>7587.4</v>
      </c>
      <c r="H267">
        <v>38475.199999999997</v>
      </c>
      <c r="I267">
        <v>1972.3</v>
      </c>
      <c r="J267">
        <v>2245.3000000000002</v>
      </c>
      <c r="K267">
        <v>39796.699999999997</v>
      </c>
      <c r="L267">
        <v>2603.3000000000002</v>
      </c>
      <c r="M267">
        <v>34651.9</v>
      </c>
      <c r="N267">
        <v>2527.4</v>
      </c>
      <c r="O267">
        <v>21.06</v>
      </c>
      <c r="P267">
        <v>16</v>
      </c>
      <c r="Q267">
        <v>11.48</v>
      </c>
      <c r="R267">
        <v>11.67</v>
      </c>
      <c r="S267">
        <v>6.3</v>
      </c>
      <c r="T267">
        <v>7.3</v>
      </c>
      <c r="U267">
        <v>8.7799999999999994</v>
      </c>
      <c r="V267">
        <v>8.5299999999999994</v>
      </c>
      <c r="W267">
        <v>51.7</v>
      </c>
      <c r="X267">
        <v>56.8</v>
      </c>
      <c r="Y267">
        <v>53.8</v>
      </c>
      <c r="Z267">
        <v>25.8</v>
      </c>
      <c r="AA267">
        <v>15.5</v>
      </c>
      <c r="AB267">
        <v>5.6</v>
      </c>
      <c r="AC267">
        <v>102.3</v>
      </c>
      <c r="AD267">
        <v>97.7</v>
      </c>
      <c r="AE267">
        <v>109.3</v>
      </c>
      <c r="AF267">
        <v>90.9</v>
      </c>
      <c r="AG267">
        <v>96.5</v>
      </c>
      <c r="AH267" t="s">
        <v>357</v>
      </c>
      <c r="AI267">
        <v>248.2</v>
      </c>
      <c r="AJ267">
        <v>95.2</v>
      </c>
      <c r="AK267">
        <v>215.2</v>
      </c>
      <c r="AL267">
        <v>3900</v>
      </c>
      <c r="AM267">
        <v>414.1</v>
      </c>
      <c r="AN267">
        <v>110.6</v>
      </c>
      <c r="AO267">
        <v>0.79</v>
      </c>
      <c r="AP267">
        <v>227.87809999999999</v>
      </c>
      <c r="AQ267">
        <v>52.4</v>
      </c>
      <c r="AR267">
        <v>-1</v>
      </c>
      <c r="AS267">
        <v>-1</v>
      </c>
      <c r="AT267">
        <v>-1</v>
      </c>
      <c r="AU267" t="s">
        <v>357</v>
      </c>
      <c r="AV267" t="s">
        <v>357</v>
      </c>
      <c r="AW267" t="s">
        <v>357</v>
      </c>
      <c r="AX267" s="93">
        <v>48</v>
      </c>
      <c r="AY267" s="93">
        <v>71</v>
      </c>
      <c r="AZ267" s="93">
        <v>57</v>
      </c>
      <c r="BA267" s="93">
        <v>45</v>
      </c>
      <c r="BB267" s="93">
        <v>61</v>
      </c>
      <c r="BC267" s="93">
        <v>47</v>
      </c>
      <c r="BD267" s="93">
        <v>50</v>
      </c>
      <c r="BE267" s="93">
        <v>39</v>
      </c>
      <c r="BF267" s="93">
        <v>32</v>
      </c>
      <c r="BG267" s="93">
        <v>73</v>
      </c>
      <c r="BH267" s="93">
        <v>89</v>
      </c>
      <c r="BI267" s="93">
        <v>55</v>
      </c>
      <c r="BJ267" s="93">
        <v>53</v>
      </c>
      <c r="BK267" s="93">
        <v>49</v>
      </c>
      <c r="BL267" s="93">
        <v>33</v>
      </c>
      <c r="BM267" s="93">
        <v>46</v>
      </c>
      <c r="BN267" s="93">
        <v>60</v>
      </c>
      <c r="BO267" s="93">
        <v>29</v>
      </c>
      <c r="BP267" s="93">
        <v>80</v>
      </c>
      <c r="BQ267" s="93">
        <v>91</v>
      </c>
      <c r="BR267" s="93">
        <v>84</v>
      </c>
      <c r="BS267" s="93">
        <v>87</v>
      </c>
      <c r="BT267" s="93">
        <v>74</v>
      </c>
      <c r="BU267" s="93">
        <v>38</v>
      </c>
      <c r="BV267" s="93">
        <v>12</v>
      </c>
      <c r="BW267" s="93">
        <v>49</v>
      </c>
      <c r="BX267" s="93">
        <v>70</v>
      </c>
      <c r="BY267" s="93">
        <v>49</v>
      </c>
    </row>
    <row r="268" spans="1:77">
      <c r="A268" s="1">
        <v>42826</v>
      </c>
      <c r="B268">
        <v>467.26400037120192</v>
      </c>
      <c r="C268" s="2">
        <v>100.33</v>
      </c>
      <c r="D268">
        <v>56.931100000000001</v>
      </c>
      <c r="E268">
        <v>2016.71</v>
      </c>
      <c r="F268">
        <v>52.05</v>
      </c>
      <c r="G268">
        <v>7610.3</v>
      </c>
      <c r="H268">
        <v>38555.199999999997</v>
      </c>
      <c r="I268">
        <v>3085.5</v>
      </c>
      <c r="J268">
        <v>2964.2</v>
      </c>
      <c r="K268">
        <v>39608.6</v>
      </c>
      <c r="L268">
        <v>2758.6</v>
      </c>
      <c r="M268">
        <v>35139</v>
      </c>
      <c r="N268">
        <v>2537.8000000000002</v>
      </c>
      <c r="O268">
        <v>20.37</v>
      </c>
      <c r="P268">
        <v>15.66</v>
      </c>
      <c r="Q268">
        <v>11.41</v>
      </c>
      <c r="R268">
        <v>11.45</v>
      </c>
      <c r="S268">
        <v>5.91</v>
      </c>
      <c r="T268">
        <v>7.16</v>
      </c>
      <c r="U268">
        <v>8.6300000000000008</v>
      </c>
      <c r="V268">
        <v>8.9499999999999993</v>
      </c>
      <c r="W268">
        <v>51.2</v>
      </c>
      <c r="X268">
        <v>58.3</v>
      </c>
      <c r="Y268">
        <v>52.8</v>
      </c>
      <c r="Z268">
        <v>31.3</v>
      </c>
      <c r="AA268">
        <v>19</v>
      </c>
      <c r="AB268">
        <v>5.4</v>
      </c>
      <c r="AC268">
        <v>114.4</v>
      </c>
      <c r="AD268">
        <v>106.7</v>
      </c>
      <c r="AE268">
        <v>129</v>
      </c>
      <c r="AF268">
        <v>87.7</v>
      </c>
      <c r="AG268">
        <v>101.3</v>
      </c>
      <c r="AH268">
        <v>91.4</v>
      </c>
      <c r="AI268">
        <v>268.8</v>
      </c>
      <c r="AJ268">
        <v>137.5</v>
      </c>
      <c r="AK268">
        <v>291.3</v>
      </c>
      <c r="AL268">
        <v>4900</v>
      </c>
      <c r="AM268">
        <v>453.8</v>
      </c>
      <c r="AN268">
        <v>125.9</v>
      </c>
      <c r="AO268">
        <v>1.44</v>
      </c>
      <c r="AP268">
        <v>291.41489999999999</v>
      </c>
      <c r="AQ268">
        <v>52.4</v>
      </c>
      <c r="AR268">
        <v>1</v>
      </c>
      <c r="AS268">
        <v>1</v>
      </c>
      <c r="AT268">
        <v>1</v>
      </c>
      <c r="AU268">
        <v>-16</v>
      </c>
      <c r="AV268">
        <v>-10</v>
      </c>
      <c r="AW268">
        <v>-15</v>
      </c>
      <c r="AX268" s="93">
        <v>53</v>
      </c>
      <c r="AY268" s="93">
        <v>69</v>
      </c>
      <c r="AZ268" s="93">
        <v>50</v>
      </c>
      <c r="BA268" s="93">
        <v>50</v>
      </c>
      <c r="BB268" s="93">
        <v>49</v>
      </c>
      <c r="BC268" s="93">
        <v>45</v>
      </c>
      <c r="BD268" s="93">
        <v>52</v>
      </c>
      <c r="BE268" s="93">
        <v>36</v>
      </c>
      <c r="BF268" s="93">
        <v>26</v>
      </c>
      <c r="BG268" s="93">
        <v>71</v>
      </c>
      <c r="BH268" s="93">
        <v>84</v>
      </c>
      <c r="BI268" s="93">
        <v>63</v>
      </c>
      <c r="BJ268" s="93">
        <v>46</v>
      </c>
      <c r="BK268" s="93">
        <v>59</v>
      </c>
      <c r="BL268" s="93">
        <v>29</v>
      </c>
      <c r="BM268" s="93">
        <v>51</v>
      </c>
      <c r="BN268" s="93">
        <v>65</v>
      </c>
      <c r="BO268" s="93">
        <v>16</v>
      </c>
      <c r="BP268" s="93">
        <v>77</v>
      </c>
      <c r="BQ268" s="93">
        <v>92</v>
      </c>
      <c r="BR268" s="93">
        <v>74</v>
      </c>
      <c r="BS268" s="93">
        <v>82</v>
      </c>
      <c r="BT268" s="93">
        <v>66</v>
      </c>
      <c r="BU268" s="93">
        <v>46</v>
      </c>
      <c r="BV268" s="93">
        <v>11</v>
      </c>
      <c r="BW268" s="93">
        <v>55</v>
      </c>
      <c r="BX268" s="93">
        <v>84</v>
      </c>
      <c r="BY268" s="93">
        <v>57</v>
      </c>
    </row>
    <row r="269" spans="1:77">
      <c r="A269" s="1">
        <v>42856</v>
      </c>
      <c r="B269" t="s">
        <v>357</v>
      </c>
      <c r="C269" s="2">
        <v>100.37</v>
      </c>
      <c r="D269">
        <v>56.561700000000002</v>
      </c>
      <c r="E269">
        <v>1900.38</v>
      </c>
      <c r="F269">
        <v>50.76</v>
      </c>
      <c r="G269">
        <v>7775.3</v>
      </c>
      <c r="H269">
        <v>38663.800000000003</v>
      </c>
      <c r="I269">
        <v>2469.4</v>
      </c>
      <c r="J269">
        <v>2626.1</v>
      </c>
      <c r="K269">
        <v>40319.199999999997</v>
      </c>
      <c r="L269">
        <v>2646.5</v>
      </c>
      <c r="M269">
        <v>36129.699999999997</v>
      </c>
      <c r="N269">
        <v>2591.4</v>
      </c>
      <c r="O269">
        <v>20.57</v>
      </c>
      <c r="P269">
        <v>15.42</v>
      </c>
      <c r="Q269">
        <v>11.02</v>
      </c>
      <c r="R269">
        <v>11.31</v>
      </c>
      <c r="S269">
        <v>6.25</v>
      </c>
      <c r="T269">
        <v>7.13</v>
      </c>
      <c r="U269">
        <v>8.3699999999999992</v>
      </c>
      <c r="V269">
        <v>8.7100000000000009</v>
      </c>
      <c r="W269">
        <v>50.3</v>
      </c>
      <c r="X269">
        <v>58.2</v>
      </c>
      <c r="Y269">
        <v>53.1</v>
      </c>
      <c r="Z269">
        <v>26</v>
      </c>
      <c r="AA269">
        <v>18.3</v>
      </c>
      <c r="AB269">
        <v>5.3</v>
      </c>
      <c r="AC269">
        <v>108.7</v>
      </c>
      <c r="AD269">
        <v>103.2</v>
      </c>
      <c r="AE269">
        <v>122.3</v>
      </c>
      <c r="AF269">
        <v>76.5</v>
      </c>
      <c r="AG269">
        <v>104.3</v>
      </c>
      <c r="AH269" t="s">
        <v>357</v>
      </c>
      <c r="AI269">
        <v>265.3</v>
      </c>
      <c r="AJ269">
        <v>155.69999999999999</v>
      </c>
      <c r="AK269">
        <v>285.5</v>
      </c>
      <c r="AL269">
        <v>4200</v>
      </c>
      <c r="AM269">
        <v>433.8</v>
      </c>
      <c r="AN269">
        <v>130.30000000000001</v>
      </c>
      <c r="AO269">
        <v>0.87</v>
      </c>
      <c r="AP269">
        <v>143.6301</v>
      </c>
      <c r="AQ269">
        <v>52.4</v>
      </c>
      <c r="AR269">
        <v>1</v>
      </c>
      <c r="AS269">
        <v>1</v>
      </c>
      <c r="AT269">
        <v>1</v>
      </c>
      <c r="AU269" t="s">
        <v>357</v>
      </c>
      <c r="AV269" t="s">
        <v>357</v>
      </c>
      <c r="AW269" t="s">
        <v>357</v>
      </c>
      <c r="AX269" s="93">
        <v>50</v>
      </c>
      <c r="AY269" s="93">
        <v>71</v>
      </c>
      <c r="AZ269" s="93">
        <v>50</v>
      </c>
      <c r="BA269" s="93">
        <v>40</v>
      </c>
      <c r="BB269" s="93">
        <v>41</v>
      </c>
      <c r="BC269" s="93">
        <v>46</v>
      </c>
      <c r="BD269" s="93">
        <v>42</v>
      </c>
      <c r="BE269" s="93">
        <v>41</v>
      </c>
      <c r="BF269" s="93">
        <v>30</v>
      </c>
      <c r="BG269" s="93">
        <v>60</v>
      </c>
      <c r="BH269" s="93">
        <v>73</v>
      </c>
      <c r="BI269" s="93">
        <v>61</v>
      </c>
      <c r="BJ269" s="93">
        <v>49</v>
      </c>
      <c r="BK269" s="93">
        <v>57</v>
      </c>
      <c r="BL269" s="93">
        <v>36</v>
      </c>
      <c r="BM269" s="93">
        <v>54</v>
      </c>
      <c r="BN269" s="93">
        <v>66</v>
      </c>
      <c r="BO269" s="93">
        <v>32</v>
      </c>
      <c r="BP269" s="93">
        <v>77</v>
      </c>
      <c r="BQ269" s="93">
        <v>91</v>
      </c>
      <c r="BR269" s="93">
        <v>86</v>
      </c>
      <c r="BS269" s="93">
        <v>84</v>
      </c>
      <c r="BT269" s="93">
        <v>82</v>
      </c>
      <c r="BU269" s="93">
        <v>41</v>
      </c>
      <c r="BV269" s="93">
        <v>11</v>
      </c>
      <c r="BW269" s="93">
        <v>45</v>
      </c>
      <c r="BX269" s="93">
        <v>67</v>
      </c>
      <c r="BY269" s="93">
        <v>55</v>
      </c>
    </row>
    <row r="270" spans="1:77">
      <c r="A270" s="1">
        <v>42887</v>
      </c>
      <c r="B270" t="s">
        <v>357</v>
      </c>
      <c r="C270" s="2">
        <v>100.61</v>
      </c>
      <c r="D270">
        <v>58.940100000000001</v>
      </c>
      <c r="E270">
        <v>1879.5</v>
      </c>
      <c r="F270">
        <v>48.77</v>
      </c>
      <c r="G270">
        <v>7813.3</v>
      </c>
      <c r="H270">
        <v>39222.9</v>
      </c>
      <c r="I270">
        <v>2502.6999999999998</v>
      </c>
      <c r="J270">
        <v>2326.4</v>
      </c>
      <c r="K270">
        <v>40243.4</v>
      </c>
      <c r="L270">
        <v>2765.6</v>
      </c>
      <c r="M270">
        <v>35546.699999999997</v>
      </c>
      <c r="N270">
        <v>2582.6</v>
      </c>
      <c r="O270">
        <v>20.07</v>
      </c>
      <c r="P270">
        <v>15.32</v>
      </c>
      <c r="Q270">
        <v>10.72</v>
      </c>
      <c r="R270">
        <v>10.99</v>
      </c>
      <c r="S270">
        <v>6.1</v>
      </c>
      <c r="T270">
        <v>6.98</v>
      </c>
      <c r="U270">
        <v>7.93</v>
      </c>
      <c r="V270">
        <v>10.51</v>
      </c>
      <c r="W270">
        <v>49.6</v>
      </c>
      <c r="X270">
        <v>59.5</v>
      </c>
      <c r="Y270">
        <v>53.6</v>
      </c>
      <c r="Z270">
        <v>28.2</v>
      </c>
      <c r="AA270">
        <v>19.600000000000001</v>
      </c>
      <c r="AB270">
        <v>5.2</v>
      </c>
      <c r="AC270">
        <v>110.1</v>
      </c>
      <c r="AD270">
        <v>106.9</v>
      </c>
      <c r="AE270">
        <v>125.4</v>
      </c>
      <c r="AF270">
        <v>65.3</v>
      </c>
      <c r="AG270">
        <v>106.5</v>
      </c>
      <c r="AH270" t="s">
        <v>357</v>
      </c>
      <c r="AI270">
        <v>270.3</v>
      </c>
      <c r="AJ270">
        <v>173.7</v>
      </c>
      <c r="AK270">
        <v>302.89999999999998</v>
      </c>
      <c r="AL270">
        <v>4300</v>
      </c>
      <c r="AM270">
        <v>450.1</v>
      </c>
      <c r="AN270">
        <v>144.6</v>
      </c>
      <c r="AO270">
        <v>0.83</v>
      </c>
      <c r="AP270">
        <v>139.03440000000001</v>
      </c>
      <c r="AQ270">
        <v>50.3</v>
      </c>
      <c r="AR270">
        <v>-1</v>
      </c>
      <c r="AS270">
        <v>-1</v>
      </c>
      <c r="AT270">
        <v>-1</v>
      </c>
      <c r="AU270" t="s">
        <v>357</v>
      </c>
      <c r="AV270" t="s">
        <v>357</v>
      </c>
      <c r="AW270" t="s">
        <v>357</v>
      </c>
      <c r="AX270" s="93">
        <v>49</v>
      </c>
      <c r="AY270" s="93">
        <v>72</v>
      </c>
      <c r="AZ270" s="93">
        <v>53</v>
      </c>
      <c r="BA270" s="93">
        <v>45</v>
      </c>
      <c r="BB270" s="93">
        <v>45</v>
      </c>
      <c r="BC270" s="93">
        <v>47</v>
      </c>
      <c r="BD270" s="93">
        <v>48</v>
      </c>
      <c r="BE270" s="93">
        <v>38</v>
      </c>
      <c r="BF270" s="93">
        <v>32</v>
      </c>
      <c r="BG270" s="93">
        <v>61</v>
      </c>
      <c r="BH270" s="93">
        <v>82</v>
      </c>
      <c r="BI270" s="93">
        <v>65</v>
      </c>
      <c r="BJ270" s="93">
        <v>48</v>
      </c>
      <c r="BK270" s="93">
        <v>58</v>
      </c>
      <c r="BL270" s="93">
        <v>41</v>
      </c>
      <c r="BM270" s="93">
        <v>48</v>
      </c>
      <c r="BN270" s="93">
        <v>60</v>
      </c>
      <c r="BO270" s="93">
        <v>30</v>
      </c>
      <c r="BP270" s="93">
        <v>79</v>
      </c>
      <c r="BQ270" s="93">
        <v>92</v>
      </c>
      <c r="BR270" s="93">
        <v>84</v>
      </c>
      <c r="BS270" s="93">
        <v>88</v>
      </c>
      <c r="BT270" s="93">
        <v>77</v>
      </c>
      <c r="BU270" s="93">
        <v>40</v>
      </c>
      <c r="BV270" s="93">
        <v>11</v>
      </c>
      <c r="BW270" s="93">
        <v>46</v>
      </c>
      <c r="BX270" s="93">
        <v>85</v>
      </c>
      <c r="BY270" s="93">
        <v>52</v>
      </c>
    </row>
    <row r="271" spans="1:77">
      <c r="A271" s="1">
        <v>42917</v>
      </c>
      <c r="B271">
        <v>665.23747949420328</v>
      </c>
      <c r="C271" s="2">
        <v>100.07</v>
      </c>
      <c r="D271">
        <v>59.771900000000002</v>
      </c>
      <c r="E271">
        <v>1919.53</v>
      </c>
      <c r="F271">
        <v>52.72</v>
      </c>
      <c r="G271">
        <v>7946.9</v>
      </c>
      <c r="H271">
        <v>39623.1</v>
      </c>
      <c r="I271">
        <v>2498.8000000000002</v>
      </c>
      <c r="J271">
        <v>2598.1</v>
      </c>
      <c r="K271">
        <v>41571.9</v>
      </c>
      <c r="L271">
        <v>2678.8</v>
      </c>
      <c r="M271">
        <v>36501.4</v>
      </c>
      <c r="N271">
        <v>2640.6</v>
      </c>
      <c r="O271">
        <v>19.89</v>
      </c>
      <c r="P271">
        <v>15.08</v>
      </c>
      <c r="Q271">
        <v>10.68</v>
      </c>
      <c r="R271">
        <v>10.36</v>
      </c>
      <c r="S271">
        <v>5.7</v>
      </c>
      <c r="T271">
        <v>6.73</v>
      </c>
      <c r="U271">
        <v>7.81</v>
      </c>
      <c r="V271">
        <v>7.98</v>
      </c>
      <c r="W271">
        <v>50.4</v>
      </c>
      <c r="X271">
        <v>59.6</v>
      </c>
      <c r="Y271">
        <v>54.2</v>
      </c>
      <c r="Z271">
        <v>29.5</v>
      </c>
      <c r="AA271">
        <v>20.8</v>
      </c>
      <c r="AB271">
        <v>5.0999999999999996</v>
      </c>
      <c r="AC271">
        <v>111.7</v>
      </c>
      <c r="AD271">
        <v>103.4</v>
      </c>
      <c r="AE271">
        <v>134.4</v>
      </c>
      <c r="AF271">
        <v>57.7</v>
      </c>
      <c r="AG271">
        <v>108.8</v>
      </c>
      <c r="AH271">
        <v>137.80000000000001</v>
      </c>
      <c r="AI271">
        <v>273.3</v>
      </c>
      <c r="AJ271">
        <v>182.6</v>
      </c>
      <c r="AK271">
        <v>396.5</v>
      </c>
      <c r="AL271">
        <v>6400</v>
      </c>
      <c r="AM271">
        <v>432.4</v>
      </c>
      <c r="AN271">
        <v>169.9</v>
      </c>
      <c r="AO271">
        <v>1.37</v>
      </c>
      <c r="AP271">
        <v>107.032</v>
      </c>
      <c r="AQ271">
        <v>52.7</v>
      </c>
      <c r="AR271">
        <v>0</v>
      </c>
      <c r="AS271">
        <v>0</v>
      </c>
      <c r="AT271">
        <v>0</v>
      </c>
      <c r="AU271">
        <v>-16</v>
      </c>
      <c r="AV271">
        <v>1</v>
      </c>
      <c r="AW271">
        <v>-14</v>
      </c>
      <c r="AX271" s="93">
        <v>50</v>
      </c>
      <c r="AY271" s="93">
        <v>66</v>
      </c>
      <c r="AZ271" s="93">
        <v>55</v>
      </c>
      <c r="BA271" s="93">
        <v>44</v>
      </c>
      <c r="BB271" s="93">
        <v>47</v>
      </c>
      <c r="BC271" s="93">
        <v>44</v>
      </c>
      <c r="BD271" s="93">
        <v>50</v>
      </c>
      <c r="BE271" s="93">
        <v>42</v>
      </c>
      <c r="BF271" s="93">
        <v>29</v>
      </c>
      <c r="BG271" s="93">
        <v>57</v>
      </c>
      <c r="BH271" s="93">
        <v>79</v>
      </c>
      <c r="BI271" s="93">
        <v>57</v>
      </c>
      <c r="BJ271" s="93">
        <v>49</v>
      </c>
      <c r="BK271" s="93">
        <v>48</v>
      </c>
      <c r="BL271" s="93">
        <v>25</v>
      </c>
      <c r="BM271" s="93">
        <v>48</v>
      </c>
      <c r="BN271" s="93">
        <v>50</v>
      </c>
      <c r="BO271" s="93">
        <v>30</v>
      </c>
      <c r="BP271" s="93">
        <v>80</v>
      </c>
      <c r="BQ271" s="93">
        <v>90</v>
      </c>
      <c r="BR271" s="93">
        <v>93</v>
      </c>
      <c r="BS271" s="93">
        <v>85</v>
      </c>
      <c r="BT271" s="93">
        <v>79</v>
      </c>
      <c r="BU271" s="93">
        <v>37</v>
      </c>
      <c r="BV271" s="93">
        <v>11</v>
      </c>
      <c r="BW271" s="93">
        <v>50</v>
      </c>
      <c r="BX271" s="93">
        <v>78</v>
      </c>
      <c r="BY271" s="93">
        <v>53</v>
      </c>
    </row>
    <row r="272" spans="1:77">
      <c r="A272" s="1">
        <v>42948</v>
      </c>
      <c r="B272" t="s">
        <v>357</v>
      </c>
      <c r="C272" s="2">
        <v>99.46</v>
      </c>
      <c r="D272">
        <v>58.006</v>
      </c>
      <c r="E272">
        <v>2022.22</v>
      </c>
      <c r="F272">
        <v>52.86</v>
      </c>
      <c r="G272">
        <v>8034.2</v>
      </c>
      <c r="H272">
        <v>39275.9</v>
      </c>
      <c r="I272">
        <v>2704.8</v>
      </c>
      <c r="J272">
        <v>2380.8000000000002</v>
      </c>
      <c r="K272">
        <v>41312.699999999997</v>
      </c>
      <c r="L272">
        <v>2809.4</v>
      </c>
      <c r="M272">
        <v>37069.1</v>
      </c>
      <c r="N272">
        <v>2667.2</v>
      </c>
      <c r="O272">
        <v>20.260000000000002</v>
      </c>
      <c r="P272">
        <v>14.94</v>
      </c>
      <c r="Q272">
        <v>10.44</v>
      </c>
      <c r="R272">
        <v>9.98</v>
      </c>
      <c r="S272">
        <v>6.07</v>
      </c>
      <c r="T272">
        <v>6.87</v>
      </c>
      <c r="U272">
        <v>7.66</v>
      </c>
      <c r="V272">
        <v>8.0500000000000007</v>
      </c>
      <c r="W272">
        <v>51.1</v>
      </c>
      <c r="X272">
        <v>58.1</v>
      </c>
      <c r="Y272">
        <v>54.7</v>
      </c>
      <c r="Z272">
        <v>24.6</v>
      </c>
      <c r="AA272">
        <v>20.8</v>
      </c>
      <c r="AB272">
        <v>5.0999999999999996</v>
      </c>
      <c r="AC272">
        <v>111.3</v>
      </c>
      <c r="AD272">
        <v>106.5</v>
      </c>
      <c r="AE272">
        <v>130.5</v>
      </c>
      <c r="AF272">
        <v>58.5</v>
      </c>
      <c r="AG272">
        <v>104.3</v>
      </c>
      <c r="AH272" t="s">
        <v>357</v>
      </c>
      <c r="AI272">
        <v>283.7</v>
      </c>
      <c r="AJ272">
        <v>329.9</v>
      </c>
      <c r="AK272">
        <v>398.1</v>
      </c>
      <c r="AL272">
        <v>5400</v>
      </c>
      <c r="AM272">
        <v>442.5</v>
      </c>
      <c r="AN272">
        <v>197.6</v>
      </c>
      <c r="AO272">
        <v>1.08</v>
      </c>
      <c r="AP272">
        <v>181.05179999999999</v>
      </c>
      <c r="AQ272">
        <v>51.6</v>
      </c>
      <c r="AR272">
        <v>2</v>
      </c>
      <c r="AS272">
        <v>2</v>
      </c>
      <c r="AT272">
        <v>2</v>
      </c>
      <c r="AU272" t="s">
        <v>357</v>
      </c>
      <c r="AV272" t="s">
        <v>357</v>
      </c>
      <c r="AW272" t="s">
        <v>357</v>
      </c>
      <c r="AX272" s="93">
        <v>47</v>
      </c>
      <c r="AY272" s="93">
        <v>70</v>
      </c>
      <c r="AZ272" s="93">
        <v>52</v>
      </c>
      <c r="BA272" s="93">
        <v>52</v>
      </c>
      <c r="BB272" s="93">
        <v>39</v>
      </c>
      <c r="BC272" s="93">
        <v>42</v>
      </c>
      <c r="BD272" s="93">
        <v>46</v>
      </c>
      <c r="BE272" s="93">
        <v>44</v>
      </c>
      <c r="BF272" s="93">
        <v>34</v>
      </c>
      <c r="BG272" s="93">
        <v>63</v>
      </c>
      <c r="BH272" s="93">
        <v>81</v>
      </c>
      <c r="BI272" s="93">
        <v>57</v>
      </c>
      <c r="BJ272" s="93">
        <v>44</v>
      </c>
      <c r="BK272" s="93">
        <v>49</v>
      </c>
      <c r="BL272" s="93">
        <v>27</v>
      </c>
      <c r="BM272" s="93">
        <v>49</v>
      </c>
      <c r="BN272" s="93">
        <v>58</v>
      </c>
      <c r="BO272" s="93">
        <v>23</v>
      </c>
      <c r="BP272" s="93">
        <v>82</v>
      </c>
      <c r="BQ272" s="93">
        <v>92</v>
      </c>
      <c r="BR272" s="93">
        <v>79</v>
      </c>
      <c r="BS272" s="93">
        <v>84</v>
      </c>
      <c r="BT272" s="93">
        <v>76</v>
      </c>
      <c r="BU272" s="93">
        <v>28</v>
      </c>
      <c r="BV272" s="93">
        <v>10</v>
      </c>
      <c r="BW272" s="93">
        <v>39</v>
      </c>
      <c r="BX272" s="93">
        <v>76</v>
      </c>
      <c r="BY272" s="93">
        <v>39</v>
      </c>
    </row>
    <row r="273" spans="1:77">
      <c r="A273" s="1">
        <v>42979</v>
      </c>
      <c r="B273" t="s">
        <v>357</v>
      </c>
      <c r="C273" s="2">
        <v>99.85</v>
      </c>
      <c r="D273">
        <v>57.489800000000002</v>
      </c>
      <c r="E273">
        <v>2077.19</v>
      </c>
      <c r="F273">
        <v>56.79</v>
      </c>
      <c r="G273">
        <v>8066.8</v>
      </c>
      <c r="H273">
        <v>39419.300000000003</v>
      </c>
      <c r="I273">
        <v>2428.8000000000002</v>
      </c>
      <c r="J273">
        <v>2416.6</v>
      </c>
      <c r="K273">
        <v>41745.5</v>
      </c>
      <c r="L273">
        <v>2706.5</v>
      </c>
      <c r="M273">
        <v>37139.199999999997</v>
      </c>
      <c r="N273">
        <v>2562.4</v>
      </c>
      <c r="O273">
        <v>20.07</v>
      </c>
      <c r="P273">
        <v>14.5</v>
      </c>
      <c r="Q273">
        <v>10.41</v>
      </c>
      <c r="R273">
        <v>10.42</v>
      </c>
      <c r="S273">
        <v>6.07</v>
      </c>
      <c r="T273">
        <v>6.89</v>
      </c>
      <c r="U273">
        <v>7.48</v>
      </c>
      <c r="V273">
        <v>9.08</v>
      </c>
      <c r="W273">
        <v>51.6</v>
      </c>
      <c r="X273">
        <v>59.3</v>
      </c>
      <c r="Y273">
        <v>56</v>
      </c>
      <c r="Z273">
        <v>29.1</v>
      </c>
      <c r="AA273">
        <v>22.4</v>
      </c>
      <c r="AB273">
        <v>4.9000000000000004</v>
      </c>
      <c r="AC273">
        <v>114.5</v>
      </c>
      <c r="AD273">
        <v>107.7</v>
      </c>
      <c r="AE273">
        <v>136.1</v>
      </c>
      <c r="AF273">
        <v>60.6</v>
      </c>
      <c r="AG273">
        <v>101.8</v>
      </c>
      <c r="AH273" t="s">
        <v>357</v>
      </c>
      <c r="AI273">
        <v>293.60000000000002</v>
      </c>
      <c r="AJ273">
        <v>480.5</v>
      </c>
      <c r="AK273">
        <v>400.1</v>
      </c>
      <c r="AL273">
        <v>6300</v>
      </c>
      <c r="AM273">
        <v>450.2</v>
      </c>
      <c r="AN273">
        <v>198.6</v>
      </c>
      <c r="AO273">
        <v>1.18</v>
      </c>
      <c r="AP273">
        <v>149.64940000000001</v>
      </c>
      <c r="AQ273">
        <v>51.9</v>
      </c>
      <c r="AR273">
        <v>1</v>
      </c>
      <c r="AS273">
        <v>1</v>
      </c>
      <c r="AT273">
        <v>1</v>
      </c>
      <c r="AU273" t="s">
        <v>357</v>
      </c>
      <c r="AV273" t="s">
        <v>357</v>
      </c>
      <c r="AW273" t="s">
        <v>357</v>
      </c>
      <c r="AX273" s="93">
        <v>48</v>
      </c>
      <c r="AY273" s="93">
        <v>71</v>
      </c>
      <c r="AZ273" s="93">
        <v>45</v>
      </c>
      <c r="BA273" s="93">
        <v>37</v>
      </c>
      <c r="BB273" s="93">
        <v>41</v>
      </c>
      <c r="BC273" s="93">
        <v>44</v>
      </c>
      <c r="BD273" s="93">
        <v>48</v>
      </c>
      <c r="BE273" s="93">
        <v>37</v>
      </c>
      <c r="BF273" s="93">
        <v>26</v>
      </c>
      <c r="BG273" s="93">
        <v>60</v>
      </c>
      <c r="BH273" s="93">
        <v>83</v>
      </c>
      <c r="BI273" s="93">
        <v>59</v>
      </c>
      <c r="BJ273" s="93">
        <v>46</v>
      </c>
      <c r="BK273" s="93">
        <v>41</v>
      </c>
      <c r="BL273" s="93">
        <v>31</v>
      </c>
      <c r="BM273" s="93">
        <v>49</v>
      </c>
      <c r="BN273" s="93">
        <v>53</v>
      </c>
      <c r="BO273" s="93">
        <v>28</v>
      </c>
      <c r="BP273" s="93">
        <v>79</v>
      </c>
      <c r="BQ273" s="93">
        <v>91</v>
      </c>
      <c r="BR273" s="93">
        <v>82</v>
      </c>
      <c r="BS273" s="93">
        <v>87</v>
      </c>
      <c r="BT273" s="93">
        <v>72</v>
      </c>
      <c r="BU273" s="93">
        <v>38</v>
      </c>
      <c r="BV273" s="93">
        <v>9</v>
      </c>
      <c r="BW273" s="93">
        <v>44</v>
      </c>
      <c r="BX273" s="93">
        <v>104</v>
      </c>
      <c r="BY273" s="93">
        <v>56</v>
      </c>
    </row>
    <row r="274" spans="1:77">
      <c r="A274" s="1">
        <v>43009</v>
      </c>
      <c r="B274">
        <v>869.97326419207582</v>
      </c>
      <c r="C274" s="2">
        <v>100.2</v>
      </c>
      <c r="D274">
        <v>58.328899999999997</v>
      </c>
      <c r="E274">
        <v>2064.31</v>
      </c>
      <c r="F274">
        <v>60.94</v>
      </c>
      <c r="G274">
        <v>8089.5</v>
      </c>
      <c r="H274">
        <v>39571</v>
      </c>
      <c r="I274">
        <v>2427.9</v>
      </c>
      <c r="J274">
        <v>2439.3000000000002</v>
      </c>
      <c r="K274">
        <v>41931.300000000003</v>
      </c>
      <c r="L274">
        <v>2647.2</v>
      </c>
      <c r="M274">
        <v>37520.699999999997</v>
      </c>
      <c r="N274">
        <v>2445.8000000000002</v>
      </c>
      <c r="O274">
        <v>20.02</v>
      </c>
      <c r="P274">
        <v>14.01</v>
      </c>
      <c r="Q274">
        <v>10.029999999999999</v>
      </c>
      <c r="R274">
        <v>10.199999999999999</v>
      </c>
      <c r="S274">
        <v>5.31</v>
      </c>
      <c r="T274">
        <v>6.78</v>
      </c>
      <c r="U274">
        <v>7.32</v>
      </c>
      <c r="V274">
        <v>8.35</v>
      </c>
      <c r="W274">
        <v>51</v>
      </c>
      <c r="X274">
        <v>60.6</v>
      </c>
      <c r="Y274">
        <v>55.3</v>
      </c>
      <c r="Z274">
        <v>30.8</v>
      </c>
      <c r="AA274">
        <v>20.6</v>
      </c>
      <c r="AB274">
        <v>5</v>
      </c>
      <c r="AC274">
        <v>114.7</v>
      </c>
      <c r="AD274">
        <v>104.3</v>
      </c>
      <c r="AE274">
        <v>138.80000000000001</v>
      </c>
      <c r="AF274">
        <v>63.1</v>
      </c>
      <c r="AG274">
        <v>105</v>
      </c>
      <c r="AH274">
        <v>156.4</v>
      </c>
      <c r="AI274">
        <v>292.2</v>
      </c>
      <c r="AJ274">
        <v>856.1</v>
      </c>
      <c r="AK274">
        <v>427.3</v>
      </c>
      <c r="AL274">
        <v>6700</v>
      </c>
      <c r="AM274">
        <v>442.9</v>
      </c>
      <c r="AN274">
        <v>167.8</v>
      </c>
      <c r="AO274">
        <v>0.74</v>
      </c>
      <c r="AP274">
        <v>101.00839999999999</v>
      </c>
      <c r="AQ274">
        <v>51.1</v>
      </c>
      <c r="AR274">
        <v>0</v>
      </c>
      <c r="AS274">
        <v>0</v>
      </c>
      <c r="AT274">
        <v>0</v>
      </c>
      <c r="AU274">
        <v>-16</v>
      </c>
      <c r="AV274">
        <v>0</v>
      </c>
      <c r="AW274">
        <v>-11</v>
      </c>
      <c r="AX274" s="93">
        <v>55</v>
      </c>
      <c r="AY274" s="93">
        <v>72</v>
      </c>
      <c r="AZ274" s="93">
        <v>53</v>
      </c>
      <c r="BA274" s="93">
        <v>42</v>
      </c>
      <c r="BB274" s="93">
        <v>51</v>
      </c>
      <c r="BC274" s="93">
        <v>41</v>
      </c>
      <c r="BD274" s="93">
        <v>40</v>
      </c>
      <c r="BE274" s="93">
        <v>41</v>
      </c>
      <c r="BF274" s="93">
        <v>25</v>
      </c>
      <c r="BG274" s="93">
        <v>62</v>
      </c>
      <c r="BH274" s="93">
        <v>84</v>
      </c>
      <c r="BI274" s="93">
        <v>50</v>
      </c>
      <c r="BJ274" s="93">
        <v>47</v>
      </c>
      <c r="BK274" s="93">
        <v>57</v>
      </c>
      <c r="BL274" s="93">
        <v>30</v>
      </c>
      <c r="BM274" s="93">
        <v>46</v>
      </c>
      <c r="BN274" s="93">
        <v>53</v>
      </c>
      <c r="BO274" s="93">
        <v>24</v>
      </c>
      <c r="BP274" s="93">
        <v>83</v>
      </c>
      <c r="BQ274" s="93">
        <v>94</v>
      </c>
      <c r="BR274" s="93">
        <v>85</v>
      </c>
      <c r="BS274" s="93">
        <v>89</v>
      </c>
      <c r="BT274" s="93">
        <v>84</v>
      </c>
      <c r="BU274" s="93">
        <v>38</v>
      </c>
      <c r="BV274" s="93">
        <v>10</v>
      </c>
      <c r="BW274" s="93">
        <v>49</v>
      </c>
      <c r="BX274" s="93">
        <v>100</v>
      </c>
      <c r="BY274" s="93">
        <v>59</v>
      </c>
    </row>
    <row r="275" spans="1:77">
      <c r="A275" s="1">
        <v>43040</v>
      </c>
      <c r="B275" t="s">
        <v>357</v>
      </c>
      <c r="C275" s="2">
        <v>100.22</v>
      </c>
      <c r="D275">
        <v>58.438000000000002</v>
      </c>
      <c r="E275">
        <v>2100.62</v>
      </c>
      <c r="F275">
        <v>62.63</v>
      </c>
      <c r="G275">
        <v>8071.5</v>
      </c>
      <c r="H275">
        <v>39667.5</v>
      </c>
      <c r="I275">
        <v>2836.9</v>
      </c>
      <c r="J275">
        <v>2529</v>
      </c>
      <c r="K275">
        <v>42305</v>
      </c>
      <c r="L275">
        <v>2879.3</v>
      </c>
      <c r="M275">
        <v>38833.9</v>
      </c>
      <c r="N275">
        <v>2472.9</v>
      </c>
      <c r="O275">
        <v>18.52</v>
      </c>
      <c r="P275">
        <v>13.66</v>
      </c>
      <c r="Q275">
        <v>9.82</v>
      </c>
      <c r="R275">
        <v>9.82</v>
      </c>
      <c r="S275">
        <v>5.67</v>
      </c>
      <c r="T275">
        <v>6.28</v>
      </c>
      <c r="U275">
        <v>7.06</v>
      </c>
      <c r="V275">
        <v>7.32</v>
      </c>
      <c r="W275">
        <v>51</v>
      </c>
      <c r="X275">
        <v>60.6</v>
      </c>
      <c r="Y275">
        <v>55.3</v>
      </c>
      <c r="Z275">
        <v>31.5</v>
      </c>
      <c r="AA275">
        <v>21.5</v>
      </c>
      <c r="AB275">
        <v>5</v>
      </c>
      <c r="AC275">
        <v>119.3</v>
      </c>
      <c r="AD275">
        <v>108.1</v>
      </c>
      <c r="AE275">
        <v>140.5</v>
      </c>
      <c r="AF275">
        <v>80</v>
      </c>
      <c r="AG275">
        <v>109.4</v>
      </c>
      <c r="AH275" t="s">
        <v>357</v>
      </c>
      <c r="AI275">
        <v>293.89999999999998</v>
      </c>
      <c r="AJ275">
        <v>591.20000000000005</v>
      </c>
      <c r="AK275">
        <v>445.9</v>
      </c>
      <c r="AL275">
        <v>6900</v>
      </c>
      <c r="AM275">
        <v>470.3</v>
      </c>
      <c r="AN275">
        <v>147.30000000000001</v>
      </c>
      <c r="AO275">
        <v>0.63</v>
      </c>
      <c r="AP275">
        <v>274.8134</v>
      </c>
      <c r="AQ275">
        <v>51.5</v>
      </c>
      <c r="AR275">
        <v>-1</v>
      </c>
      <c r="AS275">
        <v>-1</v>
      </c>
      <c r="AT275">
        <v>-1</v>
      </c>
      <c r="AU275" t="s">
        <v>357</v>
      </c>
      <c r="AV275" t="s">
        <v>357</v>
      </c>
      <c r="AW275" t="s">
        <v>357</v>
      </c>
      <c r="AX275" s="93">
        <v>55</v>
      </c>
      <c r="AY275" s="93">
        <v>69</v>
      </c>
      <c r="AZ275" s="93">
        <v>45</v>
      </c>
      <c r="BA275" s="93">
        <v>45</v>
      </c>
      <c r="BB275" s="93">
        <v>41</v>
      </c>
      <c r="BC275" s="93">
        <v>44</v>
      </c>
      <c r="BD275" s="93">
        <v>45</v>
      </c>
      <c r="BE275" s="93">
        <v>46</v>
      </c>
      <c r="BF275" s="93">
        <v>30</v>
      </c>
      <c r="BG275" s="93">
        <v>55</v>
      </c>
      <c r="BH275" s="93">
        <v>80</v>
      </c>
      <c r="BI275" s="93">
        <v>48</v>
      </c>
      <c r="BJ275" s="93">
        <v>42</v>
      </c>
      <c r="BK275" s="93">
        <v>39</v>
      </c>
      <c r="BL275" s="93">
        <v>33</v>
      </c>
      <c r="BM275" s="93">
        <v>49</v>
      </c>
      <c r="BN275" s="93">
        <v>47</v>
      </c>
      <c r="BO275" s="93">
        <v>28</v>
      </c>
      <c r="BP275" s="93">
        <v>82</v>
      </c>
      <c r="BQ275" s="93">
        <v>91</v>
      </c>
      <c r="BR275" s="93">
        <v>97</v>
      </c>
      <c r="BS275" s="93">
        <v>86</v>
      </c>
      <c r="BT275" s="93">
        <v>80</v>
      </c>
      <c r="BU275" s="93">
        <v>37</v>
      </c>
      <c r="BV275" s="93">
        <v>12</v>
      </c>
      <c r="BW275" s="93">
        <v>41</v>
      </c>
      <c r="BX275" s="93">
        <v>95</v>
      </c>
      <c r="BY275" s="93">
        <v>46</v>
      </c>
    </row>
    <row r="276" spans="1:77">
      <c r="A276" s="1">
        <v>43070</v>
      </c>
      <c r="B276" t="s">
        <v>357</v>
      </c>
      <c r="C276" s="2">
        <v>100.42</v>
      </c>
      <c r="D276">
        <v>57.611400000000003</v>
      </c>
      <c r="E276">
        <v>2109.7399999999998</v>
      </c>
      <c r="F276">
        <v>66.44</v>
      </c>
      <c r="G276">
        <v>8073.9</v>
      </c>
      <c r="H276">
        <v>40114.400000000001</v>
      </c>
      <c r="I276">
        <v>2362.8000000000002</v>
      </c>
      <c r="J276">
        <v>2689.7</v>
      </c>
      <c r="K276">
        <v>43446.3</v>
      </c>
      <c r="L276">
        <v>2725</v>
      </c>
      <c r="M276">
        <v>39833.599999999999</v>
      </c>
      <c r="N276">
        <v>2479.6999999999998</v>
      </c>
      <c r="O276">
        <v>19</v>
      </c>
      <c r="P276">
        <v>13.38</v>
      </c>
      <c r="Q276">
        <v>9.67</v>
      </c>
      <c r="R276">
        <v>9.74</v>
      </c>
      <c r="S276">
        <v>5.18</v>
      </c>
      <c r="T276">
        <v>6.94</v>
      </c>
      <c r="U276">
        <v>6.86</v>
      </c>
      <c r="V276">
        <v>7.13</v>
      </c>
      <c r="W276">
        <v>50.8</v>
      </c>
      <c r="X276">
        <v>62.5</v>
      </c>
      <c r="Y276">
        <v>54.5</v>
      </c>
      <c r="Z276">
        <v>33.4</v>
      </c>
      <c r="AA276">
        <v>22</v>
      </c>
      <c r="AB276">
        <v>5.0999999999999996</v>
      </c>
      <c r="AC276">
        <v>119.8</v>
      </c>
      <c r="AD276">
        <v>103.8</v>
      </c>
      <c r="AE276">
        <v>143.6</v>
      </c>
      <c r="AF276">
        <v>87.3</v>
      </c>
      <c r="AG276">
        <v>110.7</v>
      </c>
      <c r="AH276" t="s">
        <v>357</v>
      </c>
      <c r="AI276">
        <v>290.39999999999998</v>
      </c>
      <c r="AJ276">
        <v>396.6</v>
      </c>
      <c r="AK276">
        <v>449.9</v>
      </c>
      <c r="AL276">
        <v>7100</v>
      </c>
      <c r="AM276">
        <v>453.4</v>
      </c>
      <c r="AN276">
        <v>133.19999999999999</v>
      </c>
      <c r="AO276">
        <v>0.79</v>
      </c>
      <c r="AP276">
        <v>250.45490000000001</v>
      </c>
      <c r="AQ276">
        <v>52</v>
      </c>
      <c r="AR276">
        <v>-1</v>
      </c>
      <c r="AS276">
        <v>-1</v>
      </c>
      <c r="AT276">
        <v>-1</v>
      </c>
      <c r="AU276" t="s">
        <v>357</v>
      </c>
      <c r="AV276" t="s">
        <v>357</v>
      </c>
      <c r="AW276" t="s">
        <v>357</v>
      </c>
      <c r="AX276" s="93">
        <v>49</v>
      </c>
      <c r="AY276" s="93">
        <v>68</v>
      </c>
      <c r="AZ276" s="93">
        <v>54</v>
      </c>
      <c r="BA276" s="93">
        <v>46</v>
      </c>
      <c r="BB276" s="93">
        <v>43</v>
      </c>
      <c r="BC276" s="93">
        <v>37</v>
      </c>
      <c r="BD276" s="93">
        <v>43</v>
      </c>
      <c r="BE276" s="93">
        <v>39</v>
      </c>
      <c r="BF276" s="93">
        <v>32</v>
      </c>
      <c r="BG276" s="93">
        <v>57</v>
      </c>
      <c r="BH276" s="93">
        <v>80</v>
      </c>
      <c r="BI276" s="93">
        <v>49</v>
      </c>
      <c r="BJ276" s="93">
        <v>42</v>
      </c>
      <c r="BK276" s="93">
        <v>39</v>
      </c>
      <c r="BL276" s="93">
        <v>39</v>
      </c>
      <c r="BM276" s="93">
        <v>53</v>
      </c>
      <c r="BN276" s="93">
        <v>46</v>
      </c>
      <c r="BO276" s="93">
        <v>21</v>
      </c>
      <c r="BP276" s="93">
        <v>78</v>
      </c>
      <c r="BQ276" s="93">
        <v>92</v>
      </c>
      <c r="BR276" s="93">
        <v>84</v>
      </c>
      <c r="BS276" s="93">
        <v>85</v>
      </c>
      <c r="BT276" s="93">
        <v>79</v>
      </c>
      <c r="BU276" s="93">
        <v>37</v>
      </c>
      <c r="BV276" s="93">
        <v>10</v>
      </c>
      <c r="BW276" s="93">
        <v>51</v>
      </c>
      <c r="BX276" s="93">
        <v>78</v>
      </c>
      <c r="BY276" s="93">
        <v>55</v>
      </c>
    </row>
    <row r="277" spans="1:77">
      <c r="A277" s="1">
        <v>43101</v>
      </c>
      <c r="B277">
        <v>966.44907922711707</v>
      </c>
      <c r="C277" s="2">
        <v>100.31</v>
      </c>
      <c r="D277">
        <v>56.207500000000003</v>
      </c>
      <c r="E277">
        <v>2289.9899999999998</v>
      </c>
      <c r="F277">
        <v>68.89</v>
      </c>
      <c r="G277">
        <v>8446</v>
      </c>
      <c r="H277">
        <v>42442.2</v>
      </c>
      <c r="I277">
        <v>3371.3</v>
      </c>
      <c r="J277">
        <v>5090.7</v>
      </c>
      <c r="K277">
        <v>44481.3</v>
      </c>
      <c r="L277">
        <v>2616.3000000000002</v>
      </c>
      <c r="M277">
        <v>40257.599999999999</v>
      </c>
      <c r="N277">
        <v>2328.6</v>
      </c>
      <c r="O277">
        <v>18.989999999999998</v>
      </c>
      <c r="P277">
        <v>12.92</v>
      </c>
      <c r="Q277">
        <v>9.43</v>
      </c>
      <c r="R277">
        <v>9.41</v>
      </c>
      <c r="S277">
        <v>5.27</v>
      </c>
      <c r="T277">
        <v>6.39</v>
      </c>
      <c r="U277">
        <v>6.62</v>
      </c>
      <c r="V277">
        <v>7.52</v>
      </c>
      <c r="W277">
        <v>51.5</v>
      </c>
      <c r="X277">
        <v>63.3</v>
      </c>
      <c r="Y277">
        <v>53.7</v>
      </c>
      <c r="Z277">
        <v>37.200000000000003</v>
      </c>
      <c r="AA277">
        <v>24.2</v>
      </c>
      <c r="AB277">
        <v>5.0999999999999996</v>
      </c>
      <c r="AC277">
        <v>126.6</v>
      </c>
      <c r="AD277">
        <v>109.1</v>
      </c>
      <c r="AE277">
        <v>151.19999999999999</v>
      </c>
      <c r="AF277">
        <v>97</v>
      </c>
      <c r="AG277">
        <v>114.5</v>
      </c>
      <c r="AH277">
        <v>260.7</v>
      </c>
      <c r="AI277">
        <v>346.7</v>
      </c>
      <c r="AJ277">
        <v>159.1</v>
      </c>
      <c r="AK277">
        <v>586.70000000000005</v>
      </c>
      <c r="AL277">
        <v>18800</v>
      </c>
      <c r="AM277">
        <v>466.2</v>
      </c>
      <c r="AN277">
        <v>135.5</v>
      </c>
      <c r="AO277">
        <v>1.03</v>
      </c>
      <c r="AP277">
        <v>320.6601</v>
      </c>
      <c r="AQ277">
        <v>52.1</v>
      </c>
      <c r="AR277">
        <v>-2</v>
      </c>
      <c r="AS277">
        <v>-2</v>
      </c>
      <c r="AT277">
        <v>-2</v>
      </c>
      <c r="AU277">
        <v>-20</v>
      </c>
      <c r="AV277">
        <v>-7</v>
      </c>
      <c r="AW277">
        <v>-11</v>
      </c>
      <c r="AX277" s="93">
        <v>53</v>
      </c>
      <c r="AY277" s="93">
        <v>66</v>
      </c>
      <c r="AZ277" s="93">
        <v>44</v>
      </c>
      <c r="BA277" s="93">
        <v>45</v>
      </c>
      <c r="BB277" s="93">
        <v>34</v>
      </c>
      <c r="BC277" s="93">
        <v>40</v>
      </c>
      <c r="BD277" s="93">
        <v>45</v>
      </c>
      <c r="BE277" s="93">
        <v>43</v>
      </c>
      <c r="BF277" s="93">
        <v>23</v>
      </c>
      <c r="BG277" s="93">
        <v>68</v>
      </c>
      <c r="BH277" s="93">
        <v>86</v>
      </c>
      <c r="BI277" s="93">
        <v>50</v>
      </c>
      <c r="BJ277" s="93">
        <v>40</v>
      </c>
      <c r="BK277" s="93">
        <v>40</v>
      </c>
      <c r="BL277" s="93">
        <v>33</v>
      </c>
      <c r="BM277" s="93">
        <v>44</v>
      </c>
      <c r="BN277" s="93">
        <v>41</v>
      </c>
      <c r="BO277" s="93">
        <v>18</v>
      </c>
      <c r="BP277" s="93">
        <v>81</v>
      </c>
      <c r="BQ277" s="93">
        <v>89</v>
      </c>
      <c r="BR277" s="93">
        <v>76</v>
      </c>
      <c r="BS277" s="93">
        <v>85</v>
      </c>
      <c r="BT277" s="93">
        <v>80</v>
      </c>
      <c r="BU277" s="93">
        <v>42</v>
      </c>
      <c r="BV277" s="93">
        <v>10</v>
      </c>
      <c r="BW277" s="93">
        <v>49</v>
      </c>
      <c r="BX277" s="93">
        <v>78</v>
      </c>
      <c r="BY277" s="93">
        <v>59</v>
      </c>
    </row>
    <row r="278" spans="1:77">
      <c r="A278" s="1">
        <v>43132</v>
      </c>
      <c r="B278" t="s">
        <v>357</v>
      </c>
      <c r="C278" s="2">
        <v>100.21</v>
      </c>
      <c r="D278">
        <v>56.329099999999997</v>
      </c>
      <c r="E278">
        <v>2296.8000000000002</v>
      </c>
      <c r="F278">
        <v>64.73</v>
      </c>
      <c r="G278">
        <v>8163.6</v>
      </c>
      <c r="H278">
        <v>41597.5</v>
      </c>
      <c r="I278">
        <v>2136.1</v>
      </c>
      <c r="J278">
        <v>1719.6</v>
      </c>
      <c r="K278">
        <v>41690.400000000001</v>
      </c>
      <c r="L278">
        <v>2333.8000000000002</v>
      </c>
      <c r="M278">
        <v>38447.5</v>
      </c>
      <c r="N278">
        <v>2308.4</v>
      </c>
      <c r="O278">
        <v>18.989999999999998</v>
      </c>
      <c r="P278">
        <v>13.52</v>
      </c>
      <c r="Q278">
        <v>9.14</v>
      </c>
      <c r="R278">
        <v>8.61</v>
      </c>
      <c r="S278">
        <v>5.53</v>
      </c>
      <c r="T278">
        <v>6.66</v>
      </c>
      <c r="U278">
        <v>6.1</v>
      </c>
      <c r="V278">
        <v>6.65</v>
      </c>
      <c r="W278">
        <v>51.5</v>
      </c>
      <c r="X278">
        <v>61.1</v>
      </c>
      <c r="Y278">
        <v>53.3</v>
      </c>
      <c r="Z278">
        <v>33.6</v>
      </c>
      <c r="AA278">
        <v>16.7</v>
      </c>
      <c r="AB278">
        <v>5.2</v>
      </c>
      <c r="AC278">
        <v>110.1</v>
      </c>
      <c r="AD278">
        <v>106.7</v>
      </c>
      <c r="AE278">
        <v>115.6</v>
      </c>
      <c r="AF278">
        <v>100.6</v>
      </c>
      <c r="AG278">
        <v>93.7</v>
      </c>
      <c r="AH278" t="s">
        <v>357</v>
      </c>
      <c r="AI278">
        <v>261.8</v>
      </c>
      <c r="AJ278">
        <v>88.8</v>
      </c>
      <c r="AK278">
        <v>251.7</v>
      </c>
      <c r="AL278">
        <v>5000</v>
      </c>
      <c r="AM278">
        <v>462.8</v>
      </c>
      <c r="AN278">
        <v>133.4</v>
      </c>
      <c r="AO278">
        <v>0.74</v>
      </c>
      <c r="AP278">
        <v>72.889070000000004</v>
      </c>
      <c r="AQ278">
        <v>50.2</v>
      </c>
      <c r="AR278">
        <v>0</v>
      </c>
      <c r="AS278">
        <v>0</v>
      </c>
      <c r="AT278">
        <v>0</v>
      </c>
      <c r="AU278" t="s">
        <v>357</v>
      </c>
      <c r="AV278" t="s">
        <v>357</v>
      </c>
      <c r="AW278" t="s">
        <v>357</v>
      </c>
      <c r="AX278" s="93">
        <v>49</v>
      </c>
      <c r="AY278" s="93">
        <v>72</v>
      </c>
      <c r="AZ278" s="93">
        <v>59</v>
      </c>
      <c r="BA278" s="93">
        <v>53</v>
      </c>
      <c r="BB278" s="93">
        <v>55</v>
      </c>
      <c r="BC278" s="93">
        <v>47</v>
      </c>
      <c r="BD278" s="93">
        <v>43</v>
      </c>
      <c r="BE278" s="93">
        <v>41</v>
      </c>
      <c r="BF278" s="93">
        <v>34</v>
      </c>
      <c r="BG278" s="93">
        <v>69</v>
      </c>
      <c r="BH278" s="93">
        <v>77</v>
      </c>
      <c r="BI278" s="93">
        <v>52</v>
      </c>
      <c r="BJ278" s="93">
        <v>41</v>
      </c>
      <c r="BK278" s="93">
        <v>35</v>
      </c>
      <c r="BL278" s="93">
        <v>34</v>
      </c>
      <c r="BM278" s="93">
        <v>45</v>
      </c>
      <c r="BN278" s="93">
        <v>45</v>
      </c>
      <c r="BO278" s="93">
        <v>26</v>
      </c>
      <c r="BP278" s="93">
        <v>82</v>
      </c>
      <c r="BQ278" s="93">
        <v>94</v>
      </c>
      <c r="BR278" s="93">
        <v>95</v>
      </c>
      <c r="BS278" s="93">
        <v>87</v>
      </c>
      <c r="BT278" s="93">
        <v>76</v>
      </c>
      <c r="BU278" s="93">
        <v>29</v>
      </c>
      <c r="BV278" s="93">
        <v>10</v>
      </c>
      <c r="BW278" s="93">
        <v>40</v>
      </c>
      <c r="BX278" s="93">
        <v>71</v>
      </c>
      <c r="BY278" s="93">
        <v>51</v>
      </c>
    </row>
    <row r="279" spans="1:77">
      <c r="A279" s="1">
        <v>43160</v>
      </c>
      <c r="B279" t="s">
        <v>357</v>
      </c>
      <c r="C279" s="2">
        <v>100.29</v>
      </c>
      <c r="D279">
        <v>57.144399999999997</v>
      </c>
      <c r="E279">
        <v>2270.98</v>
      </c>
      <c r="F279">
        <v>69.34</v>
      </c>
      <c r="G279">
        <v>8301</v>
      </c>
      <c r="H279">
        <v>42045.5</v>
      </c>
      <c r="I279">
        <v>2318.9</v>
      </c>
      <c r="J279">
        <v>2426.1</v>
      </c>
      <c r="K279">
        <v>42971.199999999997</v>
      </c>
      <c r="L279">
        <v>2513.9</v>
      </c>
      <c r="M279">
        <v>39645.300000000003</v>
      </c>
      <c r="N279">
        <v>2411.6999999999998</v>
      </c>
      <c r="O279">
        <v>18.29</v>
      </c>
      <c r="P279">
        <v>13.42</v>
      </c>
      <c r="Q279">
        <v>8.81</v>
      </c>
      <c r="R279">
        <v>9.23</v>
      </c>
      <c r="S279">
        <v>5.42</v>
      </c>
      <c r="T279">
        <v>6.37</v>
      </c>
      <c r="U279">
        <v>5.95</v>
      </c>
      <c r="V279">
        <v>6.38</v>
      </c>
      <c r="W279">
        <v>51.6</v>
      </c>
      <c r="X279">
        <v>60.6</v>
      </c>
      <c r="Y279">
        <v>55.9</v>
      </c>
      <c r="Z279">
        <v>31.3</v>
      </c>
      <c r="AA279">
        <v>19.100000000000001</v>
      </c>
      <c r="AB279">
        <v>5</v>
      </c>
      <c r="AC279">
        <v>105.4</v>
      </c>
      <c r="AD279">
        <v>98</v>
      </c>
      <c r="AE279">
        <v>115.5</v>
      </c>
      <c r="AF279">
        <v>92.5</v>
      </c>
      <c r="AG279">
        <v>93.5</v>
      </c>
      <c r="AH279" t="s">
        <v>357</v>
      </c>
      <c r="AI279">
        <v>254.7</v>
      </c>
      <c r="AJ279">
        <v>97.8</v>
      </c>
      <c r="AK279">
        <v>247.9</v>
      </c>
      <c r="AL279">
        <v>5200</v>
      </c>
      <c r="AM279">
        <v>423.1</v>
      </c>
      <c r="AN279">
        <v>118.2</v>
      </c>
      <c r="AO279">
        <v>1.42</v>
      </c>
      <c r="AP279">
        <v>206.45939999999999</v>
      </c>
      <c r="AQ279">
        <v>50.6</v>
      </c>
      <c r="AR279">
        <v>1</v>
      </c>
      <c r="AS279">
        <v>1</v>
      </c>
      <c r="AT279">
        <v>1</v>
      </c>
      <c r="AU279" t="s">
        <v>357</v>
      </c>
      <c r="AV279" t="s">
        <v>357</v>
      </c>
      <c r="AW279" t="s">
        <v>357</v>
      </c>
      <c r="AX279" s="93">
        <v>54</v>
      </c>
      <c r="AY279" s="93">
        <v>72</v>
      </c>
      <c r="AZ279" s="93">
        <v>43</v>
      </c>
      <c r="BA279" s="93">
        <v>47</v>
      </c>
      <c r="BB279" s="93">
        <v>40</v>
      </c>
      <c r="BC279" s="93">
        <v>42</v>
      </c>
      <c r="BD279" s="93">
        <v>40</v>
      </c>
      <c r="BE279" s="93">
        <v>33</v>
      </c>
      <c r="BF279" s="93">
        <v>34</v>
      </c>
      <c r="BG279" s="93">
        <v>76</v>
      </c>
      <c r="BH279" s="93">
        <v>84</v>
      </c>
      <c r="BI279" s="93">
        <v>52</v>
      </c>
      <c r="BJ279" s="93">
        <v>48</v>
      </c>
      <c r="BK279" s="93">
        <v>44</v>
      </c>
      <c r="BL279" s="93">
        <v>32</v>
      </c>
      <c r="BM279" s="93">
        <v>55</v>
      </c>
      <c r="BN279" s="93">
        <v>58</v>
      </c>
      <c r="BO279" s="93">
        <v>15</v>
      </c>
      <c r="BP279" s="93">
        <v>84</v>
      </c>
      <c r="BQ279" s="93">
        <v>90</v>
      </c>
      <c r="BR279" s="93">
        <v>97</v>
      </c>
      <c r="BS279" s="93">
        <v>86</v>
      </c>
      <c r="BT279" s="93">
        <v>86</v>
      </c>
      <c r="BU279" s="93">
        <v>32</v>
      </c>
      <c r="BV279" s="93">
        <v>11</v>
      </c>
      <c r="BW279" s="93">
        <v>48</v>
      </c>
      <c r="BX279" s="93">
        <v>71</v>
      </c>
      <c r="BY279" s="93">
        <v>55</v>
      </c>
    </row>
    <row r="280" spans="1:77">
      <c r="A280" s="1">
        <v>43191</v>
      </c>
      <c r="B280">
        <v>479.23678331910298</v>
      </c>
      <c r="C280" s="2">
        <v>100.38</v>
      </c>
      <c r="D280">
        <v>62.940800000000003</v>
      </c>
      <c r="E280">
        <v>2307.02</v>
      </c>
      <c r="F280">
        <v>74.69</v>
      </c>
      <c r="G280">
        <v>8442.6</v>
      </c>
      <c r="H280">
        <v>42377</v>
      </c>
      <c r="I280">
        <v>3348.4</v>
      </c>
      <c r="J280">
        <v>2945</v>
      </c>
      <c r="K280">
        <v>43915.1</v>
      </c>
      <c r="L280">
        <v>2803.4</v>
      </c>
      <c r="M280">
        <v>40574.6</v>
      </c>
      <c r="N280">
        <v>2510.5</v>
      </c>
      <c r="O280">
        <v>17.41</v>
      </c>
      <c r="P280">
        <v>13.39</v>
      </c>
      <c r="Q280">
        <v>8.77</v>
      </c>
      <c r="R280">
        <v>9.2200000000000006</v>
      </c>
      <c r="S280">
        <v>5.43</v>
      </c>
      <c r="T280">
        <v>6.21</v>
      </c>
      <c r="U280">
        <v>5.99</v>
      </c>
      <c r="V280">
        <v>6.3</v>
      </c>
      <c r="W280">
        <v>51</v>
      </c>
      <c r="X280">
        <v>58.2</v>
      </c>
      <c r="Y280">
        <v>54</v>
      </c>
      <c r="Z280">
        <v>36.6</v>
      </c>
      <c r="AA280">
        <v>21.7</v>
      </c>
      <c r="AB280">
        <v>5</v>
      </c>
      <c r="AC280">
        <v>117.4</v>
      </c>
      <c r="AD280">
        <v>108.5</v>
      </c>
      <c r="AE280">
        <v>131.69999999999999</v>
      </c>
      <c r="AF280">
        <v>95.7</v>
      </c>
      <c r="AG280">
        <v>100.1</v>
      </c>
      <c r="AH280">
        <v>97.1</v>
      </c>
      <c r="AI280">
        <v>277.89999999999998</v>
      </c>
      <c r="AJ280">
        <v>141.4</v>
      </c>
      <c r="AK280">
        <v>317.10000000000002</v>
      </c>
      <c r="AL280">
        <v>5500</v>
      </c>
      <c r="AM280">
        <v>474.1</v>
      </c>
      <c r="AN280">
        <v>134.5</v>
      </c>
      <c r="AO280">
        <v>1.77</v>
      </c>
      <c r="AP280">
        <v>87.846819999999994</v>
      </c>
      <c r="AQ280">
        <v>51.3</v>
      </c>
      <c r="AR280">
        <v>2</v>
      </c>
      <c r="AS280">
        <v>2</v>
      </c>
      <c r="AT280">
        <v>2</v>
      </c>
      <c r="AU280">
        <v>-22</v>
      </c>
      <c r="AV280">
        <v>-7</v>
      </c>
      <c r="AW280">
        <v>-8</v>
      </c>
      <c r="AX280" s="93">
        <v>39</v>
      </c>
      <c r="AY280" s="93">
        <v>74</v>
      </c>
      <c r="AZ280" s="93">
        <v>43</v>
      </c>
      <c r="BA280" s="93">
        <v>44</v>
      </c>
      <c r="BB280" s="93">
        <v>33</v>
      </c>
      <c r="BC280" s="93">
        <v>44</v>
      </c>
      <c r="BD280" s="93">
        <v>40</v>
      </c>
      <c r="BE280" s="93">
        <v>42</v>
      </c>
      <c r="BF280" s="93">
        <v>36</v>
      </c>
      <c r="BG280" s="93">
        <v>61</v>
      </c>
      <c r="BH280" s="93">
        <v>82</v>
      </c>
      <c r="BI280" s="93">
        <v>63</v>
      </c>
      <c r="BJ280" s="93">
        <v>53</v>
      </c>
      <c r="BK280" s="93">
        <v>58</v>
      </c>
      <c r="BL280" s="93">
        <v>35</v>
      </c>
      <c r="BM280" s="93">
        <v>60</v>
      </c>
      <c r="BN280" s="93">
        <v>66</v>
      </c>
      <c r="BO280" s="93">
        <v>17</v>
      </c>
      <c r="BP280" s="93">
        <v>73</v>
      </c>
      <c r="BQ280" s="93">
        <v>84</v>
      </c>
      <c r="BR280" s="93">
        <v>82</v>
      </c>
      <c r="BS280" s="93">
        <v>80</v>
      </c>
      <c r="BT280" s="93">
        <v>72</v>
      </c>
      <c r="BU280" s="93">
        <v>36</v>
      </c>
      <c r="BV280" s="93">
        <v>11</v>
      </c>
      <c r="BW280" s="93">
        <v>33</v>
      </c>
      <c r="BX280" s="93">
        <v>89</v>
      </c>
      <c r="BY280" s="93">
        <v>44</v>
      </c>
    </row>
    <row r="281" spans="1:77">
      <c r="A281" s="1">
        <v>43221</v>
      </c>
      <c r="B281" t="s">
        <v>357</v>
      </c>
      <c r="C281" s="2">
        <v>100.38</v>
      </c>
      <c r="D281">
        <v>62.402999999999999</v>
      </c>
      <c r="E281">
        <v>2302.88</v>
      </c>
      <c r="F281">
        <v>77.56</v>
      </c>
      <c r="G281">
        <v>8712.2999999999993</v>
      </c>
      <c r="H281">
        <v>43122</v>
      </c>
      <c r="I281">
        <v>3028.5</v>
      </c>
      <c r="J281">
        <v>2942.1</v>
      </c>
      <c r="K281">
        <v>45040.1</v>
      </c>
      <c r="L281">
        <v>2918.7</v>
      </c>
      <c r="M281">
        <v>42194.400000000001</v>
      </c>
      <c r="N281">
        <v>2740</v>
      </c>
      <c r="O281">
        <v>16.14</v>
      </c>
      <c r="P281">
        <v>13.25</v>
      </c>
      <c r="Q281">
        <v>8.66</v>
      </c>
      <c r="R281">
        <v>8.51</v>
      </c>
      <c r="S281">
        <v>5.29</v>
      </c>
      <c r="T281">
        <v>5.84</v>
      </c>
      <c r="U281">
        <v>5.77</v>
      </c>
      <c r="V281">
        <v>5.67</v>
      </c>
      <c r="W281">
        <v>51.1</v>
      </c>
      <c r="X281">
        <v>58.1</v>
      </c>
      <c r="Y281">
        <v>54.6</v>
      </c>
      <c r="Z281">
        <v>36</v>
      </c>
      <c r="AA281">
        <v>21</v>
      </c>
      <c r="AB281">
        <v>4.9000000000000004</v>
      </c>
      <c r="AC281">
        <v>112</v>
      </c>
      <c r="AD281">
        <v>105</v>
      </c>
      <c r="AE281">
        <v>128</v>
      </c>
      <c r="AF281">
        <v>77.2</v>
      </c>
      <c r="AG281">
        <v>103.4</v>
      </c>
      <c r="AH281" t="s">
        <v>357</v>
      </c>
      <c r="AI281">
        <v>274.8</v>
      </c>
      <c r="AJ281">
        <v>159.69999999999999</v>
      </c>
      <c r="AK281">
        <v>346.6</v>
      </c>
      <c r="AL281">
        <v>4500</v>
      </c>
      <c r="AM281">
        <v>455.7</v>
      </c>
      <c r="AN281">
        <v>139.1</v>
      </c>
      <c r="AO281">
        <v>1.26</v>
      </c>
      <c r="AP281">
        <v>332.26179999999999</v>
      </c>
      <c r="AQ281">
        <v>49.8</v>
      </c>
      <c r="AR281">
        <v>2</v>
      </c>
      <c r="AS281">
        <v>2</v>
      </c>
      <c r="AT281">
        <v>2</v>
      </c>
      <c r="AU281" t="s">
        <v>357</v>
      </c>
      <c r="AV281" t="s">
        <v>357</v>
      </c>
      <c r="AW281" t="s">
        <v>357</v>
      </c>
      <c r="AX281" s="93">
        <v>50</v>
      </c>
      <c r="AY281" s="93">
        <v>82</v>
      </c>
      <c r="AZ281" s="93">
        <v>60</v>
      </c>
      <c r="BA281" s="93">
        <v>46</v>
      </c>
      <c r="BB281" s="93">
        <v>38</v>
      </c>
      <c r="BC281" s="93">
        <v>41</v>
      </c>
      <c r="BD281" s="93">
        <v>39</v>
      </c>
      <c r="BE281" s="93">
        <v>40</v>
      </c>
      <c r="BF281" s="93">
        <v>34</v>
      </c>
      <c r="BG281" s="93">
        <v>62</v>
      </c>
      <c r="BH281" s="93">
        <v>87</v>
      </c>
      <c r="BI281" s="93">
        <v>61</v>
      </c>
      <c r="BJ281" s="93">
        <v>54</v>
      </c>
      <c r="BK281" s="93">
        <v>54</v>
      </c>
      <c r="BL281" s="93">
        <v>44</v>
      </c>
      <c r="BM281" s="93">
        <v>57</v>
      </c>
      <c r="BN281" s="93">
        <v>58</v>
      </c>
      <c r="BO281" s="93">
        <v>23</v>
      </c>
      <c r="BP281" s="93">
        <v>77</v>
      </c>
      <c r="BQ281" s="93">
        <v>87</v>
      </c>
      <c r="BR281" s="93">
        <v>87</v>
      </c>
      <c r="BS281" s="93">
        <v>88</v>
      </c>
      <c r="BT281" s="93">
        <v>82</v>
      </c>
      <c r="BU281" s="93">
        <v>36</v>
      </c>
      <c r="BV281" s="93">
        <v>10</v>
      </c>
      <c r="BW281" s="93">
        <v>39</v>
      </c>
      <c r="BX281" s="93">
        <v>76</v>
      </c>
      <c r="BY281" s="93">
        <v>58</v>
      </c>
    </row>
    <row r="282" spans="1:77">
      <c r="A282" s="1">
        <v>43252</v>
      </c>
      <c r="B282" t="s">
        <v>357</v>
      </c>
      <c r="C282" s="2">
        <v>100.49</v>
      </c>
      <c r="D282">
        <v>62.733800000000002</v>
      </c>
      <c r="E282">
        <v>2295.9499999999998</v>
      </c>
      <c r="F282">
        <v>79.23</v>
      </c>
      <c r="G282">
        <v>8772</v>
      </c>
      <c r="H282">
        <v>43257.4</v>
      </c>
      <c r="I282">
        <v>2933.1</v>
      </c>
      <c r="J282">
        <v>2456.1</v>
      </c>
      <c r="K282">
        <v>45822.8</v>
      </c>
      <c r="L282">
        <v>3095.3</v>
      </c>
      <c r="M282">
        <v>42806.400000000001</v>
      </c>
      <c r="N282">
        <v>2720.9</v>
      </c>
      <c r="O282">
        <v>17.79</v>
      </c>
      <c r="P282">
        <v>13.2</v>
      </c>
      <c r="Q282">
        <v>8.75</v>
      </c>
      <c r="R282">
        <v>8.61</v>
      </c>
      <c r="S282">
        <v>5.39</v>
      </c>
      <c r="T282">
        <v>5.98</v>
      </c>
      <c r="U282">
        <v>5.79</v>
      </c>
      <c r="V282">
        <v>6.28</v>
      </c>
      <c r="W282">
        <v>51.1</v>
      </c>
      <c r="X282">
        <v>56.9</v>
      </c>
      <c r="Y282">
        <v>56.8</v>
      </c>
      <c r="Z282">
        <v>36.5</v>
      </c>
      <c r="AA282">
        <v>21.4</v>
      </c>
      <c r="AB282">
        <v>4.7</v>
      </c>
      <c r="AC282">
        <v>113.8</v>
      </c>
      <c r="AD282">
        <v>108</v>
      </c>
      <c r="AE282">
        <v>132.5</v>
      </c>
      <c r="AF282">
        <v>65</v>
      </c>
      <c r="AG282">
        <v>107.9</v>
      </c>
      <c r="AH282" t="s">
        <v>357</v>
      </c>
      <c r="AI282">
        <v>279.2</v>
      </c>
      <c r="AJ282">
        <v>178</v>
      </c>
      <c r="AK282">
        <v>359.4</v>
      </c>
      <c r="AL282">
        <v>3500</v>
      </c>
      <c r="AM282">
        <v>464.1</v>
      </c>
      <c r="AN282">
        <v>151.1</v>
      </c>
      <c r="AO282">
        <v>0.89</v>
      </c>
      <c r="AP282">
        <v>217.1575</v>
      </c>
      <c r="AQ282">
        <v>49.5</v>
      </c>
      <c r="AR282">
        <v>3</v>
      </c>
      <c r="AS282">
        <v>3</v>
      </c>
      <c r="AT282">
        <v>3</v>
      </c>
      <c r="AU282" t="s">
        <v>357</v>
      </c>
      <c r="AV282" t="s">
        <v>357</v>
      </c>
      <c r="AW282" t="s">
        <v>357</v>
      </c>
      <c r="AX282" s="93">
        <v>58</v>
      </c>
      <c r="AY282" s="93">
        <v>71</v>
      </c>
      <c r="AZ282" s="93">
        <v>64</v>
      </c>
      <c r="BA282" s="93">
        <v>50</v>
      </c>
      <c r="BB282" s="93">
        <v>57</v>
      </c>
      <c r="BC282" s="93">
        <v>50</v>
      </c>
      <c r="BD282" s="93">
        <v>44</v>
      </c>
      <c r="BE282" s="93">
        <v>40</v>
      </c>
      <c r="BF282" s="93">
        <v>40</v>
      </c>
      <c r="BG282" s="93">
        <v>66</v>
      </c>
      <c r="BH282" s="93">
        <v>82</v>
      </c>
      <c r="BI282" s="93">
        <v>62</v>
      </c>
      <c r="BJ282" s="93">
        <v>49</v>
      </c>
      <c r="BK282" s="93">
        <v>53</v>
      </c>
      <c r="BL282" s="93">
        <v>42</v>
      </c>
      <c r="BM282" s="93">
        <v>55</v>
      </c>
      <c r="BN282" s="93">
        <v>59</v>
      </c>
      <c r="BO282" s="93">
        <v>20</v>
      </c>
      <c r="BP282" s="93">
        <v>82</v>
      </c>
      <c r="BQ282" s="93">
        <v>91</v>
      </c>
      <c r="BR282" s="93">
        <v>89</v>
      </c>
      <c r="BS282" s="93">
        <v>91</v>
      </c>
      <c r="BT282" s="93">
        <v>87</v>
      </c>
      <c r="BU282" s="93">
        <v>28</v>
      </c>
      <c r="BV282" s="93">
        <v>9</v>
      </c>
      <c r="BW282" s="93">
        <v>33</v>
      </c>
      <c r="BX282" s="93">
        <v>85</v>
      </c>
      <c r="BY282" s="93">
        <v>45</v>
      </c>
    </row>
    <row r="283" spans="1:77">
      <c r="A283" s="1">
        <v>43282</v>
      </c>
      <c r="B283">
        <v>683.3862758526908</v>
      </c>
      <c r="C283" s="2">
        <v>100.27</v>
      </c>
      <c r="D283">
        <v>62.507800000000003</v>
      </c>
      <c r="E283">
        <v>2321.11</v>
      </c>
      <c r="F283">
        <v>74.209999999999994</v>
      </c>
      <c r="G283">
        <v>8945.5</v>
      </c>
      <c r="H283">
        <v>44126.7</v>
      </c>
      <c r="I283">
        <v>3005.6</v>
      </c>
      <c r="J283">
        <v>2767</v>
      </c>
      <c r="K283">
        <v>47718.6</v>
      </c>
      <c r="L283">
        <v>3073.3</v>
      </c>
      <c r="M283">
        <v>44421.8</v>
      </c>
      <c r="N283">
        <v>2771.4</v>
      </c>
      <c r="O283">
        <v>17.72</v>
      </c>
      <c r="P283">
        <v>13</v>
      </c>
      <c r="Q283">
        <v>8.82</v>
      </c>
      <c r="R283">
        <v>8.4499999999999993</v>
      </c>
      <c r="S283">
        <v>5.0999999999999996</v>
      </c>
      <c r="T283">
        <v>5.69</v>
      </c>
      <c r="U283">
        <v>5.81</v>
      </c>
      <c r="V283">
        <v>5.99</v>
      </c>
      <c r="W283">
        <v>51</v>
      </c>
      <c r="X283">
        <v>55.9</v>
      </c>
      <c r="Y283">
        <v>56.5</v>
      </c>
      <c r="Z283">
        <v>36.299999999999997</v>
      </c>
      <c r="AA283">
        <v>21.1</v>
      </c>
      <c r="AB283">
        <v>4.7</v>
      </c>
      <c r="AC283">
        <v>114.1</v>
      </c>
      <c r="AD283">
        <v>106.3</v>
      </c>
      <c r="AE283">
        <v>136.1</v>
      </c>
      <c r="AF283">
        <v>59.2</v>
      </c>
      <c r="AG283">
        <v>110</v>
      </c>
      <c r="AH283">
        <v>145.6</v>
      </c>
      <c r="AI283">
        <v>283.7</v>
      </c>
      <c r="AJ283">
        <v>184.9</v>
      </c>
      <c r="AK283">
        <v>439.2</v>
      </c>
      <c r="AL283">
        <v>5300</v>
      </c>
      <c r="AM283">
        <v>441.8</v>
      </c>
      <c r="AN283">
        <v>180.4</v>
      </c>
      <c r="AO283">
        <v>1.1399999999999999</v>
      </c>
      <c r="AP283">
        <v>69.940870000000004</v>
      </c>
      <c r="AQ283">
        <v>48.1</v>
      </c>
      <c r="AR283">
        <v>3</v>
      </c>
      <c r="AS283">
        <v>3</v>
      </c>
      <c r="AT283">
        <v>3</v>
      </c>
      <c r="AU283">
        <v>-20</v>
      </c>
      <c r="AV283">
        <v>3</v>
      </c>
      <c r="AW283">
        <v>-8</v>
      </c>
      <c r="AX283" s="93">
        <v>49</v>
      </c>
      <c r="AY283" s="93">
        <v>80</v>
      </c>
      <c r="AZ283" s="93">
        <v>53</v>
      </c>
      <c r="BA283" s="93">
        <v>44</v>
      </c>
      <c r="BB283" s="93">
        <v>40</v>
      </c>
      <c r="BC283" s="93">
        <v>40</v>
      </c>
      <c r="BD283" s="93">
        <v>36</v>
      </c>
      <c r="BE283" s="93">
        <v>42</v>
      </c>
      <c r="BF283" s="93">
        <v>25</v>
      </c>
      <c r="BG283" s="93">
        <v>50</v>
      </c>
      <c r="BH283" s="93">
        <v>75</v>
      </c>
      <c r="BI283" s="93">
        <v>55</v>
      </c>
      <c r="BJ283" s="93">
        <v>45</v>
      </c>
      <c r="BK283" s="93">
        <v>43</v>
      </c>
      <c r="BL283" s="93">
        <v>35</v>
      </c>
      <c r="BM283" s="93">
        <v>47</v>
      </c>
      <c r="BN283" s="93">
        <v>57</v>
      </c>
      <c r="BO283" s="93">
        <v>22</v>
      </c>
      <c r="BP283" s="93">
        <v>69</v>
      </c>
      <c r="BQ283" s="93">
        <v>86</v>
      </c>
      <c r="BR283" s="93">
        <v>79</v>
      </c>
      <c r="BS283" s="93">
        <v>75</v>
      </c>
      <c r="BT283" s="93">
        <v>66</v>
      </c>
      <c r="BU283" s="93">
        <v>44</v>
      </c>
      <c r="BV283" s="93">
        <v>10</v>
      </c>
      <c r="BW283" s="93">
        <v>39</v>
      </c>
      <c r="BX283" s="93">
        <v>84</v>
      </c>
      <c r="BY283" s="93">
        <v>45</v>
      </c>
    </row>
    <row r="284" spans="1:77">
      <c r="A284" s="1">
        <v>43313</v>
      </c>
      <c r="B284" t="s">
        <v>357</v>
      </c>
      <c r="C284" s="2">
        <v>100.01</v>
      </c>
      <c r="D284">
        <v>67.5458</v>
      </c>
      <c r="E284">
        <v>2345.85</v>
      </c>
      <c r="F284">
        <v>77.64</v>
      </c>
      <c r="G284">
        <v>9053.1</v>
      </c>
      <c r="H284">
        <v>43910.3</v>
      </c>
      <c r="I284">
        <v>3640.4</v>
      </c>
      <c r="J284">
        <v>2698.3</v>
      </c>
      <c r="K284">
        <v>47005.2</v>
      </c>
      <c r="L284">
        <v>3157.5</v>
      </c>
      <c r="M284">
        <v>43475.1</v>
      </c>
      <c r="N284">
        <v>2746.5</v>
      </c>
      <c r="O284">
        <v>17.12</v>
      </c>
      <c r="P284">
        <v>12.94</v>
      </c>
      <c r="Q284">
        <v>8.75</v>
      </c>
      <c r="R284">
        <v>8.61</v>
      </c>
      <c r="S284">
        <v>5.04</v>
      </c>
      <c r="T284">
        <v>5.73</v>
      </c>
      <c r="U284">
        <v>5.88</v>
      </c>
      <c r="V284">
        <v>6.3</v>
      </c>
      <c r="W284">
        <v>50.8</v>
      </c>
      <c r="X284">
        <v>56.9</v>
      </c>
      <c r="Y284">
        <v>56</v>
      </c>
      <c r="Z284">
        <v>34.4</v>
      </c>
      <c r="AA284">
        <v>21.2</v>
      </c>
      <c r="AB284">
        <v>4.7</v>
      </c>
      <c r="AC284">
        <v>115.2</v>
      </c>
      <c r="AD284">
        <v>110.7</v>
      </c>
      <c r="AE284">
        <v>134.30000000000001</v>
      </c>
      <c r="AF284">
        <v>60</v>
      </c>
      <c r="AG284">
        <v>110.8</v>
      </c>
      <c r="AH284" t="s">
        <v>357</v>
      </c>
      <c r="AI284">
        <v>291.60000000000002</v>
      </c>
      <c r="AJ284">
        <v>336.8</v>
      </c>
      <c r="AK284">
        <v>445.8</v>
      </c>
      <c r="AL284">
        <v>5000</v>
      </c>
      <c r="AM284">
        <v>462</v>
      </c>
      <c r="AN284">
        <v>205.4</v>
      </c>
      <c r="AO284">
        <v>1.1599999999999999</v>
      </c>
      <c r="AP284">
        <v>120.5076</v>
      </c>
      <c r="AQ284">
        <v>48.9</v>
      </c>
      <c r="AR284">
        <v>3</v>
      </c>
      <c r="AS284">
        <v>3</v>
      </c>
      <c r="AT284">
        <v>3</v>
      </c>
      <c r="AU284" t="s">
        <v>357</v>
      </c>
      <c r="AV284" t="s">
        <v>357</v>
      </c>
      <c r="AW284" t="s">
        <v>357</v>
      </c>
      <c r="AX284" s="93">
        <v>53</v>
      </c>
      <c r="AY284" s="93">
        <v>82</v>
      </c>
      <c r="AZ284" s="93">
        <v>47</v>
      </c>
      <c r="BA284" s="93">
        <v>42</v>
      </c>
      <c r="BB284" s="93">
        <v>39</v>
      </c>
      <c r="BC284" s="93">
        <v>34</v>
      </c>
      <c r="BD284" s="93">
        <v>36</v>
      </c>
      <c r="BE284" s="93">
        <v>34</v>
      </c>
      <c r="BF284" s="93">
        <v>28</v>
      </c>
      <c r="BG284" s="93">
        <v>57</v>
      </c>
      <c r="BH284" s="93">
        <v>86</v>
      </c>
      <c r="BI284" s="93">
        <v>62</v>
      </c>
      <c r="BJ284" s="93">
        <v>43</v>
      </c>
      <c r="BK284" s="93">
        <v>57</v>
      </c>
      <c r="BL284" s="93">
        <v>38</v>
      </c>
      <c r="BM284" s="93">
        <v>55</v>
      </c>
      <c r="BN284" s="93">
        <v>54</v>
      </c>
      <c r="BO284" s="93">
        <v>17</v>
      </c>
      <c r="BP284" s="93">
        <v>76</v>
      </c>
      <c r="BQ284" s="93">
        <v>86</v>
      </c>
      <c r="BR284" s="93">
        <v>80</v>
      </c>
      <c r="BS284" s="93">
        <v>74</v>
      </c>
      <c r="BT284" s="93">
        <v>74</v>
      </c>
      <c r="BU284" s="93">
        <v>47</v>
      </c>
      <c r="BV284" s="93">
        <v>9</v>
      </c>
      <c r="BW284" s="93">
        <v>36</v>
      </c>
      <c r="BX284" s="93">
        <v>76</v>
      </c>
      <c r="BY284" s="93">
        <v>42</v>
      </c>
    </row>
    <row r="285" spans="1:77">
      <c r="A285" s="1">
        <v>43344</v>
      </c>
      <c r="B285" t="s">
        <v>357</v>
      </c>
      <c r="C285" s="2">
        <v>100.16</v>
      </c>
      <c r="D285">
        <v>65.550299999999993</v>
      </c>
      <c r="E285">
        <v>2475.36</v>
      </c>
      <c r="F285">
        <v>82.73</v>
      </c>
      <c r="G285">
        <v>9149.9</v>
      </c>
      <c r="H285">
        <v>44369.1</v>
      </c>
      <c r="I285">
        <v>3051</v>
      </c>
      <c r="J285">
        <v>2508.4</v>
      </c>
      <c r="K285">
        <v>47846.5</v>
      </c>
      <c r="L285">
        <v>3135</v>
      </c>
      <c r="M285">
        <v>44474.2</v>
      </c>
      <c r="N285">
        <v>2757.6</v>
      </c>
      <c r="O285">
        <v>17.739999999999998</v>
      </c>
      <c r="P285">
        <v>12.87</v>
      </c>
      <c r="Q285">
        <v>8.7200000000000006</v>
      </c>
      <c r="R285">
        <v>9.0500000000000007</v>
      </c>
      <c r="S285">
        <v>4.9800000000000004</v>
      </c>
      <c r="T285">
        <v>5.7</v>
      </c>
      <c r="U285">
        <v>5.97</v>
      </c>
      <c r="V285">
        <v>7.18</v>
      </c>
      <c r="W285">
        <v>50.6</v>
      </c>
      <c r="X285">
        <v>55.9</v>
      </c>
      <c r="Y285">
        <v>54.8</v>
      </c>
      <c r="Z285">
        <v>37.5</v>
      </c>
      <c r="AA285">
        <v>21.7</v>
      </c>
      <c r="AB285">
        <v>4.5999999999999996</v>
      </c>
      <c r="AC285">
        <v>117.6</v>
      </c>
      <c r="AD285">
        <v>112.3</v>
      </c>
      <c r="AE285">
        <v>138.1</v>
      </c>
      <c r="AF285">
        <v>61.3</v>
      </c>
      <c r="AG285">
        <v>109.2</v>
      </c>
      <c r="AH285" t="s">
        <v>357</v>
      </c>
      <c r="AI285">
        <v>302.7</v>
      </c>
      <c r="AJ285">
        <v>431</v>
      </c>
      <c r="AK285">
        <v>445.8</v>
      </c>
      <c r="AL285">
        <v>5200</v>
      </c>
      <c r="AM285">
        <v>462.4</v>
      </c>
      <c r="AN285">
        <v>208.9</v>
      </c>
      <c r="AO285">
        <v>0.82</v>
      </c>
      <c r="AP285">
        <v>212.8177</v>
      </c>
      <c r="AQ285">
        <v>50</v>
      </c>
      <c r="AR285">
        <v>0</v>
      </c>
      <c r="AS285">
        <v>0</v>
      </c>
      <c r="AT285">
        <v>0</v>
      </c>
      <c r="AU285" t="s">
        <v>357</v>
      </c>
      <c r="AV285" t="s">
        <v>357</v>
      </c>
      <c r="AW285" t="s">
        <v>357</v>
      </c>
      <c r="AX285" s="93">
        <v>53</v>
      </c>
      <c r="AY285" s="93">
        <v>81</v>
      </c>
      <c r="AZ285" s="93">
        <v>44</v>
      </c>
      <c r="BA285" s="93">
        <v>40</v>
      </c>
      <c r="BB285" s="93">
        <v>35</v>
      </c>
      <c r="BC285" s="93">
        <v>37</v>
      </c>
      <c r="BD285" s="93">
        <v>47</v>
      </c>
      <c r="BE285" s="93">
        <v>34</v>
      </c>
      <c r="BF285" s="93">
        <v>27</v>
      </c>
      <c r="BG285" s="93">
        <v>64</v>
      </c>
      <c r="BH285" s="93">
        <v>83</v>
      </c>
      <c r="BI285" s="93">
        <v>58</v>
      </c>
      <c r="BJ285" s="93">
        <v>51</v>
      </c>
      <c r="BK285" s="93">
        <v>51</v>
      </c>
      <c r="BL285" s="93">
        <v>38</v>
      </c>
      <c r="BM285" s="93">
        <v>57</v>
      </c>
      <c r="BN285" s="93">
        <v>60</v>
      </c>
      <c r="BO285" s="93">
        <v>18</v>
      </c>
      <c r="BP285" s="93">
        <v>75</v>
      </c>
      <c r="BQ285" s="93">
        <v>85</v>
      </c>
      <c r="BR285" s="93">
        <v>86</v>
      </c>
      <c r="BS285" s="93">
        <v>81</v>
      </c>
      <c r="BT285" s="93">
        <v>72</v>
      </c>
      <c r="BU285" s="93">
        <v>50</v>
      </c>
      <c r="BV285" s="93">
        <v>8</v>
      </c>
      <c r="BW285" s="93">
        <v>42</v>
      </c>
      <c r="BX285" s="93">
        <v>87</v>
      </c>
      <c r="BY285" s="93">
        <v>48</v>
      </c>
    </row>
    <row r="286" spans="1:77">
      <c r="A286" s="1">
        <v>43374</v>
      </c>
      <c r="B286">
        <v>892.87827897929265</v>
      </c>
      <c r="C286" s="2">
        <v>100.35</v>
      </c>
      <c r="D286">
        <v>65.878900000000002</v>
      </c>
      <c r="E286">
        <v>2352.71</v>
      </c>
      <c r="F286">
        <v>75.040000000000006</v>
      </c>
      <c r="G286">
        <v>9138.7000000000007</v>
      </c>
      <c r="H286">
        <v>44254.7</v>
      </c>
      <c r="I286">
        <v>2905.9</v>
      </c>
      <c r="J286">
        <v>2471.1999999999998</v>
      </c>
      <c r="K286">
        <v>48235.1</v>
      </c>
      <c r="L286">
        <v>3307.7</v>
      </c>
      <c r="M286">
        <v>44897.9</v>
      </c>
      <c r="N286">
        <v>2676.9</v>
      </c>
      <c r="O286">
        <v>17.5</v>
      </c>
      <c r="P286">
        <v>12.5</v>
      </c>
      <c r="Q286">
        <v>9</v>
      </c>
      <c r="R286">
        <v>9.24</v>
      </c>
      <c r="S286">
        <v>5.14</v>
      </c>
      <c r="T286">
        <v>6.02</v>
      </c>
      <c r="U286">
        <v>6.21</v>
      </c>
      <c r="V286">
        <v>6.09</v>
      </c>
      <c r="W286">
        <v>50</v>
      </c>
      <c r="X286">
        <v>53.7</v>
      </c>
      <c r="Y286">
        <v>53.5</v>
      </c>
      <c r="Z286">
        <v>38.700000000000003</v>
      </c>
      <c r="AA286">
        <v>19.8</v>
      </c>
      <c r="AB286">
        <v>4.5</v>
      </c>
      <c r="AC286">
        <v>117.4</v>
      </c>
      <c r="AD286">
        <v>111.4</v>
      </c>
      <c r="AE286">
        <v>137.4</v>
      </c>
      <c r="AF286">
        <v>63.3</v>
      </c>
      <c r="AG286">
        <v>115.7</v>
      </c>
      <c r="AH286">
        <v>172.9</v>
      </c>
      <c r="AI286">
        <v>299.39999999999998</v>
      </c>
      <c r="AJ286">
        <v>820.2</v>
      </c>
      <c r="AK286">
        <v>485.9</v>
      </c>
      <c r="AL286">
        <v>6300</v>
      </c>
      <c r="AM286">
        <v>452.7</v>
      </c>
      <c r="AN286">
        <v>181.6</v>
      </c>
      <c r="AO286">
        <v>1.01</v>
      </c>
      <c r="AP286">
        <v>289.82249999999999</v>
      </c>
      <c r="AQ286">
        <v>51.3</v>
      </c>
      <c r="AR286">
        <v>1</v>
      </c>
      <c r="AS286">
        <v>1</v>
      </c>
      <c r="AT286">
        <v>1</v>
      </c>
      <c r="AU286">
        <v>-22</v>
      </c>
      <c r="AV286">
        <v>1</v>
      </c>
      <c r="AW286">
        <v>-14</v>
      </c>
      <c r="AX286" s="93">
        <v>43</v>
      </c>
      <c r="AY286" s="93">
        <v>74</v>
      </c>
      <c r="AZ286" s="93">
        <v>54</v>
      </c>
      <c r="BA286" s="93">
        <v>44</v>
      </c>
      <c r="BB286" s="93">
        <v>27</v>
      </c>
      <c r="BC286" s="93">
        <v>27</v>
      </c>
      <c r="BD286" s="93">
        <v>43</v>
      </c>
      <c r="BE286" s="93">
        <v>31</v>
      </c>
      <c r="BF286" s="93">
        <v>36</v>
      </c>
      <c r="BG286" s="93">
        <v>56</v>
      </c>
      <c r="BH286" s="93">
        <v>83</v>
      </c>
      <c r="BI286" s="93">
        <v>50</v>
      </c>
      <c r="BJ286" s="93">
        <v>33</v>
      </c>
      <c r="BK286" s="93">
        <v>45</v>
      </c>
      <c r="BL286" s="93">
        <v>28</v>
      </c>
      <c r="BM286" s="93">
        <v>53</v>
      </c>
      <c r="BN286" s="93">
        <v>44</v>
      </c>
      <c r="BO286" s="93">
        <v>26</v>
      </c>
      <c r="BP286" s="93">
        <v>78</v>
      </c>
      <c r="BQ286" s="93">
        <v>89</v>
      </c>
      <c r="BR286" s="93">
        <v>95</v>
      </c>
      <c r="BS286" s="93">
        <v>81</v>
      </c>
      <c r="BT286" s="93">
        <v>85</v>
      </c>
      <c r="BU286" s="93">
        <v>33</v>
      </c>
      <c r="BV286" s="93">
        <v>9</v>
      </c>
      <c r="BW286" s="93">
        <v>36</v>
      </c>
      <c r="BX286" s="93">
        <v>57</v>
      </c>
      <c r="BY286" s="93">
        <v>55</v>
      </c>
    </row>
    <row r="287" spans="1:77">
      <c r="A287" s="1">
        <v>43405</v>
      </c>
      <c r="B287" t="s">
        <v>357</v>
      </c>
      <c r="C287" s="2">
        <v>100.5</v>
      </c>
      <c r="D287">
        <v>66.950999999999993</v>
      </c>
      <c r="E287">
        <v>2392.5</v>
      </c>
      <c r="F287">
        <v>59.46</v>
      </c>
      <c r="G287">
        <v>9048.4</v>
      </c>
      <c r="H287">
        <v>44218.400000000001</v>
      </c>
      <c r="I287">
        <v>3668.8</v>
      </c>
      <c r="J287">
        <v>2736.8</v>
      </c>
      <c r="K287">
        <v>47417.3</v>
      </c>
      <c r="L287">
        <v>3366.5</v>
      </c>
      <c r="M287">
        <v>45249.5</v>
      </c>
      <c r="N287">
        <v>2694.7</v>
      </c>
      <c r="O287">
        <v>17.989999999999998</v>
      </c>
      <c r="P287">
        <v>12.5</v>
      </c>
      <c r="Q287">
        <v>8.84</v>
      </c>
      <c r="R287">
        <v>9.16</v>
      </c>
      <c r="S287">
        <v>5.54</v>
      </c>
      <c r="T287">
        <v>6.56</v>
      </c>
      <c r="U287">
        <v>6.41</v>
      </c>
      <c r="V287">
        <v>6.03</v>
      </c>
      <c r="W287">
        <v>50.1</v>
      </c>
      <c r="X287">
        <v>52.2</v>
      </c>
      <c r="Y287">
        <v>54.8</v>
      </c>
      <c r="Z287">
        <v>41.3</v>
      </c>
      <c r="AA287">
        <v>21.5</v>
      </c>
      <c r="AB287">
        <v>4.7</v>
      </c>
      <c r="AC287">
        <v>125.6</v>
      </c>
      <c r="AD287">
        <v>116.6</v>
      </c>
      <c r="AE287">
        <v>146.6</v>
      </c>
      <c r="AF287">
        <v>78.400000000000006</v>
      </c>
      <c r="AG287">
        <v>119.5</v>
      </c>
      <c r="AH287" t="s">
        <v>357</v>
      </c>
      <c r="AI287">
        <v>300.60000000000002</v>
      </c>
      <c r="AJ287">
        <v>663.3</v>
      </c>
      <c r="AK287">
        <v>470.3</v>
      </c>
      <c r="AL287">
        <v>5900</v>
      </c>
      <c r="AM287">
        <v>478.4</v>
      </c>
      <c r="AN287">
        <v>158</v>
      </c>
      <c r="AO287">
        <v>0.83</v>
      </c>
      <c r="AP287">
        <v>247.70269999999999</v>
      </c>
      <c r="AQ287">
        <v>52.6</v>
      </c>
      <c r="AR287">
        <v>0</v>
      </c>
      <c r="AS287">
        <v>0</v>
      </c>
      <c r="AT287">
        <v>0</v>
      </c>
      <c r="AU287" t="s">
        <v>357</v>
      </c>
      <c r="AV287" t="s">
        <v>357</v>
      </c>
      <c r="AW287" t="s">
        <v>357</v>
      </c>
      <c r="AX287" s="93">
        <v>53</v>
      </c>
      <c r="AY287" s="93">
        <v>77</v>
      </c>
      <c r="AZ287" s="93">
        <v>42</v>
      </c>
      <c r="BA287" s="93">
        <v>38</v>
      </c>
      <c r="BB287" s="93">
        <v>37</v>
      </c>
      <c r="BC287" s="93">
        <v>34</v>
      </c>
      <c r="BD287" s="93">
        <v>33</v>
      </c>
      <c r="BE287" s="93">
        <v>34</v>
      </c>
      <c r="BF287" s="93">
        <v>36</v>
      </c>
      <c r="BG287" s="93">
        <v>54</v>
      </c>
      <c r="BH287" s="93">
        <v>82</v>
      </c>
      <c r="BI287" s="93">
        <v>43</v>
      </c>
      <c r="BJ287" s="93">
        <v>39</v>
      </c>
      <c r="BK287" s="93">
        <v>42</v>
      </c>
      <c r="BL287" s="93">
        <v>29</v>
      </c>
      <c r="BM287" s="93">
        <v>46</v>
      </c>
      <c r="BN287" s="93">
        <v>40</v>
      </c>
      <c r="BO287" s="93">
        <v>27</v>
      </c>
      <c r="BP287" s="93">
        <v>78</v>
      </c>
      <c r="BQ287" s="93">
        <v>90</v>
      </c>
      <c r="BR287" s="93">
        <v>84</v>
      </c>
      <c r="BS287" s="93">
        <v>79</v>
      </c>
      <c r="BT287" s="93">
        <v>83</v>
      </c>
      <c r="BU287" s="93">
        <v>38</v>
      </c>
      <c r="BV287" s="93">
        <v>11</v>
      </c>
      <c r="BW287" s="93">
        <v>36</v>
      </c>
      <c r="BX287" s="93">
        <v>88</v>
      </c>
      <c r="BY287" s="93">
        <v>39</v>
      </c>
    </row>
    <row r="288" spans="1:77">
      <c r="A288" s="1">
        <v>43435</v>
      </c>
      <c r="B288" t="s">
        <v>357</v>
      </c>
      <c r="C288" s="2">
        <v>100.84</v>
      </c>
      <c r="D288">
        <v>69.831900000000005</v>
      </c>
      <c r="E288">
        <v>2369.33</v>
      </c>
      <c r="F288">
        <v>54.02</v>
      </c>
      <c r="G288">
        <v>8980.9</v>
      </c>
      <c r="H288">
        <v>44891.6</v>
      </c>
      <c r="I288">
        <v>3044.8</v>
      </c>
      <c r="J288">
        <v>2785.4</v>
      </c>
      <c r="K288">
        <v>48478.2</v>
      </c>
      <c r="L288">
        <v>3338.3</v>
      </c>
      <c r="M288">
        <v>46287.9</v>
      </c>
      <c r="N288">
        <v>2719.4</v>
      </c>
      <c r="O288">
        <v>17.82</v>
      </c>
      <c r="P288">
        <v>12.38</v>
      </c>
      <c r="Q288">
        <v>8.94</v>
      </c>
      <c r="R288">
        <v>9.4499999999999993</v>
      </c>
      <c r="S288">
        <v>5.89</v>
      </c>
      <c r="T288">
        <v>6.75</v>
      </c>
      <c r="U288">
        <v>6.47</v>
      </c>
      <c r="V288">
        <v>6.92</v>
      </c>
      <c r="W288">
        <v>50.2</v>
      </c>
      <c r="X288">
        <v>51.8</v>
      </c>
      <c r="Y288">
        <v>54.7</v>
      </c>
      <c r="Z288">
        <v>40.299999999999997</v>
      </c>
      <c r="AA288">
        <v>21.3</v>
      </c>
      <c r="AB288">
        <v>4.8</v>
      </c>
      <c r="AC288">
        <v>125.1</v>
      </c>
      <c r="AD288">
        <v>112.7</v>
      </c>
      <c r="AE288">
        <v>145.69999999999999</v>
      </c>
      <c r="AF288">
        <v>90.6</v>
      </c>
      <c r="AG288">
        <v>117.7</v>
      </c>
      <c r="AH288" t="s">
        <v>357</v>
      </c>
      <c r="AI288">
        <v>300.3</v>
      </c>
      <c r="AJ288">
        <v>374.8</v>
      </c>
      <c r="AK288">
        <v>464.2</v>
      </c>
      <c r="AL288">
        <v>6800</v>
      </c>
      <c r="AM288">
        <v>464.4</v>
      </c>
      <c r="AN288">
        <v>143.4</v>
      </c>
      <c r="AO288">
        <v>0.93</v>
      </c>
      <c r="AP288">
        <v>337.34750000000003</v>
      </c>
      <c r="AQ288">
        <v>51.7</v>
      </c>
      <c r="AR288">
        <v>-1</v>
      </c>
      <c r="AS288">
        <v>-1</v>
      </c>
      <c r="AT288">
        <v>-1</v>
      </c>
      <c r="AU288" t="s">
        <v>357</v>
      </c>
      <c r="AV288" t="s">
        <v>357</v>
      </c>
      <c r="AW288" t="s">
        <v>357</v>
      </c>
      <c r="AX288" s="93">
        <v>55</v>
      </c>
      <c r="AY288" s="93">
        <v>80</v>
      </c>
      <c r="AZ288" s="93">
        <v>56</v>
      </c>
      <c r="BA288" s="93">
        <v>37</v>
      </c>
      <c r="BB288" s="93">
        <v>58</v>
      </c>
      <c r="BC288" s="93">
        <v>40</v>
      </c>
      <c r="BD288" s="93">
        <v>37</v>
      </c>
      <c r="BE288" s="93">
        <v>38</v>
      </c>
      <c r="BF288" s="93">
        <v>31</v>
      </c>
      <c r="BG288" s="93">
        <v>50</v>
      </c>
      <c r="BH288" s="93">
        <v>84</v>
      </c>
      <c r="BI288" s="93">
        <v>44</v>
      </c>
      <c r="BJ288" s="93">
        <v>32</v>
      </c>
      <c r="BK288" s="93">
        <v>38</v>
      </c>
      <c r="BL288" s="93">
        <v>27</v>
      </c>
      <c r="BM288" s="93">
        <v>35</v>
      </c>
      <c r="BN288" s="93">
        <v>40</v>
      </c>
      <c r="BO288" s="93">
        <v>25</v>
      </c>
      <c r="BP288" s="93">
        <v>81</v>
      </c>
      <c r="BQ288" s="93">
        <v>89</v>
      </c>
      <c r="BR288" s="93">
        <v>85</v>
      </c>
      <c r="BS288" s="93">
        <v>82</v>
      </c>
      <c r="BT288" s="93">
        <v>94</v>
      </c>
      <c r="BU288" s="93">
        <v>41</v>
      </c>
      <c r="BV288" s="93">
        <v>10</v>
      </c>
      <c r="BW288" s="93">
        <v>41</v>
      </c>
      <c r="BX288" s="93">
        <v>92</v>
      </c>
      <c r="BY288" s="93">
        <v>45</v>
      </c>
    </row>
    <row r="289" spans="1:77">
      <c r="A289" s="1">
        <v>43466</v>
      </c>
      <c r="B289">
        <v>997.743267123176</v>
      </c>
      <c r="C289" s="2">
        <v>101.01</v>
      </c>
      <c r="D289">
        <v>65.410300000000007</v>
      </c>
      <c r="E289">
        <v>2521.1</v>
      </c>
      <c r="F289">
        <v>60.84</v>
      </c>
      <c r="G289">
        <v>9339</v>
      </c>
      <c r="H289">
        <v>47109.3</v>
      </c>
      <c r="I289">
        <v>4238.8</v>
      </c>
      <c r="J289">
        <v>5828.7</v>
      </c>
      <c r="K289">
        <v>49228.6</v>
      </c>
      <c r="L289">
        <v>3440.3</v>
      </c>
      <c r="M289">
        <v>46668.5</v>
      </c>
      <c r="N289">
        <v>2646.7</v>
      </c>
      <c r="O289">
        <v>17.87</v>
      </c>
      <c r="P289">
        <v>12.5</v>
      </c>
      <c r="Q289">
        <v>9.1999999999999993</v>
      </c>
      <c r="R289">
        <v>9.17</v>
      </c>
      <c r="S289">
        <v>5.62</v>
      </c>
      <c r="T289">
        <v>6.83</v>
      </c>
      <c r="U289">
        <v>6.54</v>
      </c>
      <c r="V289">
        <v>6.69</v>
      </c>
      <c r="W289">
        <v>49.7</v>
      </c>
      <c r="X289">
        <v>51.5</v>
      </c>
      <c r="Y289">
        <v>54.4</v>
      </c>
      <c r="Z289">
        <v>41.3</v>
      </c>
      <c r="AA289">
        <v>22.4</v>
      </c>
      <c r="AB289">
        <v>4.8</v>
      </c>
      <c r="AC289">
        <v>134.9</v>
      </c>
      <c r="AD289">
        <v>117.3</v>
      </c>
      <c r="AE289">
        <v>159.80000000000001</v>
      </c>
      <c r="AF289">
        <v>102.7</v>
      </c>
      <c r="AG289">
        <v>119.6</v>
      </c>
      <c r="AH289">
        <v>267.5</v>
      </c>
      <c r="AI289">
        <v>356.8</v>
      </c>
      <c r="AJ289">
        <v>159.9</v>
      </c>
      <c r="AK289">
        <v>640.6</v>
      </c>
      <c r="AL289">
        <v>17100</v>
      </c>
      <c r="AM289">
        <v>481.7</v>
      </c>
      <c r="AN289">
        <v>143.1</v>
      </c>
      <c r="AO289">
        <v>1</v>
      </c>
      <c r="AP289">
        <v>175.41589999999999</v>
      </c>
      <c r="AQ289">
        <v>50.9</v>
      </c>
      <c r="AR289">
        <v>-4</v>
      </c>
      <c r="AS289">
        <v>-4</v>
      </c>
      <c r="AT289">
        <v>-4</v>
      </c>
      <c r="AU289">
        <v>-25</v>
      </c>
      <c r="AV289">
        <v>-7</v>
      </c>
      <c r="AW289">
        <v>-17</v>
      </c>
      <c r="AX289" s="93">
        <v>53</v>
      </c>
      <c r="AY289" s="93">
        <v>76</v>
      </c>
      <c r="AZ289" s="93">
        <v>43</v>
      </c>
      <c r="BA289" s="93">
        <v>44</v>
      </c>
      <c r="BB289" s="93">
        <v>15</v>
      </c>
      <c r="BC289" s="93">
        <v>26</v>
      </c>
      <c r="BD289" s="93">
        <v>53</v>
      </c>
      <c r="BE289" s="93">
        <v>40</v>
      </c>
      <c r="BF289" s="93">
        <v>19</v>
      </c>
      <c r="BG289" s="93">
        <v>65</v>
      </c>
      <c r="BH289" s="93">
        <v>91</v>
      </c>
      <c r="BI289" s="93">
        <v>47</v>
      </c>
      <c r="BJ289" s="93">
        <v>41</v>
      </c>
      <c r="BK289" s="93">
        <v>29</v>
      </c>
      <c r="BL289" s="93">
        <v>32</v>
      </c>
      <c r="BM289" s="93">
        <v>43</v>
      </c>
      <c r="BN289" s="93">
        <v>46</v>
      </c>
      <c r="BO289" s="93">
        <v>28</v>
      </c>
      <c r="BP289" s="93">
        <v>81</v>
      </c>
      <c r="BQ289" s="93">
        <v>90</v>
      </c>
      <c r="BR289" s="93">
        <v>84</v>
      </c>
      <c r="BS289" s="93">
        <v>85</v>
      </c>
      <c r="BT289" s="93">
        <v>85</v>
      </c>
      <c r="BU289" s="93">
        <v>48</v>
      </c>
      <c r="BV289" s="93">
        <v>9</v>
      </c>
      <c r="BW289" s="93">
        <v>42</v>
      </c>
      <c r="BX289" s="93">
        <v>79</v>
      </c>
      <c r="BY289" s="93">
        <v>46</v>
      </c>
    </row>
    <row r="290" spans="1:77">
      <c r="A290" s="1">
        <v>43497</v>
      </c>
      <c r="B290" t="s">
        <v>357</v>
      </c>
      <c r="C290" s="2">
        <v>100.44</v>
      </c>
      <c r="D290">
        <v>65.915099999999995</v>
      </c>
      <c r="E290">
        <v>2485.27</v>
      </c>
      <c r="F290">
        <v>66.31</v>
      </c>
      <c r="G290">
        <v>8989.9</v>
      </c>
      <c r="H290">
        <v>45721.2</v>
      </c>
      <c r="I290">
        <v>2460.8000000000002</v>
      </c>
      <c r="J290">
        <v>1784.9</v>
      </c>
      <c r="K290">
        <v>45355.7</v>
      </c>
      <c r="L290">
        <v>3197.4</v>
      </c>
      <c r="M290">
        <v>43775.8</v>
      </c>
      <c r="N290">
        <v>2650.7</v>
      </c>
      <c r="O290">
        <v>15.95</v>
      </c>
      <c r="P290">
        <v>13.1</v>
      </c>
      <c r="Q290">
        <v>9.25</v>
      </c>
      <c r="R290">
        <v>9.56</v>
      </c>
      <c r="S290">
        <v>6.02</v>
      </c>
      <c r="T290">
        <v>6.91</v>
      </c>
      <c r="U290">
        <v>6.52</v>
      </c>
      <c r="V290">
        <v>6.62</v>
      </c>
      <c r="W290">
        <v>48.3</v>
      </c>
      <c r="X290">
        <v>49.7</v>
      </c>
      <c r="Y290">
        <v>54.2</v>
      </c>
      <c r="Z290">
        <v>30.8</v>
      </c>
      <c r="AA290">
        <v>16.399999999999999</v>
      </c>
      <c r="AB290">
        <v>4.9000000000000004</v>
      </c>
      <c r="AC290">
        <v>113</v>
      </c>
      <c r="AD290">
        <v>113.3</v>
      </c>
      <c r="AE290">
        <v>114.8</v>
      </c>
      <c r="AF290">
        <v>102.8</v>
      </c>
      <c r="AG290">
        <v>96.2</v>
      </c>
      <c r="AH290" t="s">
        <v>357</v>
      </c>
      <c r="AI290">
        <v>267.89999999999998</v>
      </c>
      <c r="AJ290">
        <v>89.6</v>
      </c>
      <c r="AK290">
        <v>224.2</v>
      </c>
      <c r="AL290">
        <v>4200</v>
      </c>
      <c r="AM290">
        <v>473.4</v>
      </c>
      <c r="AN290">
        <v>142</v>
      </c>
      <c r="AO290">
        <v>1.06</v>
      </c>
      <c r="AP290">
        <v>334.68369999999999</v>
      </c>
      <c r="AQ290">
        <v>50.1</v>
      </c>
      <c r="AR290">
        <v>-1</v>
      </c>
      <c r="AS290">
        <v>-1</v>
      </c>
      <c r="AT290">
        <v>-1</v>
      </c>
      <c r="AU290" t="s">
        <v>357</v>
      </c>
      <c r="AV290" t="s">
        <v>357</v>
      </c>
      <c r="AW290" t="s">
        <v>357</v>
      </c>
      <c r="AX290" s="93">
        <v>59</v>
      </c>
      <c r="AY290" s="93">
        <v>77</v>
      </c>
      <c r="AZ290" s="93">
        <v>39</v>
      </c>
      <c r="BA290" s="93">
        <v>48</v>
      </c>
      <c r="BB290" s="93">
        <v>45</v>
      </c>
      <c r="BC290" s="93">
        <v>43</v>
      </c>
      <c r="BD290" s="93">
        <v>40</v>
      </c>
      <c r="BE290" s="93">
        <v>38</v>
      </c>
      <c r="BF290" s="93">
        <v>31</v>
      </c>
      <c r="BG290" s="93">
        <v>72</v>
      </c>
      <c r="BH290" s="93">
        <v>93</v>
      </c>
      <c r="BI290" s="93">
        <v>47</v>
      </c>
      <c r="BJ290" s="93">
        <v>36</v>
      </c>
      <c r="BK290" s="93">
        <v>32</v>
      </c>
      <c r="BL290" s="93">
        <v>33</v>
      </c>
      <c r="BM290" s="93">
        <v>46</v>
      </c>
      <c r="BN290" s="93">
        <v>47</v>
      </c>
      <c r="BO290" s="93">
        <v>22</v>
      </c>
      <c r="BP290" s="93">
        <v>77</v>
      </c>
      <c r="BQ290" s="93">
        <v>84</v>
      </c>
      <c r="BR290" s="93">
        <v>93</v>
      </c>
      <c r="BS290" s="93">
        <v>77</v>
      </c>
      <c r="BT290" s="93">
        <v>69</v>
      </c>
      <c r="BU290" s="93">
        <v>35</v>
      </c>
      <c r="BV290" s="93">
        <v>10</v>
      </c>
      <c r="BW290" s="93">
        <v>43</v>
      </c>
      <c r="BX290" s="93">
        <v>80</v>
      </c>
      <c r="BY290" s="93">
        <v>53</v>
      </c>
    </row>
    <row r="291" spans="1:77">
      <c r="A291" s="1">
        <v>43525</v>
      </c>
      <c r="B291" t="s">
        <v>357</v>
      </c>
      <c r="C291" s="2">
        <v>100.32</v>
      </c>
      <c r="D291">
        <v>65.634</v>
      </c>
      <c r="E291">
        <v>2497.1</v>
      </c>
      <c r="F291">
        <v>67.58</v>
      </c>
      <c r="G291">
        <v>9029.7000000000007</v>
      </c>
      <c r="H291">
        <v>46212.6</v>
      </c>
      <c r="I291">
        <v>2583.8000000000002</v>
      </c>
      <c r="J291">
        <v>2694.1</v>
      </c>
      <c r="K291">
        <v>46894.8</v>
      </c>
      <c r="L291">
        <v>3268.9</v>
      </c>
      <c r="M291">
        <v>44942</v>
      </c>
      <c r="N291">
        <v>2767.1</v>
      </c>
      <c r="O291">
        <v>15.54</v>
      </c>
      <c r="P291">
        <v>13.08</v>
      </c>
      <c r="Q291">
        <v>9.2899999999999991</v>
      </c>
      <c r="R291">
        <v>9.74</v>
      </c>
      <c r="S291">
        <v>6.15</v>
      </c>
      <c r="T291">
        <v>7.02</v>
      </c>
      <c r="U291">
        <v>6.5</v>
      </c>
      <c r="V291">
        <v>6.34</v>
      </c>
      <c r="W291">
        <v>49.9</v>
      </c>
      <c r="X291">
        <v>47.6</v>
      </c>
      <c r="Y291">
        <v>56</v>
      </c>
      <c r="Z291">
        <v>34.700000000000003</v>
      </c>
      <c r="AA291">
        <v>18.2</v>
      </c>
      <c r="AB291">
        <v>4.9000000000000004</v>
      </c>
      <c r="AC291">
        <v>109.9</v>
      </c>
      <c r="AD291">
        <v>104.5</v>
      </c>
      <c r="AE291">
        <v>118.9</v>
      </c>
      <c r="AF291">
        <v>91.8</v>
      </c>
      <c r="AG291">
        <v>98.7</v>
      </c>
      <c r="AH291" t="s">
        <v>357</v>
      </c>
      <c r="AI291">
        <v>261</v>
      </c>
      <c r="AJ291">
        <v>99</v>
      </c>
      <c r="AK291">
        <v>242.8</v>
      </c>
      <c r="AL291">
        <v>5000</v>
      </c>
      <c r="AM291">
        <v>431.5</v>
      </c>
      <c r="AN291">
        <v>126.1</v>
      </c>
      <c r="AO291">
        <v>0.56000000000000005</v>
      </c>
      <c r="AP291">
        <v>125.4889</v>
      </c>
      <c r="AQ291">
        <v>52.8</v>
      </c>
      <c r="AR291">
        <v>0</v>
      </c>
      <c r="AS291">
        <v>0</v>
      </c>
      <c r="AT291">
        <v>0</v>
      </c>
      <c r="AU291" t="s">
        <v>357</v>
      </c>
      <c r="AV291" t="s">
        <v>357</v>
      </c>
      <c r="AW291" t="s">
        <v>357</v>
      </c>
      <c r="AX291" s="93">
        <v>55</v>
      </c>
      <c r="AY291" s="93">
        <v>69</v>
      </c>
      <c r="AZ291" s="93">
        <v>53</v>
      </c>
      <c r="BA291" s="93">
        <v>45</v>
      </c>
      <c r="BB291" s="93">
        <v>54</v>
      </c>
      <c r="BC291" s="93">
        <v>41</v>
      </c>
      <c r="BD291" s="93">
        <v>46</v>
      </c>
      <c r="BE291" s="93">
        <v>42</v>
      </c>
      <c r="BF291" s="93">
        <v>31</v>
      </c>
      <c r="BG291" s="93">
        <v>81</v>
      </c>
      <c r="BH291" s="93">
        <v>95</v>
      </c>
      <c r="BI291" s="93">
        <v>59</v>
      </c>
      <c r="BJ291" s="93">
        <v>33</v>
      </c>
      <c r="BK291" s="93">
        <v>40</v>
      </c>
      <c r="BL291" s="93">
        <v>35</v>
      </c>
      <c r="BM291" s="93">
        <v>50</v>
      </c>
      <c r="BN291" s="93">
        <v>46</v>
      </c>
      <c r="BO291" s="93">
        <v>22</v>
      </c>
      <c r="BP291" s="93">
        <v>81</v>
      </c>
      <c r="BQ291" s="93">
        <v>85</v>
      </c>
      <c r="BR291" s="93">
        <v>91</v>
      </c>
      <c r="BS291" s="93">
        <v>84</v>
      </c>
      <c r="BT291" s="93">
        <v>65</v>
      </c>
      <c r="BU291" s="93">
        <v>37</v>
      </c>
      <c r="BV291" s="93">
        <v>10</v>
      </c>
      <c r="BW291" s="93">
        <v>46</v>
      </c>
      <c r="BX291" s="93">
        <v>81</v>
      </c>
      <c r="BY291" s="93">
        <v>57</v>
      </c>
    </row>
    <row r="292" spans="1:77">
      <c r="A292" s="1">
        <v>43556</v>
      </c>
      <c r="B292">
        <v>485.87566856998347</v>
      </c>
      <c r="C292" s="2">
        <v>100.29</v>
      </c>
      <c r="D292">
        <v>64.637299999999996</v>
      </c>
      <c r="E292">
        <v>2559.3200000000002</v>
      </c>
      <c r="F292">
        <v>72.06</v>
      </c>
      <c r="G292">
        <v>8980.6</v>
      </c>
      <c r="H292">
        <v>46141.2</v>
      </c>
      <c r="I292">
        <v>3648.8</v>
      </c>
      <c r="J292">
        <v>2879.6</v>
      </c>
      <c r="K292">
        <v>47367.4</v>
      </c>
      <c r="L292">
        <v>3687.9</v>
      </c>
      <c r="M292">
        <v>46082.9</v>
      </c>
      <c r="N292">
        <v>2901.5</v>
      </c>
      <c r="O292">
        <v>14.69</v>
      </c>
      <c r="P292">
        <v>13.28</v>
      </c>
      <c r="Q292">
        <v>9.32</v>
      </c>
      <c r="R292">
        <v>9.85</v>
      </c>
      <c r="S292">
        <v>6.03</v>
      </c>
      <c r="T292">
        <v>7.07</v>
      </c>
      <c r="U292">
        <v>6.46</v>
      </c>
      <c r="V292">
        <v>6.48</v>
      </c>
      <c r="W292">
        <v>50.8</v>
      </c>
      <c r="X292">
        <v>44.1</v>
      </c>
      <c r="Y292">
        <v>55.3</v>
      </c>
      <c r="Z292">
        <v>37</v>
      </c>
      <c r="AA292">
        <v>20.9</v>
      </c>
      <c r="AB292">
        <v>4.7</v>
      </c>
      <c r="AC292">
        <v>120.7</v>
      </c>
      <c r="AD292">
        <v>115</v>
      </c>
      <c r="AE292">
        <v>133.19999999999999</v>
      </c>
      <c r="AF292">
        <v>91.1</v>
      </c>
      <c r="AG292">
        <v>110.6</v>
      </c>
      <c r="AH292">
        <v>98.3</v>
      </c>
      <c r="AI292">
        <v>285</v>
      </c>
      <c r="AJ292">
        <v>143.80000000000001</v>
      </c>
      <c r="AK292">
        <v>321.8</v>
      </c>
      <c r="AL292">
        <v>5600</v>
      </c>
      <c r="AM292">
        <v>484.6</v>
      </c>
      <c r="AN292">
        <v>148</v>
      </c>
      <c r="AO292">
        <v>0.81</v>
      </c>
      <c r="AP292">
        <v>203.07159999999999</v>
      </c>
      <c r="AQ292">
        <v>51.8</v>
      </c>
      <c r="AR292">
        <v>1</v>
      </c>
      <c r="AS292">
        <v>1</v>
      </c>
      <c r="AT292">
        <v>1</v>
      </c>
      <c r="AU292">
        <v>-20</v>
      </c>
      <c r="AV292">
        <v>-8</v>
      </c>
      <c r="AW292">
        <v>-16</v>
      </c>
      <c r="AX292" s="93">
        <v>54</v>
      </c>
      <c r="AY292" s="93">
        <v>70</v>
      </c>
      <c r="AZ292" s="93">
        <v>58</v>
      </c>
      <c r="BA292" s="93">
        <v>47</v>
      </c>
      <c r="BB292" s="93">
        <v>45</v>
      </c>
      <c r="BC292" s="93">
        <v>45</v>
      </c>
      <c r="BD292" s="93">
        <v>37</v>
      </c>
      <c r="BE292" s="93">
        <v>38</v>
      </c>
      <c r="BF292" s="93">
        <v>26</v>
      </c>
      <c r="BG292" s="93">
        <v>65</v>
      </c>
      <c r="BH292" s="93">
        <v>83</v>
      </c>
      <c r="BI292" s="93">
        <v>61</v>
      </c>
      <c r="BJ292" s="93">
        <v>45</v>
      </c>
      <c r="BK292" s="93">
        <v>58</v>
      </c>
      <c r="BL292" s="93">
        <v>32</v>
      </c>
      <c r="BM292" s="93">
        <v>53</v>
      </c>
      <c r="BN292" s="93">
        <v>61</v>
      </c>
      <c r="BO292" s="93">
        <v>15</v>
      </c>
      <c r="BP292" s="93">
        <v>77</v>
      </c>
      <c r="BQ292" s="93">
        <v>86</v>
      </c>
      <c r="BR292" s="93">
        <v>88</v>
      </c>
      <c r="BS292" s="93">
        <v>79</v>
      </c>
      <c r="BT292" s="93">
        <v>82</v>
      </c>
      <c r="BU292" s="93">
        <v>43</v>
      </c>
      <c r="BV292" s="93">
        <v>11</v>
      </c>
      <c r="BW292" s="93">
        <v>49</v>
      </c>
      <c r="BX292" s="93">
        <v>85</v>
      </c>
      <c r="BY292" s="93">
        <v>57</v>
      </c>
    </row>
    <row r="293" spans="1:77">
      <c r="A293" s="1">
        <v>43586</v>
      </c>
      <c r="B293" t="s">
        <v>357</v>
      </c>
      <c r="C293" s="2">
        <v>100.34</v>
      </c>
      <c r="D293">
        <v>65.430599999999998</v>
      </c>
      <c r="E293">
        <v>2665.33</v>
      </c>
      <c r="F293">
        <v>61.99</v>
      </c>
      <c r="G293">
        <v>9113.7999999999993</v>
      </c>
      <c r="H293">
        <v>46435.9</v>
      </c>
      <c r="I293">
        <v>3901.3</v>
      </c>
      <c r="J293">
        <v>3346.1</v>
      </c>
      <c r="K293">
        <v>49236.1</v>
      </c>
      <c r="L293">
        <v>3538.5</v>
      </c>
      <c r="M293">
        <v>47622.7</v>
      </c>
      <c r="N293">
        <v>2832</v>
      </c>
      <c r="O293">
        <v>15.06</v>
      </c>
      <c r="P293">
        <v>13.37</v>
      </c>
      <c r="Q293">
        <v>9.24</v>
      </c>
      <c r="R293">
        <v>9.6300000000000008</v>
      </c>
      <c r="S293">
        <v>5.72</v>
      </c>
      <c r="T293">
        <v>6.92</v>
      </c>
      <c r="U293">
        <v>6.46</v>
      </c>
      <c r="V293">
        <v>6.77</v>
      </c>
      <c r="W293">
        <v>50.2</v>
      </c>
      <c r="X293">
        <v>44.4</v>
      </c>
      <c r="Y293">
        <v>53</v>
      </c>
      <c r="Z293">
        <v>36.700000000000003</v>
      </c>
      <c r="AA293">
        <v>22</v>
      </c>
      <c r="AB293">
        <v>4.7</v>
      </c>
      <c r="AC293">
        <v>117.9</v>
      </c>
      <c r="AD293">
        <v>111.2</v>
      </c>
      <c r="AE293">
        <v>134.19999999999999</v>
      </c>
      <c r="AF293">
        <v>77.099999999999994</v>
      </c>
      <c r="AG293">
        <v>115.8</v>
      </c>
      <c r="AH293" t="s">
        <v>357</v>
      </c>
      <c r="AI293">
        <v>280.7</v>
      </c>
      <c r="AJ293">
        <v>162.30000000000001</v>
      </c>
      <c r="AK293">
        <v>348.5</v>
      </c>
      <c r="AL293">
        <v>4800</v>
      </c>
      <c r="AM293">
        <v>466.4</v>
      </c>
      <c r="AN293">
        <v>148.9</v>
      </c>
      <c r="AO293">
        <v>0.97</v>
      </c>
      <c r="AP293">
        <v>223.45419999999999</v>
      </c>
      <c r="AQ293">
        <v>49.8</v>
      </c>
      <c r="AR293">
        <v>3</v>
      </c>
      <c r="AS293">
        <v>3</v>
      </c>
      <c r="AT293">
        <v>3</v>
      </c>
      <c r="AU293" t="s">
        <v>357</v>
      </c>
      <c r="AV293" t="s">
        <v>357</v>
      </c>
      <c r="AW293" t="s">
        <v>357</v>
      </c>
      <c r="AX293" s="93">
        <v>53</v>
      </c>
      <c r="AY293" s="93">
        <v>64</v>
      </c>
      <c r="AZ293" s="93">
        <v>47</v>
      </c>
      <c r="BA293" s="93">
        <v>36</v>
      </c>
      <c r="BB293" s="93">
        <v>43</v>
      </c>
      <c r="BC293" s="93">
        <v>41</v>
      </c>
      <c r="BD293" s="93">
        <v>46</v>
      </c>
      <c r="BE293" s="93">
        <v>44</v>
      </c>
      <c r="BF293" s="93">
        <v>34</v>
      </c>
      <c r="BG293" s="93">
        <v>71</v>
      </c>
      <c r="BH293" s="93">
        <v>90</v>
      </c>
      <c r="BI293" s="93">
        <v>56</v>
      </c>
      <c r="BJ293" s="93">
        <v>44</v>
      </c>
      <c r="BK293" s="93">
        <v>50</v>
      </c>
      <c r="BL293" s="93">
        <v>34</v>
      </c>
      <c r="BM293" s="93">
        <v>52</v>
      </c>
      <c r="BN293" s="93">
        <v>54</v>
      </c>
      <c r="BO293" s="93">
        <v>23</v>
      </c>
      <c r="BP293" s="93">
        <v>78</v>
      </c>
      <c r="BQ293" s="93">
        <v>89</v>
      </c>
      <c r="BR293" s="93">
        <v>78</v>
      </c>
      <c r="BS293" s="93">
        <v>82</v>
      </c>
      <c r="BT293" s="93">
        <v>70</v>
      </c>
      <c r="BU293" s="93">
        <v>38</v>
      </c>
      <c r="BV293" s="93">
        <v>9</v>
      </c>
      <c r="BW293" s="93">
        <v>52</v>
      </c>
      <c r="BX293" s="93">
        <v>77</v>
      </c>
      <c r="BY293" s="93">
        <v>66</v>
      </c>
    </row>
    <row r="294" spans="1:77">
      <c r="A294" s="1">
        <v>43617</v>
      </c>
      <c r="B294" t="s">
        <v>357</v>
      </c>
      <c r="C294" s="2">
        <v>100.04</v>
      </c>
      <c r="D294">
        <v>63.230499999999999</v>
      </c>
      <c r="E294">
        <v>2765.85</v>
      </c>
      <c r="F294">
        <v>64.739999999999995</v>
      </c>
      <c r="G294">
        <v>9110.7000000000007</v>
      </c>
      <c r="H294">
        <v>46735.3</v>
      </c>
      <c r="I294">
        <v>3025.8</v>
      </c>
      <c r="J294">
        <v>2366</v>
      </c>
      <c r="K294">
        <v>49605.8</v>
      </c>
      <c r="L294">
        <v>3613.1</v>
      </c>
      <c r="M294">
        <v>47370.7</v>
      </c>
      <c r="N294">
        <v>2930</v>
      </c>
      <c r="O294">
        <v>15.41</v>
      </c>
      <c r="P294">
        <v>13.63</v>
      </c>
      <c r="Q294">
        <v>9.2200000000000006</v>
      </c>
      <c r="R294">
        <v>9.66</v>
      </c>
      <c r="S294">
        <v>5.63</v>
      </c>
      <c r="T294">
        <v>6.85</v>
      </c>
      <c r="U294">
        <v>6.47</v>
      </c>
      <c r="V294">
        <v>6.44</v>
      </c>
      <c r="W294">
        <v>50.2</v>
      </c>
      <c r="X294">
        <v>44.3</v>
      </c>
      <c r="Y294">
        <v>50.9</v>
      </c>
      <c r="Z294">
        <v>32.5</v>
      </c>
      <c r="AA294">
        <v>19.899999999999999</v>
      </c>
      <c r="AB294">
        <v>4.5</v>
      </c>
      <c r="AC294">
        <v>115.1</v>
      </c>
      <c r="AD294">
        <v>112.2</v>
      </c>
      <c r="AE294">
        <v>130.5</v>
      </c>
      <c r="AF294">
        <v>64.7</v>
      </c>
      <c r="AG294">
        <v>114.7</v>
      </c>
      <c r="AH294" t="s">
        <v>357</v>
      </c>
      <c r="AI294">
        <v>284.89999999999998</v>
      </c>
      <c r="AJ294">
        <v>180.1</v>
      </c>
      <c r="AK294">
        <v>363.8</v>
      </c>
      <c r="AL294">
        <v>4600</v>
      </c>
      <c r="AM294">
        <v>469</v>
      </c>
      <c r="AN294">
        <v>167.8</v>
      </c>
      <c r="AO294">
        <v>0.9</v>
      </c>
      <c r="AP294">
        <v>256.25110000000001</v>
      </c>
      <c r="AQ294">
        <v>48.6</v>
      </c>
      <c r="AR294">
        <v>1</v>
      </c>
      <c r="AS294">
        <v>1</v>
      </c>
      <c r="AT294">
        <v>1</v>
      </c>
      <c r="AU294" t="s">
        <v>357</v>
      </c>
      <c r="AV294" t="s">
        <v>357</v>
      </c>
      <c r="AW294" t="s">
        <v>357</v>
      </c>
      <c r="AX294" s="93">
        <v>51</v>
      </c>
      <c r="AY294" s="93">
        <v>61</v>
      </c>
      <c r="AZ294" s="93">
        <v>54</v>
      </c>
      <c r="BA294" s="93">
        <v>36</v>
      </c>
      <c r="BB294" s="93">
        <v>46</v>
      </c>
      <c r="BC294" s="93">
        <v>45</v>
      </c>
      <c r="BD294" s="93">
        <v>53</v>
      </c>
      <c r="BE294" s="93">
        <v>45</v>
      </c>
      <c r="BF294" s="93">
        <v>30</v>
      </c>
      <c r="BG294" s="93">
        <v>56</v>
      </c>
      <c r="BH294" s="93">
        <v>79</v>
      </c>
      <c r="BI294" s="93">
        <v>54</v>
      </c>
      <c r="BJ294" s="93">
        <v>44</v>
      </c>
      <c r="BK294" s="93">
        <v>50</v>
      </c>
      <c r="BL294" s="93">
        <v>42</v>
      </c>
      <c r="BM294" s="93">
        <v>48</v>
      </c>
      <c r="BN294" s="93">
        <v>53</v>
      </c>
      <c r="BO294" s="93">
        <v>24</v>
      </c>
      <c r="BP294" s="93">
        <v>78</v>
      </c>
      <c r="BQ294" s="93">
        <v>88</v>
      </c>
      <c r="BR294" s="93">
        <v>90</v>
      </c>
      <c r="BS294" s="93">
        <v>82</v>
      </c>
      <c r="BT294" s="93">
        <v>78</v>
      </c>
      <c r="BU294" s="93">
        <v>38</v>
      </c>
      <c r="BV294" s="93">
        <v>10</v>
      </c>
      <c r="BW294" s="93">
        <v>39</v>
      </c>
      <c r="BX294" s="93">
        <v>90</v>
      </c>
      <c r="BY294" s="93">
        <v>47</v>
      </c>
    </row>
    <row r="295" spans="1:77">
      <c r="A295" s="1">
        <v>43647</v>
      </c>
      <c r="B295">
        <v>692.64112466168717</v>
      </c>
      <c r="C295" s="2">
        <v>100.2</v>
      </c>
      <c r="D295">
        <v>63.628399999999999</v>
      </c>
      <c r="E295">
        <v>2739.5</v>
      </c>
      <c r="F295">
        <v>65.05</v>
      </c>
      <c r="G295">
        <v>9192.7999999999993</v>
      </c>
      <c r="H295">
        <v>47349.4</v>
      </c>
      <c r="I295">
        <v>2963.1</v>
      </c>
      <c r="J295">
        <v>2875.5</v>
      </c>
      <c r="K295">
        <v>50918.2</v>
      </c>
      <c r="L295">
        <v>3429</v>
      </c>
      <c r="M295">
        <v>47652.9</v>
      </c>
      <c r="N295">
        <v>2891.6</v>
      </c>
      <c r="O295">
        <v>15.25</v>
      </c>
      <c r="P295">
        <v>13.35</v>
      </c>
      <c r="Q295">
        <v>9.11</v>
      </c>
      <c r="R295">
        <v>9.35</v>
      </c>
      <c r="S295">
        <v>5.72</v>
      </c>
      <c r="T295">
        <v>6.75</v>
      </c>
      <c r="U295">
        <v>6.37</v>
      </c>
      <c r="V295">
        <v>6.88</v>
      </c>
      <c r="W295">
        <v>49.4</v>
      </c>
      <c r="X295">
        <v>45</v>
      </c>
      <c r="Y295">
        <v>51.5</v>
      </c>
      <c r="Z295">
        <v>32.4</v>
      </c>
      <c r="AA295">
        <v>20</v>
      </c>
      <c r="AB295">
        <v>4.4000000000000004</v>
      </c>
      <c r="AC295">
        <v>117.8</v>
      </c>
      <c r="AD295">
        <v>109.7</v>
      </c>
      <c r="AE295">
        <v>140.5</v>
      </c>
      <c r="AF295">
        <v>59</v>
      </c>
      <c r="AG295">
        <v>112.9</v>
      </c>
      <c r="AH295">
        <v>145.9</v>
      </c>
      <c r="AI295">
        <v>289.2</v>
      </c>
      <c r="AJ295">
        <v>187.4</v>
      </c>
      <c r="AK295">
        <v>446</v>
      </c>
      <c r="AL295">
        <v>5900</v>
      </c>
      <c r="AM295">
        <v>444.5</v>
      </c>
      <c r="AN295">
        <v>193</v>
      </c>
      <c r="AO295">
        <v>0.8</v>
      </c>
      <c r="AP295">
        <v>308.56869999999998</v>
      </c>
      <c r="AQ295">
        <v>49.3</v>
      </c>
      <c r="AR295">
        <v>1</v>
      </c>
      <c r="AS295">
        <v>1</v>
      </c>
      <c r="AT295">
        <v>1</v>
      </c>
      <c r="AU295">
        <v>-16</v>
      </c>
      <c r="AV295">
        <v>1</v>
      </c>
      <c r="AW295">
        <v>-15</v>
      </c>
      <c r="AX295" s="93">
        <v>51</v>
      </c>
      <c r="AY295" s="93">
        <v>70</v>
      </c>
      <c r="AZ295" s="93">
        <v>54</v>
      </c>
      <c r="BA295" s="93">
        <v>42</v>
      </c>
      <c r="BB295" s="93">
        <v>37</v>
      </c>
      <c r="BC295" s="93">
        <v>42</v>
      </c>
      <c r="BD295" s="93">
        <v>47</v>
      </c>
      <c r="BE295" s="93">
        <v>42</v>
      </c>
      <c r="BF295" s="93">
        <v>32</v>
      </c>
      <c r="BG295" s="93">
        <v>58</v>
      </c>
      <c r="BH295" s="93">
        <v>78</v>
      </c>
      <c r="BI295" s="93">
        <v>58</v>
      </c>
      <c r="BJ295" s="93">
        <v>37</v>
      </c>
      <c r="BK295" s="93">
        <v>47</v>
      </c>
      <c r="BL295" s="93">
        <v>34</v>
      </c>
      <c r="BM295" s="93">
        <v>47</v>
      </c>
      <c r="BN295" s="93">
        <v>55</v>
      </c>
      <c r="BO295" s="93">
        <v>20</v>
      </c>
      <c r="BP295" s="93">
        <v>80</v>
      </c>
      <c r="BQ295" s="93">
        <v>86</v>
      </c>
      <c r="BR295" s="93">
        <v>89</v>
      </c>
      <c r="BS295" s="93">
        <v>77</v>
      </c>
      <c r="BT295" s="93">
        <v>76</v>
      </c>
      <c r="BU295" s="93">
        <v>32</v>
      </c>
      <c r="BV295" s="93">
        <v>9</v>
      </c>
      <c r="BW295" s="93">
        <v>56</v>
      </c>
      <c r="BX295" s="93">
        <v>77</v>
      </c>
      <c r="BY295" s="93">
        <v>64</v>
      </c>
    </row>
    <row r="296" spans="1:77">
      <c r="A296" s="1">
        <v>43678</v>
      </c>
      <c r="B296" t="s">
        <v>357</v>
      </c>
      <c r="C296" s="2">
        <v>99.76</v>
      </c>
      <c r="D296">
        <v>66.765699999999995</v>
      </c>
      <c r="E296">
        <v>2740.04</v>
      </c>
      <c r="F296">
        <v>59.25</v>
      </c>
      <c r="G296">
        <v>9254.2000000000007</v>
      </c>
      <c r="H296">
        <v>47351</v>
      </c>
      <c r="I296">
        <v>3925</v>
      </c>
      <c r="J296">
        <v>3005.4</v>
      </c>
      <c r="K296">
        <v>50731.6</v>
      </c>
      <c r="L296">
        <v>3524.3</v>
      </c>
      <c r="M296">
        <v>48091.9</v>
      </c>
      <c r="N296">
        <v>3101.6</v>
      </c>
      <c r="O296">
        <v>14.93</v>
      </c>
      <c r="P296">
        <v>13.34</v>
      </c>
      <c r="Q296">
        <v>8.82</v>
      </c>
      <c r="R296">
        <v>9.51</v>
      </c>
      <c r="S296">
        <v>5.33</v>
      </c>
      <c r="T296">
        <v>6.69</v>
      </c>
      <c r="U296">
        <v>6.14</v>
      </c>
      <c r="V296">
        <v>6.35</v>
      </c>
      <c r="W296">
        <v>49.9</v>
      </c>
      <c r="X296">
        <v>43.2</v>
      </c>
      <c r="Y296">
        <v>53</v>
      </c>
      <c r="Z296">
        <v>33.4</v>
      </c>
      <c r="AA296">
        <v>22.3</v>
      </c>
      <c r="AB296">
        <v>4.5</v>
      </c>
      <c r="AC296">
        <v>120.2</v>
      </c>
      <c r="AD296">
        <v>114.2</v>
      </c>
      <c r="AE296">
        <v>141.6</v>
      </c>
      <c r="AF296">
        <v>59.4</v>
      </c>
      <c r="AG296">
        <v>116.5</v>
      </c>
      <c r="AH296" t="s">
        <v>357</v>
      </c>
      <c r="AI296">
        <v>296.10000000000002</v>
      </c>
      <c r="AJ296">
        <v>358.3</v>
      </c>
      <c r="AK296">
        <v>457.2</v>
      </c>
      <c r="AL296">
        <v>6200</v>
      </c>
      <c r="AM296">
        <v>456.9</v>
      </c>
      <c r="AN296">
        <v>220.2</v>
      </c>
      <c r="AO296">
        <v>0.84</v>
      </c>
      <c r="AP296">
        <v>317.88510000000002</v>
      </c>
      <c r="AQ296">
        <v>49.1</v>
      </c>
      <c r="AR296">
        <v>1</v>
      </c>
      <c r="AS296">
        <v>1</v>
      </c>
      <c r="AT296">
        <v>1</v>
      </c>
      <c r="AU296" t="s">
        <v>357</v>
      </c>
      <c r="AV296" t="s">
        <v>357</v>
      </c>
      <c r="AW296" t="s">
        <v>357</v>
      </c>
      <c r="AX296" s="93">
        <v>49</v>
      </c>
      <c r="AY296" s="93">
        <v>73</v>
      </c>
      <c r="AZ296" s="93">
        <v>51</v>
      </c>
      <c r="BA296" s="93">
        <v>32</v>
      </c>
      <c r="BB296" s="93">
        <v>36</v>
      </c>
      <c r="BC296" s="93">
        <v>38</v>
      </c>
      <c r="BD296" s="93">
        <v>45</v>
      </c>
      <c r="BE296" s="93">
        <v>42</v>
      </c>
      <c r="BF296" s="93">
        <v>34</v>
      </c>
      <c r="BG296" s="93">
        <v>55</v>
      </c>
      <c r="BH296" s="93">
        <v>78</v>
      </c>
      <c r="BI296" s="93">
        <v>58</v>
      </c>
      <c r="BJ296" s="93">
        <v>39</v>
      </c>
      <c r="BK296" s="93">
        <v>50</v>
      </c>
      <c r="BL296" s="93">
        <v>32</v>
      </c>
      <c r="BM296" s="93">
        <v>43</v>
      </c>
      <c r="BN296" s="93">
        <v>53</v>
      </c>
      <c r="BO296" s="93">
        <v>17</v>
      </c>
      <c r="BP296" s="93">
        <v>79</v>
      </c>
      <c r="BQ296" s="93">
        <v>92</v>
      </c>
      <c r="BR296" s="93">
        <v>92</v>
      </c>
      <c r="BS296" s="93">
        <v>83</v>
      </c>
      <c r="BT296" s="93">
        <v>68</v>
      </c>
      <c r="BU296" s="93">
        <v>35</v>
      </c>
      <c r="BV296" s="93">
        <v>9</v>
      </c>
      <c r="BW296" s="93">
        <v>53</v>
      </c>
      <c r="BX296" s="93">
        <v>77</v>
      </c>
      <c r="BY296" s="93">
        <v>57</v>
      </c>
    </row>
    <row r="297" spans="1:77">
      <c r="A297" s="1">
        <v>43709</v>
      </c>
      <c r="B297" t="s">
        <v>357</v>
      </c>
      <c r="C297" s="2">
        <v>99.84</v>
      </c>
      <c r="D297">
        <v>64.856899999999996</v>
      </c>
      <c r="E297">
        <v>2747.18</v>
      </c>
      <c r="F297">
        <v>59.25</v>
      </c>
      <c r="G297">
        <v>9367.6</v>
      </c>
      <c r="H297">
        <v>47584.1</v>
      </c>
      <c r="I297">
        <v>3149.3</v>
      </c>
      <c r="J297">
        <v>2723.9</v>
      </c>
      <c r="K297">
        <v>50342.3</v>
      </c>
      <c r="L297">
        <v>3592.9</v>
      </c>
      <c r="M297">
        <v>47976.9</v>
      </c>
      <c r="N297">
        <v>2893.6</v>
      </c>
      <c r="O297">
        <v>14.6</v>
      </c>
      <c r="P297">
        <v>13.04</v>
      </c>
      <c r="Q297">
        <v>8.61</v>
      </c>
      <c r="R297">
        <v>8.9700000000000006</v>
      </c>
      <c r="S297">
        <v>5.18</v>
      </c>
      <c r="T297">
        <v>6.49</v>
      </c>
      <c r="U297">
        <v>5.96</v>
      </c>
      <c r="V297">
        <v>6.21</v>
      </c>
      <c r="W297">
        <v>50.4</v>
      </c>
      <c r="X297">
        <v>43.5</v>
      </c>
      <c r="Y297">
        <v>50.7</v>
      </c>
      <c r="Z297">
        <v>34.299999999999997</v>
      </c>
      <c r="AA297">
        <v>21.9</v>
      </c>
      <c r="AB297">
        <v>4.3</v>
      </c>
      <c r="AC297">
        <v>122.3</v>
      </c>
      <c r="AD297">
        <v>115.7</v>
      </c>
      <c r="AE297">
        <v>144.5</v>
      </c>
      <c r="AF297">
        <v>60.9</v>
      </c>
      <c r="AG297">
        <v>116.6</v>
      </c>
      <c r="AH297" t="s">
        <v>357</v>
      </c>
      <c r="AI297">
        <v>306.2</v>
      </c>
      <c r="AJ297">
        <v>446.5</v>
      </c>
      <c r="AK297">
        <v>453.5</v>
      </c>
      <c r="AL297">
        <v>6000</v>
      </c>
      <c r="AM297">
        <v>459</v>
      </c>
      <c r="AN297">
        <v>223.5</v>
      </c>
      <c r="AO297">
        <v>0.57999999999999996</v>
      </c>
      <c r="AP297">
        <v>185.5222</v>
      </c>
      <c r="AQ297">
        <v>46.3</v>
      </c>
      <c r="AR297">
        <v>0</v>
      </c>
      <c r="AS297">
        <v>0</v>
      </c>
      <c r="AT297">
        <v>0</v>
      </c>
      <c r="AU297" t="s">
        <v>357</v>
      </c>
      <c r="AV297" t="s">
        <v>357</v>
      </c>
      <c r="AW297" t="s">
        <v>357</v>
      </c>
      <c r="AX297" s="93">
        <v>51</v>
      </c>
      <c r="AY297" s="93">
        <v>70</v>
      </c>
      <c r="AZ297" s="93">
        <v>49</v>
      </c>
      <c r="BA297" s="93">
        <v>43</v>
      </c>
      <c r="BB297" s="93">
        <v>37</v>
      </c>
      <c r="BC297" s="93">
        <v>39</v>
      </c>
      <c r="BD297" s="93">
        <v>45</v>
      </c>
      <c r="BE297" s="93">
        <v>43</v>
      </c>
      <c r="BF297" s="93">
        <v>36</v>
      </c>
      <c r="BG297" s="93">
        <v>58</v>
      </c>
      <c r="BH297" s="93">
        <v>76</v>
      </c>
      <c r="BI297" s="93">
        <v>51</v>
      </c>
      <c r="BJ297" s="93">
        <v>45</v>
      </c>
      <c r="BK297" s="93">
        <v>55</v>
      </c>
      <c r="BL297" s="93">
        <v>37</v>
      </c>
      <c r="BM297" s="93">
        <v>54</v>
      </c>
      <c r="BN297" s="93">
        <v>61</v>
      </c>
      <c r="BO297" s="93">
        <v>26</v>
      </c>
      <c r="BP297" s="93">
        <v>75</v>
      </c>
      <c r="BQ297" s="93">
        <v>85</v>
      </c>
      <c r="BR297" s="93">
        <v>90</v>
      </c>
      <c r="BS297" s="93">
        <v>77</v>
      </c>
      <c r="BT297" s="93">
        <v>76</v>
      </c>
      <c r="BU297" s="93">
        <v>24</v>
      </c>
      <c r="BV297" s="93">
        <v>9</v>
      </c>
      <c r="BW297" s="93">
        <v>43</v>
      </c>
      <c r="BX297" s="93">
        <v>81</v>
      </c>
      <c r="BY297" s="93">
        <v>43</v>
      </c>
    </row>
    <row r="298" spans="1:77">
      <c r="A298" s="1">
        <v>43739</v>
      </c>
      <c r="B298">
        <v>917.55955808223393</v>
      </c>
      <c r="C298" s="2">
        <v>100.13</v>
      </c>
      <c r="D298">
        <v>64.132800000000003</v>
      </c>
      <c r="E298">
        <v>2893.98</v>
      </c>
      <c r="F298">
        <v>59.62</v>
      </c>
      <c r="G298">
        <v>9411.9</v>
      </c>
      <c r="H298">
        <v>48266.8</v>
      </c>
      <c r="I298">
        <v>2972.8</v>
      </c>
      <c r="J298">
        <v>2961.6</v>
      </c>
      <c r="K298">
        <v>51977.9</v>
      </c>
      <c r="L298">
        <v>3858.1</v>
      </c>
      <c r="M298">
        <v>48845.5</v>
      </c>
      <c r="N298">
        <v>2978.6</v>
      </c>
      <c r="O298">
        <v>14.21</v>
      </c>
      <c r="P298">
        <v>12.83</v>
      </c>
      <c r="Q298">
        <v>8.2899999999999991</v>
      </c>
      <c r="R298">
        <v>9.01</v>
      </c>
      <c r="S298">
        <v>5.03</v>
      </c>
      <c r="T298">
        <v>6.28</v>
      </c>
      <c r="U298">
        <v>5.8</v>
      </c>
      <c r="V298">
        <v>7.09</v>
      </c>
      <c r="W298">
        <v>51.4</v>
      </c>
      <c r="X298">
        <v>41.7</v>
      </c>
      <c r="Y298">
        <v>50.9</v>
      </c>
      <c r="Z298">
        <v>35.5</v>
      </c>
      <c r="AA298">
        <v>20.9</v>
      </c>
      <c r="AB298">
        <v>4.5</v>
      </c>
      <c r="AC298">
        <v>123.4</v>
      </c>
      <c r="AD298">
        <v>114.2</v>
      </c>
      <c r="AE298">
        <v>147.19999999999999</v>
      </c>
      <c r="AF298">
        <v>64.599999999999994</v>
      </c>
      <c r="AG298">
        <v>115.8</v>
      </c>
      <c r="AH298">
        <v>176</v>
      </c>
      <c r="AI298">
        <v>302.2</v>
      </c>
      <c r="AJ298">
        <v>867.8</v>
      </c>
      <c r="AK298">
        <v>507.9</v>
      </c>
      <c r="AL298">
        <v>6600</v>
      </c>
      <c r="AM298">
        <v>452.7</v>
      </c>
      <c r="AN298">
        <v>191.8</v>
      </c>
      <c r="AO298">
        <v>1.07</v>
      </c>
      <c r="AP298">
        <v>326.32569999999998</v>
      </c>
      <c r="AQ298">
        <v>47.2</v>
      </c>
      <c r="AR298">
        <v>0</v>
      </c>
      <c r="AS298">
        <v>0</v>
      </c>
      <c r="AT298">
        <v>0</v>
      </c>
      <c r="AU298">
        <v>-19</v>
      </c>
      <c r="AV298">
        <v>1</v>
      </c>
      <c r="AW298">
        <v>-13</v>
      </c>
      <c r="AX298" s="93">
        <v>47</v>
      </c>
      <c r="AY298" s="93">
        <v>60</v>
      </c>
      <c r="AZ298" s="93">
        <v>38</v>
      </c>
      <c r="BA298" s="93">
        <v>44</v>
      </c>
      <c r="BB298" s="93">
        <v>42</v>
      </c>
      <c r="BC298" s="93">
        <v>48</v>
      </c>
      <c r="BD298" s="93">
        <v>37</v>
      </c>
      <c r="BE298" s="93">
        <v>40</v>
      </c>
      <c r="BF298" s="93">
        <v>24</v>
      </c>
      <c r="BG298" s="93">
        <v>54</v>
      </c>
      <c r="BH298" s="93">
        <v>83</v>
      </c>
      <c r="BI298" s="93">
        <v>46</v>
      </c>
      <c r="BJ298" s="93">
        <v>36</v>
      </c>
      <c r="BK298" s="93">
        <v>41</v>
      </c>
      <c r="BL298" s="93">
        <v>34</v>
      </c>
      <c r="BM298" s="93">
        <v>52</v>
      </c>
      <c r="BN298" s="93">
        <v>46</v>
      </c>
      <c r="BO298" s="93">
        <v>18</v>
      </c>
      <c r="BP298" s="93">
        <v>78</v>
      </c>
      <c r="BQ298" s="93">
        <v>88</v>
      </c>
      <c r="BR298" s="93">
        <v>91</v>
      </c>
      <c r="BS298" s="93">
        <v>85</v>
      </c>
      <c r="BT298" s="93">
        <v>76</v>
      </c>
      <c r="BU298" s="93">
        <v>43</v>
      </c>
      <c r="BV298" s="93">
        <v>9</v>
      </c>
      <c r="BW298" s="93">
        <v>44</v>
      </c>
      <c r="BX298" s="93">
        <v>89</v>
      </c>
      <c r="BY298" s="93">
        <v>49</v>
      </c>
    </row>
    <row r="299" spans="1:77">
      <c r="A299" s="1">
        <v>43770</v>
      </c>
      <c r="B299" t="s">
        <v>357</v>
      </c>
      <c r="C299" s="2">
        <v>100.28</v>
      </c>
      <c r="D299">
        <v>64.319500000000005</v>
      </c>
      <c r="E299">
        <v>2935.37</v>
      </c>
      <c r="F299">
        <v>60.49</v>
      </c>
      <c r="G299">
        <v>9354.6</v>
      </c>
      <c r="H299">
        <v>48083</v>
      </c>
      <c r="I299">
        <v>3529.4</v>
      </c>
      <c r="J299">
        <v>3066.5</v>
      </c>
      <c r="K299">
        <v>51444</v>
      </c>
      <c r="L299">
        <v>3957.5</v>
      </c>
      <c r="M299">
        <v>49840.9</v>
      </c>
      <c r="N299">
        <v>2983.7</v>
      </c>
      <c r="O299">
        <v>13.74</v>
      </c>
      <c r="P299">
        <v>12.67</v>
      </c>
      <c r="Q299">
        <v>8.17</v>
      </c>
      <c r="R299">
        <v>9.3000000000000007</v>
      </c>
      <c r="S299">
        <v>4.9000000000000004</v>
      </c>
      <c r="T299">
        <v>6.16</v>
      </c>
      <c r="U299">
        <v>5.7</v>
      </c>
      <c r="V299">
        <v>6.3</v>
      </c>
      <c r="W299">
        <v>51.7</v>
      </c>
      <c r="X299">
        <v>42.1</v>
      </c>
      <c r="Y299">
        <v>50.6</v>
      </c>
      <c r="Z299">
        <v>37</v>
      </c>
      <c r="AA299">
        <v>23.8</v>
      </c>
      <c r="AB299">
        <v>4.5999999999999996</v>
      </c>
      <c r="AC299">
        <v>131.19999999999999</v>
      </c>
      <c r="AD299">
        <v>117</v>
      </c>
      <c r="AE299">
        <v>158</v>
      </c>
      <c r="AF299">
        <v>79.599999999999994</v>
      </c>
      <c r="AG299">
        <v>114</v>
      </c>
      <c r="AH299" t="s">
        <v>357</v>
      </c>
      <c r="AI299">
        <v>306.39999999999998</v>
      </c>
      <c r="AJ299">
        <v>699.1</v>
      </c>
      <c r="AK299">
        <v>499.3</v>
      </c>
      <c r="AL299">
        <v>6700</v>
      </c>
      <c r="AM299">
        <v>477.7</v>
      </c>
      <c r="AN299">
        <v>171.3</v>
      </c>
      <c r="AO299">
        <v>0.47</v>
      </c>
      <c r="AP299">
        <v>373.73590000000002</v>
      </c>
      <c r="AQ299">
        <v>45.6</v>
      </c>
      <c r="AR299">
        <v>-2</v>
      </c>
      <c r="AS299">
        <v>-2</v>
      </c>
      <c r="AT299">
        <v>-2</v>
      </c>
      <c r="AU299" t="s">
        <v>357</v>
      </c>
      <c r="AV299" t="s">
        <v>357</v>
      </c>
      <c r="AW299" t="s">
        <v>357</v>
      </c>
      <c r="AX299" s="93">
        <v>46</v>
      </c>
      <c r="AY299" s="93">
        <v>63</v>
      </c>
      <c r="AZ299" s="93">
        <v>49</v>
      </c>
      <c r="BA299" s="93">
        <v>45</v>
      </c>
      <c r="BB299" s="93">
        <v>39</v>
      </c>
      <c r="BC299" s="93">
        <v>46</v>
      </c>
      <c r="BD299" s="93">
        <v>49</v>
      </c>
      <c r="BE299" s="93">
        <v>40</v>
      </c>
      <c r="BF299" s="93">
        <v>32</v>
      </c>
      <c r="BG299" s="93">
        <v>52</v>
      </c>
      <c r="BH299" s="93">
        <v>79</v>
      </c>
      <c r="BI299" s="93">
        <v>53</v>
      </c>
      <c r="BJ299" s="93">
        <v>36</v>
      </c>
      <c r="BK299" s="93">
        <v>44</v>
      </c>
      <c r="BL299" s="93">
        <v>40</v>
      </c>
      <c r="BM299" s="93">
        <v>48</v>
      </c>
      <c r="BN299" s="93">
        <v>43</v>
      </c>
      <c r="BO299" s="93">
        <v>18</v>
      </c>
      <c r="BP299" s="93">
        <v>79</v>
      </c>
      <c r="BQ299" s="93">
        <v>87</v>
      </c>
      <c r="BR299" s="93">
        <v>87</v>
      </c>
      <c r="BS299" s="93">
        <v>81</v>
      </c>
      <c r="BT299" s="93">
        <v>71</v>
      </c>
      <c r="BU299" s="93">
        <v>31</v>
      </c>
      <c r="BV299" s="93">
        <v>9</v>
      </c>
      <c r="BW299" s="93">
        <v>49</v>
      </c>
      <c r="BX299" s="93">
        <v>86</v>
      </c>
      <c r="BY299" s="93">
        <v>56</v>
      </c>
    </row>
    <row r="300" spans="1:77">
      <c r="A300" s="1">
        <v>43800</v>
      </c>
      <c r="B300" t="s">
        <v>357</v>
      </c>
      <c r="C300" s="2">
        <v>100.36</v>
      </c>
      <c r="D300">
        <v>61.9863</v>
      </c>
      <c r="E300">
        <v>3045.87</v>
      </c>
      <c r="F300">
        <v>65.290000000000006</v>
      </c>
      <c r="G300">
        <v>9394</v>
      </c>
      <c r="H300">
        <v>49195.3</v>
      </c>
      <c r="I300">
        <v>2776.3</v>
      </c>
      <c r="J300">
        <v>3027.2</v>
      </c>
      <c r="K300">
        <v>52130.6</v>
      </c>
      <c r="L300">
        <v>4076.2</v>
      </c>
      <c r="M300">
        <v>50681.3</v>
      </c>
      <c r="N300">
        <v>3019.4</v>
      </c>
      <c r="O300">
        <v>15.13</v>
      </c>
      <c r="P300">
        <v>12.38</v>
      </c>
      <c r="Q300">
        <v>7.88</v>
      </c>
      <c r="R300">
        <v>9.0299999999999994</v>
      </c>
      <c r="S300">
        <v>4.4800000000000004</v>
      </c>
      <c r="T300">
        <v>5.84</v>
      </c>
      <c r="U300">
        <v>5.4</v>
      </c>
      <c r="V300">
        <v>6.18</v>
      </c>
      <c r="W300">
        <v>51.8</v>
      </c>
      <c r="X300">
        <v>44.1</v>
      </c>
      <c r="Y300">
        <v>51.6</v>
      </c>
      <c r="Z300">
        <v>35.799999999999997</v>
      </c>
      <c r="AA300">
        <v>23.2</v>
      </c>
      <c r="AB300">
        <v>4.5999999999999996</v>
      </c>
      <c r="AC300">
        <v>127</v>
      </c>
      <c r="AD300">
        <v>113.8</v>
      </c>
      <c r="AE300">
        <v>148.5</v>
      </c>
      <c r="AF300">
        <v>90.6</v>
      </c>
      <c r="AG300">
        <v>111.1</v>
      </c>
      <c r="AH300" t="s">
        <v>357</v>
      </c>
      <c r="AI300">
        <v>308</v>
      </c>
      <c r="AJ300">
        <v>397.3</v>
      </c>
      <c r="AK300">
        <v>455.4</v>
      </c>
      <c r="AL300">
        <v>7900</v>
      </c>
      <c r="AM300">
        <v>457.4</v>
      </c>
      <c r="AN300">
        <v>150.69999999999999</v>
      </c>
      <c r="AO300">
        <v>0.57999999999999996</v>
      </c>
      <c r="AP300">
        <v>431.24689999999998</v>
      </c>
      <c r="AQ300">
        <v>47.5</v>
      </c>
      <c r="AR300">
        <v>-4</v>
      </c>
      <c r="AS300">
        <v>-4</v>
      </c>
      <c r="AT300">
        <v>-4</v>
      </c>
      <c r="AU300" t="s">
        <v>357</v>
      </c>
      <c r="AV300" t="s">
        <v>357</v>
      </c>
      <c r="AW300" t="s">
        <v>357</v>
      </c>
      <c r="AX300" s="93">
        <v>44</v>
      </c>
      <c r="AY300" s="93">
        <v>66</v>
      </c>
      <c r="AZ300" s="93">
        <v>59</v>
      </c>
      <c r="BA300" s="93">
        <v>43</v>
      </c>
      <c r="BB300" s="93">
        <v>46</v>
      </c>
      <c r="BC300" s="93">
        <v>40</v>
      </c>
      <c r="BD300" s="93">
        <v>34</v>
      </c>
      <c r="BE300" s="93">
        <v>42</v>
      </c>
      <c r="BF300" s="93">
        <v>31</v>
      </c>
      <c r="BG300" s="93">
        <v>50</v>
      </c>
      <c r="BH300" s="93">
        <v>73</v>
      </c>
      <c r="BI300" s="93">
        <v>47</v>
      </c>
      <c r="BJ300" s="93">
        <v>41</v>
      </c>
      <c r="BK300" s="93">
        <v>44</v>
      </c>
      <c r="BL300" s="93">
        <v>39</v>
      </c>
      <c r="BM300" s="93">
        <v>47</v>
      </c>
      <c r="BN300" s="93">
        <v>49</v>
      </c>
      <c r="BO300" s="93">
        <v>20</v>
      </c>
      <c r="BP300" s="93">
        <v>80</v>
      </c>
      <c r="BQ300" s="93">
        <v>86</v>
      </c>
      <c r="BR300" s="93">
        <v>77</v>
      </c>
      <c r="BS300" s="93">
        <v>83</v>
      </c>
      <c r="BT300" s="93">
        <v>77</v>
      </c>
      <c r="BU300" s="93">
        <v>40</v>
      </c>
      <c r="BV300" s="93">
        <v>9</v>
      </c>
      <c r="BW300" s="93">
        <v>45</v>
      </c>
      <c r="BX300" s="93">
        <v>80</v>
      </c>
      <c r="BY300" s="93">
        <v>52</v>
      </c>
    </row>
    <row r="301" spans="1:77">
      <c r="A301" s="1">
        <v>43831</v>
      </c>
      <c r="B301">
        <v>1028.3366758110758</v>
      </c>
      <c r="C301" s="2">
        <v>100.4</v>
      </c>
      <c r="D301">
        <v>63.920299999999997</v>
      </c>
      <c r="E301">
        <v>3076.65</v>
      </c>
      <c r="F301">
        <v>56.62</v>
      </c>
      <c r="G301">
        <v>9658.4</v>
      </c>
      <c r="H301">
        <v>51681.2</v>
      </c>
      <c r="I301">
        <v>4174</v>
      </c>
      <c r="J301">
        <v>6264.5</v>
      </c>
      <c r="K301">
        <v>53343.4</v>
      </c>
      <c r="L301">
        <v>3898.2</v>
      </c>
      <c r="M301">
        <v>50532.4</v>
      </c>
      <c r="N301">
        <v>2661</v>
      </c>
      <c r="O301">
        <v>14.83</v>
      </c>
      <c r="P301">
        <v>12.05</v>
      </c>
      <c r="Q301">
        <v>7.83</v>
      </c>
      <c r="R301">
        <v>8.26</v>
      </c>
      <c r="S301">
        <v>4.66</v>
      </c>
      <c r="T301">
        <v>5.56</v>
      </c>
      <c r="U301">
        <v>5.15</v>
      </c>
      <c r="V301">
        <v>5.84</v>
      </c>
      <c r="W301">
        <v>51.5</v>
      </c>
      <c r="X301">
        <v>43.7</v>
      </c>
      <c r="Y301">
        <v>52.8</v>
      </c>
      <c r="Z301">
        <v>39.6</v>
      </c>
      <c r="AA301">
        <v>24.3</v>
      </c>
      <c r="AB301">
        <v>4.5999999999999996</v>
      </c>
      <c r="AC301">
        <v>138.4</v>
      </c>
      <c r="AD301">
        <v>119.2</v>
      </c>
      <c r="AE301">
        <v>166.9</v>
      </c>
      <c r="AF301">
        <v>97.9</v>
      </c>
      <c r="AG301">
        <v>116.6</v>
      </c>
      <c r="AH301">
        <v>270.8</v>
      </c>
      <c r="AI301">
        <v>363.4</v>
      </c>
      <c r="AJ301">
        <v>169.1</v>
      </c>
      <c r="AK301">
        <v>639.79999999999995</v>
      </c>
      <c r="AL301">
        <v>18500</v>
      </c>
      <c r="AM301">
        <v>474.3</v>
      </c>
      <c r="AN301">
        <v>150.69999999999999</v>
      </c>
      <c r="AO301">
        <v>1.18</v>
      </c>
      <c r="AP301">
        <v>323.16770000000002</v>
      </c>
      <c r="AQ301">
        <v>47.9</v>
      </c>
      <c r="AR301">
        <v>-4</v>
      </c>
      <c r="AS301">
        <v>-4</v>
      </c>
      <c r="AT301">
        <v>-4</v>
      </c>
      <c r="AU301">
        <v>-25</v>
      </c>
      <c r="AV301">
        <v>-6</v>
      </c>
      <c r="AW301">
        <v>-13</v>
      </c>
      <c r="AX301" s="93">
        <v>51</v>
      </c>
      <c r="AY301" s="93">
        <v>69</v>
      </c>
      <c r="AZ301" s="93">
        <v>44</v>
      </c>
      <c r="BA301" s="93">
        <v>39</v>
      </c>
      <c r="BB301" s="93">
        <v>16</v>
      </c>
      <c r="BC301" s="93">
        <v>26</v>
      </c>
      <c r="BD301" s="93">
        <v>55</v>
      </c>
      <c r="BE301" s="93">
        <v>46</v>
      </c>
      <c r="BF301" s="93">
        <v>33</v>
      </c>
      <c r="BG301" s="93">
        <v>59</v>
      </c>
      <c r="BH301" s="93">
        <v>86</v>
      </c>
      <c r="BI301" s="93">
        <v>51</v>
      </c>
      <c r="BJ301" s="93">
        <v>41</v>
      </c>
      <c r="BK301" s="93">
        <v>31</v>
      </c>
      <c r="BL301" s="93">
        <v>37</v>
      </c>
      <c r="BM301" s="93">
        <v>45</v>
      </c>
      <c r="BN301" s="93">
        <v>38</v>
      </c>
      <c r="BO301" s="93">
        <v>30</v>
      </c>
      <c r="BP301" s="93">
        <v>75</v>
      </c>
      <c r="BQ301" s="93">
        <v>84</v>
      </c>
      <c r="BR301" s="93">
        <v>89</v>
      </c>
      <c r="BS301" s="93">
        <v>77</v>
      </c>
      <c r="BT301" s="93">
        <v>86</v>
      </c>
      <c r="BU301" s="93">
        <v>16</v>
      </c>
      <c r="BV301" s="93">
        <v>9</v>
      </c>
      <c r="BW301" s="93">
        <v>35</v>
      </c>
      <c r="BX301" s="93">
        <v>69</v>
      </c>
      <c r="BY301" s="93">
        <v>43</v>
      </c>
    </row>
    <row r="302" spans="1:77">
      <c r="A302" s="1">
        <v>43862</v>
      </c>
      <c r="B302" t="s">
        <v>357</v>
      </c>
      <c r="C302" s="2">
        <v>100.33</v>
      </c>
      <c r="D302">
        <v>66.880600000000001</v>
      </c>
      <c r="E302">
        <v>2785.08</v>
      </c>
      <c r="F302">
        <v>49.67</v>
      </c>
      <c r="G302">
        <v>9489</v>
      </c>
      <c r="H302">
        <v>50622.9</v>
      </c>
      <c r="I302">
        <v>2590.1999999999998</v>
      </c>
      <c r="J302">
        <v>2222.4</v>
      </c>
      <c r="K302">
        <v>51121.9</v>
      </c>
      <c r="L302">
        <v>3530.2</v>
      </c>
      <c r="M302">
        <v>49082.9</v>
      </c>
      <c r="N302">
        <v>2836.2</v>
      </c>
      <c r="O302">
        <v>15</v>
      </c>
      <c r="P302">
        <v>12.37</v>
      </c>
      <c r="Q302">
        <v>7.48</v>
      </c>
      <c r="R302">
        <v>8.43</v>
      </c>
      <c r="S302">
        <v>4.46</v>
      </c>
      <c r="T302">
        <v>5.48</v>
      </c>
      <c r="U302">
        <v>5</v>
      </c>
      <c r="V302">
        <v>5.76</v>
      </c>
      <c r="W302">
        <v>51.1</v>
      </c>
      <c r="X302">
        <v>45.3</v>
      </c>
      <c r="Y302">
        <v>53.4</v>
      </c>
      <c r="Z302">
        <v>30.6</v>
      </c>
      <c r="AA302">
        <v>17.100000000000001</v>
      </c>
      <c r="AB302">
        <v>4.5999999999999996</v>
      </c>
      <c r="AC302">
        <v>114.7</v>
      </c>
      <c r="AD302">
        <v>113.9</v>
      </c>
      <c r="AE302">
        <v>119.7</v>
      </c>
      <c r="AF302">
        <v>96.6</v>
      </c>
      <c r="AG302">
        <v>101.8</v>
      </c>
      <c r="AH302" t="s">
        <v>357</v>
      </c>
      <c r="AI302">
        <v>275.5</v>
      </c>
      <c r="AJ302">
        <v>92</v>
      </c>
      <c r="AK302">
        <v>233.5</v>
      </c>
      <c r="AL302">
        <v>5000</v>
      </c>
      <c r="AM302">
        <v>454.5</v>
      </c>
      <c r="AN302">
        <v>151.19999999999999</v>
      </c>
      <c r="AO302">
        <v>0.66</v>
      </c>
      <c r="AP302">
        <v>346.33969999999999</v>
      </c>
      <c r="AQ302">
        <v>48.2</v>
      </c>
      <c r="AR302">
        <v>-3</v>
      </c>
      <c r="AS302">
        <v>-3</v>
      </c>
      <c r="AT302">
        <v>-3</v>
      </c>
      <c r="AU302" t="s">
        <v>357</v>
      </c>
      <c r="AV302" t="s">
        <v>357</v>
      </c>
      <c r="AW302" t="s">
        <v>357</v>
      </c>
      <c r="AX302" s="93">
        <v>54</v>
      </c>
      <c r="AY302" s="93">
        <v>70</v>
      </c>
      <c r="AZ302" s="93">
        <v>51</v>
      </c>
      <c r="BA302" s="93">
        <v>44</v>
      </c>
      <c r="BB302" s="93">
        <v>51</v>
      </c>
      <c r="BC302" s="93">
        <v>57</v>
      </c>
      <c r="BD302" s="93">
        <v>43</v>
      </c>
      <c r="BE302" s="93">
        <v>38</v>
      </c>
      <c r="BF302" s="93">
        <v>28</v>
      </c>
      <c r="BG302" s="93">
        <v>70</v>
      </c>
      <c r="BH302" s="93">
        <v>85</v>
      </c>
      <c r="BI302" s="93">
        <v>51</v>
      </c>
      <c r="BJ302" s="93">
        <v>42</v>
      </c>
      <c r="BK302" s="93">
        <v>36</v>
      </c>
      <c r="BL302" s="93">
        <v>28</v>
      </c>
      <c r="BM302" s="93">
        <v>46</v>
      </c>
      <c r="BN302" s="93">
        <v>47</v>
      </c>
      <c r="BO302" s="93">
        <v>24</v>
      </c>
      <c r="BP302" s="93">
        <v>81</v>
      </c>
      <c r="BQ302" s="93">
        <v>88</v>
      </c>
      <c r="BR302" s="93">
        <v>91</v>
      </c>
      <c r="BS302" s="93">
        <v>82</v>
      </c>
      <c r="BT302" s="93">
        <v>86</v>
      </c>
      <c r="BU302" s="93">
        <v>35</v>
      </c>
      <c r="BV302" s="93">
        <v>9</v>
      </c>
      <c r="BW302" s="93">
        <v>38</v>
      </c>
      <c r="BX302" s="93">
        <v>73</v>
      </c>
      <c r="BY302" s="93">
        <v>38</v>
      </c>
    </row>
    <row r="303" spans="1:77">
      <c r="A303" s="1">
        <v>43891</v>
      </c>
      <c r="B303" t="s">
        <v>357</v>
      </c>
      <c r="C303" s="2">
        <v>100.55</v>
      </c>
      <c r="D303">
        <v>78.442599999999999</v>
      </c>
      <c r="E303">
        <v>2508.81</v>
      </c>
      <c r="F303">
        <v>26.35</v>
      </c>
      <c r="G303">
        <v>9670.7999999999993</v>
      </c>
      <c r="H303">
        <v>51314.2</v>
      </c>
      <c r="I303">
        <v>2543.8000000000002</v>
      </c>
      <c r="J303">
        <v>2848.2</v>
      </c>
      <c r="K303">
        <v>52823.8</v>
      </c>
      <c r="L303">
        <v>3720</v>
      </c>
      <c r="M303">
        <v>49028</v>
      </c>
      <c r="N303">
        <v>2766.2</v>
      </c>
      <c r="O303">
        <v>14.6</v>
      </c>
      <c r="P303">
        <v>12.09</v>
      </c>
      <c r="Q303">
        <v>7.48</v>
      </c>
      <c r="R303">
        <v>8.02</v>
      </c>
      <c r="S303">
        <v>4.2300000000000004</v>
      </c>
      <c r="T303">
        <v>5.18</v>
      </c>
      <c r="U303">
        <v>4.8099999999999996</v>
      </c>
      <c r="V303">
        <v>5.12</v>
      </c>
      <c r="W303">
        <v>40.299999999999997</v>
      </c>
      <c r="X303">
        <v>48</v>
      </c>
      <c r="Y303">
        <v>49.4</v>
      </c>
      <c r="Z303">
        <v>28.7</v>
      </c>
      <c r="AA303">
        <v>18.399999999999999</v>
      </c>
      <c r="AB303">
        <v>4.5999999999999996</v>
      </c>
      <c r="AC303">
        <v>115.3</v>
      </c>
      <c r="AD303">
        <v>107.9</v>
      </c>
      <c r="AE303">
        <v>128.30000000000001</v>
      </c>
      <c r="AF303">
        <v>90.6</v>
      </c>
      <c r="AG303">
        <v>105.7</v>
      </c>
      <c r="AH303" t="s">
        <v>357</v>
      </c>
      <c r="AI303">
        <v>273.8</v>
      </c>
      <c r="AJ303">
        <v>101.9</v>
      </c>
      <c r="AK303">
        <v>260.39999999999998</v>
      </c>
      <c r="AL303">
        <v>4900</v>
      </c>
      <c r="AM303">
        <v>428.2</v>
      </c>
      <c r="AN303">
        <v>133</v>
      </c>
      <c r="AO303">
        <v>0.43</v>
      </c>
      <c r="AP303">
        <v>283.86860000000001</v>
      </c>
      <c r="AQ303">
        <v>47.5</v>
      </c>
      <c r="AR303">
        <v>-3</v>
      </c>
      <c r="AS303">
        <v>-3</v>
      </c>
      <c r="AT303">
        <v>-3</v>
      </c>
      <c r="AU303" t="s">
        <v>357</v>
      </c>
      <c r="AV303" t="s">
        <v>357</v>
      </c>
      <c r="AW303" t="s">
        <v>357</v>
      </c>
      <c r="AX303" s="93">
        <v>55</v>
      </c>
      <c r="AY303" s="93">
        <v>73</v>
      </c>
      <c r="AZ303" s="93">
        <v>55</v>
      </c>
      <c r="BA303" s="93">
        <v>50</v>
      </c>
      <c r="BB303" s="93">
        <v>50</v>
      </c>
      <c r="BC303" s="93">
        <v>48</v>
      </c>
      <c r="BD303" s="93">
        <v>48</v>
      </c>
      <c r="BE303" s="93">
        <v>33</v>
      </c>
      <c r="BF303" s="93">
        <v>28</v>
      </c>
      <c r="BG303" s="93">
        <v>64</v>
      </c>
      <c r="BH303" s="93">
        <v>85</v>
      </c>
      <c r="BI303" s="93">
        <v>54</v>
      </c>
      <c r="BJ303" s="93">
        <v>39</v>
      </c>
      <c r="BK303" s="93">
        <v>39</v>
      </c>
      <c r="BL303" s="93">
        <v>36</v>
      </c>
      <c r="BM303" s="93">
        <v>49</v>
      </c>
      <c r="BN303" s="93">
        <v>45</v>
      </c>
      <c r="BO303" s="93">
        <v>29</v>
      </c>
      <c r="BP303" s="93">
        <v>81</v>
      </c>
      <c r="BQ303" s="93">
        <v>91</v>
      </c>
      <c r="BR303" s="93">
        <v>92</v>
      </c>
      <c r="BS303" s="93">
        <v>86</v>
      </c>
      <c r="BT303" s="93">
        <v>72</v>
      </c>
      <c r="BU303" s="93">
        <v>25</v>
      </c>
      <c r="BV303" s="93">
        <v>9</v>
      </c>
      <c r="BW303" s="93">
        <v>44</v>
      </c>
      <c r="BX303" s="93">
        <v>84</v>
      </c>
      <c r="BY303" s="93">
        <v>50</v>
      </c>
    </row>
    <row r="304" spans="1:77">
      <c r="A304" s="1">
        <v>43922</v>
      </c>
      <c r="B304">
        <v>492.99463963367856</v>
      </c>
      <c r="C304" s="2">
        <v>100.83</v>
      </c>
      <c r="D304">
        <v>74.381299999999996</v>
      </c>
      <c r="E304">
        <v>2650.56</v>
      </c>
      <c r="F304">
        <v>26.48</v>
      </c>
      <c r="G304">
        <v>10241</v>
      </c>
      <c r="H304">
        <v>52327</v>
      </c>
      <c r="I304">
        <v>4089.3</v>
      </c>
      <c r="J304">
        <v>3531.3</v>
      </c>
      <c r="K304">
        <v>52716.4</v>
      </c>
      <c r="L304">
        <v>3891.7</v>
      </c>
      <c r="M304">
        <v>49102.5</v>
      </c>
      <c r="N304">
        <v>2813.4</v>
      </c>
      <c r="O304">
        <v>14.19</v>
      </c>
      <c r="P304">
        <v>11.83</v>
      </c>
      <c r="Q304">
        <v>7.84</v>
      </c>
      <c r="R304">
        <v>8.1999999999999993</v>
      </c>
      <c r="S304">
        <v>4.21</v>
      </c>
      <c r="T304">
        <v>4.8899999999999997</v>
      </c>
      <c r="U304">
        <v>4.7699999999999996</v>
      </c>
      <c r="V304">
        <v>5.18</v>
      </c>
      <c r="W304">
        <v>50.1</v>
      </c>
      <c r="X304">
        <v>45.4</v>
      </c>
      <c r="Y304">
        <v>39.799999999999997</v>
      </c>
      <c r="Z304">
        <v>30</v>
      </c>
      <c r="AA304">
        <v>20.5</v>
      </c>
      <c r="AB304">
        <v>4.7</v>
      </c>
      <c r="AC304">
        <v>123.9</v>
      </c>
      <c r="AD304">
        <v>114.9</v>
      </c>
      <c r="AE304">
        <v>141.9</v>
      </c>
      <c r="AF304">
        <v>88.1</v>
      </c>
      <c r="AG304">
        <v>108.9</v>
      </c>
      <c r="AH304">
        <v>101.7</v>
      </c>
      <c r="AI304">
        <v>305</v>
      </c>
      <c r="AJ304">
        <v>147.80000000000001</v>
      </c>
      <c r="AK304">
        <v>329.1</v>
      </c>
      <c r="AL304">
        <v>5500</v>
      </c>
      <c r="AM304">
        <v>451.3</v>
      </c>
      <c r="AN304">
        <v>112.3</v>
      </c>
      <c r="AO304">
        <v>0.35</v>
      </c>
      <c r="AP304">
        <v>793.6345</v>
      </c>
      <c r="AQ304">
        <v>31.3</v>
      </c>
      <c r="AR304">
        <v>-3</v>
      </c>
      <c r="AS304">
        <v>-3</v>
      </c>
      <c r="AT304">
        <v>-3</v>
      </c>
      <c r="AU304">
        <v>-15</v>
      </c>
      <c r="AV304">
        <v>-8</v>
      </c>
      <c r="AW304">
        <v>-11</v>
      </c>
      <c r="AX304" s="93">
        <v>49</v>
      </c>
      <c r="AY304" s="93">
        <v>74</v>
      </c>
      <c r="AZ304" s="93">
        <v>41</v>
      </c>
      <c r="BA304" s="93">
        <v>41</v>
      </c>
      <c r="BB304" s="93">
        <v>28</v>
      </c>
      <c r="BC304" s="93">
        <v>31</v>
      </c>
      <c r="BD304" s="93">
        <v>39</v>
      </c>
      <c r="BE304" s="93">
        <v>33</v>
      </c>
      <c r="BF304" s="93">
        <v>21</v>
      </c>
      <c r="BG304" s="93">
        <v>61</v>
      </c>
      <c r="BH304" s="93">
        <v>73</v>
      </c>
      <c r="BI304" s="93">
        <v>60</v>
      </c>
      <c r="BJ304" s="93">
        <v>50</v>
      </c>
      <c r="BK304" s="93">
        <v>56</v>
      </c>
      <c r="BL304" s="93">
        <v>48</v>
      </c>
      <c r="BM304" s="93">
        <v>49</v>
      </c>
      <c r="BN304" s="93">
        <v>61</v>
      </c>
      <c r="BO304" s="93">
        <v>38</v>
      </c>
      <c r="BP304" s="93">
        <v>76</v>
      </c>
      <c r="BQ304" s="93">
        <v>87</v>
      </c>
      <c r="BR304" s="93">
        <v>87</v>
      </c>
      <c r="BS304" s="93">
        <v>81</v>
      </c>
      <c r="BT304" s="93">
        <v>61</v>
      </c>
      <c r="BU304" s="93">
        <v>26</v>
      </c>
      <c r="BV304" s="93">
        <v>10</v>
      </c>
      <c r="BW304" s="93">
        <v>38</v>
      </c>
      <c r="BX304" s="93">
        <v>85</v>
      </c>
      <c r="BY304" s="93">
        <v>45</v>
      </c>
    </row>
    <row r="305" spans="1:77">
      <c r="A305" s="1">
        <v>43952</v>
      </c>
      <c r="B305" t="s">
        <v>357</v>
      </c>
      <c r="C305" s="2">
        <v>100.27</v>
      </c>
      <c r="D305">
        <v>70.144499999999994</v>
      </c>
      <c r="E305">
        <v>2734.83</v>
      </c>
      <c r="F305">
        <v>37.840000000000003</v>
      </c>
      <c r="G305">
        <v>10912</v>
      </c>
      <c r="H305">
        <v>52951.7</v>
      </c>
      <c r="I305">
        <v>3963.9</v>
      </c>
      <c r="J305">
        <v>3642.8</v>
      </c>
      <c r="K305">
        <v>53384.4</v>
      </c>
      <c r="L305">
        <v>3845.5</v>
      </c>
      <c r="M305">
        <v>48854.2</v>
      </c>
      <c r="N305">
        <v>2994.5</v>
      </c>
      <c r="O305">
        <v>14.81</v>
      </c>
      <c r="P305">
        <v>11.77</v>
      </c>
      <c r="Q305">
        <v>7.71</v>
      </c>
      <c r="R305">
        <v>9</v>
      </c>
      <c r="S305">
        <v>4.67</v>
      </c>
      <c r="T305">
        <v>5</v>
      </c>
      <c r="U305">
        <v>4.75</v>
      </c>
      <c r="V305">
        <v>5.12</v>
      </c>
      <c r="W305">
        <v>49.4</v>
      </c>
      <c r="X305">
        <v>34.5</v>
      </c>
      <c r="Y305">
        <v>26.7</v>
      </c>
      <c r="Z305">
        <v>25</v>
      </c>
      <c r="AA305">
        <v>17.5</v>
      </c>
      <c r="AB305">
        <v>5.8</v>
      </c>
      <c r="AC305">
        <v>112.7</v>
      </c>
      <c r="AD305">
        <v>110.2</v>
      </c>
      <c r="AE305">
        <v>124.3</v>
      </c>
      <c r="AF305">
        <v>75.8</v>
      </c>
      <c r="AG305">
        <v>105.4</v>
      </c>
      <c r="AH305" t="s">
        <v>357</v>
      </c>
      <c r="AI305">
        <v>219.3</v>
      </c>
      <c r="AJ305">
        <v>167</v>
      </c>
      <c r="AK305">
        <v>332.1</v>
      </c>
      <c r="AL305">
        <v>3200</v>
      </c>
      <c r="AM305">
        <v>438.7</v>
      </c>
      <c r="AN305">
        <v>24</v>
      </c>
      <c r="AO305">
        <v>0.28999999999999998</v>
      </c>
      <c r="AP305">
        <v>693.5675</v>
      </c>
      <c r="AQ305">
        <v>36.200000000000003</v>
      </c>
      <c r="AR305">
        <v>-5</v>
      </c>
      <c r="AS305">
        <v>-5</v>
      </c>
      <c r="AT305">
        <v>-5</v>
      </c>
      <c r="AU305" t="s">
        <v>357</v>
      </c>
      <c r="AV305" t="s">
        <v>357</v>
      </c>
      <c r="AW305" t="s">
        <v>357</v>
      </c>
      <c r="AX305" s="93">
        <v>43</v>
      </c>
      <c r="AY305" s="93">
        <v>59</v>
      </c>
      <c r="AZ305" s="93">
        <v>43</v>
      </c>
      <c r="BA305" s="93">
        <v>46</v>
      </c>
      <c r="BB305" s="93">
        <v>32</v>
      </c>
      <c r="BC305" s="93">
        <v>36</v>
      </c>
      <c r="BD305" s="93">
        <v>38</v>
      </c>
      <c r="BE305" s="93">
        <v>43</v>
      </c>
      <c r="BF305" s="93">
        <v>23</v>
      </c>
      <c r="BG305" s="93">
        <v>68</v>
      </c>
      <c r="BH305" s="93">
        <v>86</v>
      </c>
      <c r="BI305" s="93">
        <v>60</v>
      </c>
      <c r="BJ305" s="93">
        <v>46</v>
      </c>
      <c r="BK305" s="93">
        <v>56</v>
      </c>
      <c r="BL305" s="93">
        <v>41</v>
      </c>
      <c r="BM305" s="93">
        <v>55</v>
      </c>
      <c r="BN305" s="93">
        <v>57</v>
      </c>
      <c r="BO305" s="93">
        <v>33</v>
      </c>
      <c r="BP305" s="93">
        <v>74</v>
      </c>
      <c r="BQ305" s="93">
        <v>88</v>
      </c>
      <c r="BR305" s="93">
        <v>86</v>
      </c>
      <c r="BS305" s="93">
        <v>81</v>
      </c>
      <c r="BT305" s="93">
        <v>63</v>
      </c>
      <c r="BU305" s="93">
        <v>31</v>
      </c>
      <c r="BV305" s="93">
        <v>8</v>
      </c>
      <c r="BW305" s="93">
        <v>39</v>
      </c>
      <c r="BX305" s="93">
        <v>93</v>
      </c>
      <c r="BY305" s="93">
        <v>48</v>
      </c>
    </row>
    <row r="306" spans="1:77">
      <c r="A306" s="1">
        <v>43983</v>
      </c>
      <c r="B306" t="s">
        <v>357</v>
      </c>
      <c r="C306" s="2">
        <v>100.22</v>
      </c>
      <c r="D306">
        <v>71.173400000000001</v>
      </c>
      <c r="E306">
        <v>2743.2</v>
      </c>
      <c r="F306">
        <v>41.27</v>
      </c>
      <c r="G306">
        <v>11209.3</v>
      </c>
      <c r="H306">
        <v>53068</v>
      </c>
      <c r="I306">
        <v>2186.8000000000002</v>
      </c>
      <c r="J306">
        <v>2741.8</v>
      </c>
      <c r="K306">
        <v>53329.3</v>
      </c>
      <c r="L306">
        <v>4146</v>
      </c>
      <c r="M306">
        <v>48900.2</v>
      </c>
      <c r="N306">
        <v>3128.2</v>
      </c>
      <c r="O306">
        <v>14.39</v>
      </c>
      <c r="P306">
        <v>11.59</v>
      </c>
      <c r="Q306">
        <v>7.28</v>
      </c>
      <c r="R306">
        <v>8.26</v>
      </c>
      <c r="S306">
        <v>4.05</v>
      </c>
      <c r="T306">
        <v>4.9000000000000004</v>
      </c>
      <c r="U306">
        <v>4.4000000000000004</v>
      </c>
      <c r="V306">
        <v>4.9800000000000004</v>
      </c>
      <c r="W306">
        <v>50.7</v>
      </c>
      <c r="X306">
        <v>36.6</v>
      </c>
      <c r="Y306">
        <v>37.5</v>
      </c>
      <c r="Z306">
        <v>21</v>
      </c>
      <c r="AA306">
        <v>17.2</v>
      </c>
      <c r="AB306">
        <v>6.1</v>
      </c>
      <c r="AC306">
        <v>106.1</v>
      </c>
      <c r="AD306">
        <v>98.4</v>
      </c>
      <c r="AE306">
        <v>124.5</v>
      </c>
      <c r="AF306">
        <v>61.6</v>
      </c>
      <c r="AG306">
        <v>108.6</v>
      </c>
      <c r="AH306" t="s">
        <v>357</v>
      </c>
      <c r="AI306">
        <v>235.3</v>
      </c>
      <c r="AJ306">
        <v>185.5</v>
      </c>
      <c r="AK306">
        <v>355</v>
      </c>
      <c r="AL306">
        <v>3800</v>
      </c>
      <c r="AM306">
        <v>425.6</v>
      </c>
      <c r="AN306">
        <v>29.4</v>
      </c>
      <c r="AO306">
        <v>0.49</v>
      </c>
      <c r="AP306">
        <v>680.48140000000001</v>
      </c>
      <c r="AQ306">
        <v>49.4</v>
      </c>
      <c r="AR306">
        <v>-6</v>
      </c>
      <c r="AS306">
        <v>-6</v>
      </c>
      <c r="AT306">
        <v>-6</v>
      </c>
      <c r="AU306" t="s">
        <v>357</v>
      </c>
      <c r="AV306" t="s">
        <v>357</v>
      </c>
      <c r="AW306" t="s">
        <v>357</v>
      </c>
      <c r="AX306" s="93">
        <v>44</v>
      </c>
      <c r="AY306" s="93">
        <v>68</v>
      </c>
      <c r="AZ306" s="93">
        <v>50</v>
      </c>
      <c r="BA306" s="93">
        <v>43</v>
      </c>
      <c r="BB306" s="93">
        <v>45</v>
      </c>
      <c r="BC306" s="93">
        <v>46</v>
      </c>
      <c r="BD306" s="93">
        <v>51</v>
      </c>
      <c r="BE306" s="93">
        <v>39</v>
      </c>
      <c r="BF306" s="93">
        <v>39</v>
      </c>
      <c r="BG306" s="93">
        <v>67</v>
      </c>
      <c r="BH306" s="93">
        <v>80</v>
      </c>
      <c r="BI306" s="93">
        <v>45</v>
      </c>
      <c r="BJ306" s="93">
        <v>39</v>
      </c>
      <c r="BK306" s="93">
        <v>34</v>
      </c>
      <c r="BL306" s="93">
        <v>27</v>
      </c>
      <c r="BM306" s="93">
        <v>32</v>
      </c>
      <c r="BN306" s="93">
        <v>41</v>
      </c>
      <c r="BO306" s="93">
        <v>39</v>
      </c>
      <c r="BP306" s="93">
        <v>79</v>
      </c>
      <c r="BQ306" s="93">
        <v>86</v>
      </c>
      <c r="BR306" s="93">
        <v>96</v>
      </c>
      <c r="BS306" s="93">
        <v>80</v>
      </c>
      <c r="BT306" s="93">
        <v>62</v>
      </c>
      <c r="BU306" s="93">
        <v>31</v>
      </c>
      <c r="BV306" s="93">
        <v>8</v>
      </c>
      <c r="BW306" s="93">
        <v>38</v>
      </c>
      <c r="BX306" s="93">
        <v>95</v>
      </c>
      <c r="BY306" s="93">
        <v>44</v>
      </c>
    </row>
    <row r="307" spans="1:77">
      <c r="A307" s="1">
        <v>44013</v>
      </c>
      <c r="B307">
        <v>641.26521442868</v>
      </c>
      <c r="C307" s="2">
        <v>100.35</v>
      </c>
      <c r="D307">
        <v>74.4114</v>
      </c>
      <c r="E307">
        <v>2911.57</v>
      </c>
      <c r="F307">
        <v>43.52</v>
      </c>
      <c r="G307">
        <v>11516.4</v>
      </c>
      <c r="H307">
        <v>54392.6</v>
      </c>
      <c r="I307">
        <v>2502.1</v>
      </c>
      <c r="J307">
        <v>3739.4</v>
      </c>
      <c r="K307">
        <v>55689.8</v>
      </c>
      <c r="L307">
        <v>3977.5</v>
      </c>
      <c r="M307">
        <v>49966.3</v>
      </c>
      <c r="N307">
        <v>3035.1</v>
      </c>
      <c r="O307">
        <v>13.95</v>
      </c>
      <c r="P307">
        <v>11.39</v>
      </c>
      <c r="Q307">
        <v>6.89</v>
      </c>
      <c r="R307">
        <v>7.13</v>
      </c>
      <c r="S307">
        <v>3.9</v>
      </c>
      <c r="T307">
        <v>4.74</v>
      </c>
      <c r="U307">
        <v>4.03</v>
      </c>
      <c r="V307">
        <v>4.57</v>
      </c>
      <c r="W307">
        <v>51.2</v>
      </c>
      <c r="X307">
        <v>45.2</v>
      </c>
      <c r="Y307">
        <v>47.9</v>
      </c>
      <c r="Z307">
        <v>24.5</v>
      </c>
      <c r="AA307">
        <v>19.100000000000001</v>
      </c>
      <c r="AB307">
        <v>6.2</v>
      </c>
      <c r="AC307">
        <v>110</v>
      </c>
      <c r="AD307">
        <v>95.4</v>
      </c>
      <c r="AE307">
        <v>137.6</v>
      </c>
      <c r="AF307">
        <v>55.8</v>
      </c>
      <c r="AG307">
        <v>106.7</v>
      </c>
      <c r="AH307">
        <v>138.1</v>
      </c>
      <c r="AI307">
        <v>271.60000000000002</v>
      </c>
      <c r="AJ307">
        <v>192.6</v>
      </c>
      <c r="AK307">
        <v>440.2</v>
      </c>
      <c r="AL307">
        <v>5700</v>
      </c>
      <c r="AM307">
        <v>402.9</v>
      </c>
      <c r="AN307">
        <v>54.7</v>
      </c>
      <c r="AO307">
        <v>0.4</v>
      </c>
      <c r="AP307">
        <v>743.92560000000003</v>
      </c>
      <c r="AQ307">
        <v>48.4</v>
      </c>
      <c r="AR307">
        <v>-4</v>
      </c>
      <c r="AS307">
        <v>-4</v>
      </c>
      <c r="AT307">
        <v>-4</v>
      </c>
      <c r="AU307">
        <v>-21</v>
      </c>
      <c r="AV307">
        <v>-40</v>
      </c>
      <c r="AW307">
        <v>-30</v>
      </c>
      <c r="AX307" s="93">
        <v>43</v>
      </c>
      <c r="AY307" s="93">
        <v>65</v>
      </c>
      <c r="AZ307" s="93">
        <v>54</v>
      </c>
      <c r="BA307" s="93">
        <v>43</v>
      </c>
      <c r="BB307" s="93">
        <v>47</v>
      </c>
      <c r="BC307" s="93">
        <v>44</v>
      </c>
      <c r="BD307" s="93">
        <v>47</v>
      </c>
      <c r="BE307" s="93">
        <v>35</v>
      </c>
      <c r="BF307" s="93">
        <v>45</v>
      </c>
      <c r="BG307" s="93">
        <v>49</v>
      </c>
      <c r="BH307" s="93">
        <v>71</v>
      </c>
      <c r="BI307" s="93">
        <v>47</v>
      </c>
      <c r="BJ307" s="93">
        <v>33</v>
      </c>
      <c r="BK307" s="93">
        <v>39</v>
      </c>
      <c r="BL307" s="93">
        <v>37</v>
      </c>
      <c r="BM307" s="93">
        <v>44</v>
      </c>
      <c r="BN307" s="93">
        <v>43</v>
      </c>
      <c r="BO307" s="93">
        <v>31</v>
      </c>
      <c r="BP307" s="93">
        <v>80</v>
      </c>
      <c r="BQ307" s="93">
        <v>90</v>
      </c>
      <c r="BR307" s="93">
        <v>81</v>
      </c>
      <c r="BS307" s="93">
        <v>83</v>
      </c>
      <c r="BT307" s="93">
        <v>80</v>
      </c>
      <c r="BU307" s="93">
        <v>22</v>
      </c>
      <c r="BV307" s="93">
        <v>9</v>
      </c>
      <c r="BW307" s="93">
        <v>38</v>
      </c>
      <c r="BX307" s="93">
        <v>84</v>
      </c>
      <c r="BY307" s="93">
        <v>47</v>
      </c>
    </row>
    <row r="308" spans="1:77">
      <c r="A308" s="1">
        <v>44044</v>
      </c>
      <c r="B308" t="s">
        <v>357</v>
      </c>
      <c r="C308" s="2">
        <v>99.96</v>
      </c>
      <c r="D308">
        <v>74.071799999999996</v>
      </c>
      <c r="E308">
        <v>2966.2</v>
      </c>
      <c r="F308">
        <v>45.66</v>
      </c>
      <c r="G308">
        <v>11817.8</v>
      </c>
      <c r="H308">
        <v>54687.4</v>
      </c>
      <c r="I308">
        <v>3137.5</v>
      </c>
      <c r="J308">
        <v>3553</v>
      </c>
      <c r="K308">
        <v>55729.599999999999</v>
      </c>
      <c r="L308">
        <v>4284.8999999999996</v>
      </c>
      <c r="M308">
        <v>51115.4</v>
      </c>
      <c r="N308">
        <v>3086.3</v>
      </c>
      <c r="O308">
        <v>13.63</v>
      </c>
      <c r="P308">
        <v>10.85</v>
      </c>
      <c r="Q308">
        <v>6.27</v>
      </c>
      <c r="R308">
        <v>7.42</v>
      </c>
      <c r="S308">
        <v>3.43</v>
      </c>
      <c r="T308">
        <v>4.3099999999999996</v>
      </c>
      <c r="U308">
        <v>3.31</v>
      </c>
      <c r="V308">
        <v>4.32</v>
      </c>
      <c r="W308">
        <v>52.8</v>
      </c>
      <c r="X308">
        <v>51</v>
      </c>
      <c r="Y308">
        <v>50</v>
      </c>
      <c r="Z308">
        <v>24.7</v>
      </c>
      <c r="AA308">
        <v>19.7</v>
      </c>
      <c r="AB308">
        <v>6.3</v>
      </c>
      <c r="AC308">
        <v>113.5</v>
      </c>
      <c r="AD308">
        <v>98.3</v>
      </c>
      <c r="AE308">
        <v>142.19999999999999</v>
      </c>
      <c r="AF308">
        <v>58.1</v>
      </c>
      <c r="AG308">
        <v>111.3</v>
      </c>
      <c r="AH308" t="s">
        <v>357</v>
      </c>
      <c r="AI308">
        <v>294.89999999999998</v>
      </c>
      <c r="AJ308">
        <v>372.7</v>
      </c>
      <c r="AK308">
        <v>456</v>
      </c>
      <c r="AL308">
        <v>5700</v>
      </c>
      <c r="AM308">
        <v>421.2</v>
      </c>
      <c r="AN308">
        <v>98.8</v>
      </c>
      <c r="AO308">
        <v>0.51</v>
      </c>
      <c r="AP308">
        <v>483.33409999999998</v>
      </c>
      <c r="AQ308">
        <v>51.1</v>
      </c>
      <c r="AR308">
        <v>-3</v>
      </c>
      <c r="AS308">
        <v>-3</v>
      </c>
      <c r="AT308">
        <v>-3</v>
      </c>
      <c r="AU308" t="s">
        <v>357</v>
      </c>
      <c r="AV308" t="s">
        <v>357</v>
      </c>
      <c r="AW308" t="s">
        <v>357</v>
      </c>
      <c r="AX308" s="93">
        <v>53</v>
      </c>
      <c r="AY308" s="93">
        <v>77</v>
      </c>
      <c r="AZ308" s="93">
        <v>46</v>
      </c>
      <c r="BA308" s="93">
        <v>56</v>
      </c>
      <c r="BB308" s="93">
        <v>47</v>
      </c>
      <c r="BC308" s="93">
        <v>49</v>
      </c>
      <c r="BD308" s="93">
        <v>42</v>
      </c>
      <c r="BE308" s="93">
        <v>32</v>
      </c>
      <c r="BF308" s="93">
        <v>34</v>
      </c>
      <c r="BG308" s="93">
        <v>53</v>
      </c>
      <c r="BH308" s="93">
        <v>70</v>
      </c>
      <c r="BI308" s="93">
        <v>51</v>
      </c>
      <c r="BJ308" s="93">
        <v>39</v>
      </c>
      <c r="BK308" s="93">
        <v>53</v>
      </c>
      <c r="BL308" s="93">
        <v>33</v>
      </c>
      <c r="BM308" s="93">
        <v>52</v>
      </c>
      <c r="BN308" s="93">
        <v>53</v>
      </c>
      <c r="BO308" s="93">
        <v>35</v>
      </c>
      <c r="BP308" s="93">
        <v>81</v>
      </c>
      <c r="BQ308" s="93">
        <v>86</v>
      </c>
      <c r="BR308" s="93">
        <v>93</v>
      </c>
      <c r="BS308" s="93">
        <v>88</v>
      </c>
      <c r="BT308" s="93">
        <v>82</v>
      </c>
      <c r="BU308" s="93">
        <v>29</v>
      </c>
      <c r="BV308" s="93">
        <v>8</v>
      </c>
      <c r="BW308" s="93">
        <v>39</v>
      </c>
      <c r="BX308" s="93">
        <v>75</v>
      </c>
      <c r="BY308" s="93">
        <v>45</v>
      </c>
    </row>
    <row r="309" spans="1:77">
      <c r="A309" s="1">
        <v>44075</v>
      </c>
      <c r="B309" t="s">
        <v>357</v>
      </c>
      <c r="C309" s="2">
        <v>99.93</v>
      </c>
      <c r="D309">
        <v>77.631900000000002</v>
      </c>
      <c r="E309">
        <v>2905.81</v>
      </c>
      <c r="F309">
        <v>42.3</v>
      </c>
      <c r="G309">
        <v>11951.3</v>
      </c>
      <c r="H309">
        <v>55294.2</v>
      </c>
      <c r="I309">
        <v>2657.2</v>
      </c>
      <c r="J309">
        <v>2958.5</v>
      </c>
      <c r="K309">
        <v>56799.1</v>
      </c>
      <c r="L309">
        <v>4359</v>
      </c>
      <c r="M309">
        <v>52128.2</v>
      </c>
      <c r="N309">
        <v>3178.5</v>
      </c>
      <c r="O309">
        <v>13.47</v>
      </c>
      <c r="P309">
        <v>10.72</v>
      </c>
      <c r="Q309">
        <v>6.02</v>
      </c>
      <c r="R309">
        <v>6.99</v>
      </c>
      <c r="S309">
        <v>3.18</v>
      </c>
      <c r="T309">
        <v>4.07</v>
      </c>
      <c r="U309">
        <v>3.18</v>
      </c>
      <c r="V309">
        <v>4.1100000000000003</v>
      </c>
      <c r="W309">
        <v>53.1</v>
      </c>
      <c r="X309">
        <v>52.2</v>
      </c>
      <c r="Y309">
        <v>55</v>
      </c>
      <c r="Z309">
        <v>23.3</v>
      </c>
      <c r="AA309">
        <v>19.899999999999999</v>
      </c>
      <c r="AB309">
        <v>6.4</v>
      </c>
      <c r="AC309">
        <v>117.6</v>
      </c>
      <c r="AD309">
        <v>103.6</v>
      </c>
      <c r="AE309">
        <v>145.69999999999999</v>
      </c>
      <c r="AF309">
        <v>58.9</v>
      </c>
      <c r="AG309">
        <v>117</v>
      </c>
      <c r="AH309" t="s">
        <v>357</v>
      </c>
      <c r="AI309">
        <v>304.60000000000002</v>
      </c>
      <c r="AJ309">
        <v>464.4</v>
      </c>
      <c r="AK309">
        <v>462</v>
      </c>
      <c r="AL309">
        <v>6700</v>
      </c>
      <c r="AM309">
        <v>438.4</v>
      </c>
      <c r="AN309">
        <v>132.69999999999999</v>
      </c>
      <c r="AO309">
        <v>0.93</v>
      </c>
      <c r="AP309">
        <v>223.62049999999999</v>
      </c>
      <c r="AQ309">
        <v>48.9</v>
      </c>
      <c r="AR309">
        <v>-2</v>
      </c>
      <c r="AS309">
        <v>-2</v>
      </c>
      <c r="AT309">
        <v>-2</v>
      </c>
      <c r="AU309" t="s">
        <v>357</v>
      </c>
      <c r="AV309" t="s">
        <v>357</v>
      </c>
      <c r="AW309" t="s">
        <v>357</v>
      </c>
      <c r="AX309" s="93">
        <v>51</v>
      </c>
      <c r="AY309" s="93">
        <v>71</v>
      </c>
      <c r="AZ309" s="93">
        <v>43</v>
      </c>
      <c r="BA309" s="93">
        <v>49</v>
      </c>
      <c r="BB309" s="93">
        <v>39</v>
      </c>
      <c r="BC309" s="93">
        <v>54</v>
      </c>
      <c r="BD309" s="93">
        <v>34</v>
      </c>
      <c r="BE309" s="93">
        <v>38</v>
      </c>
      <c r="BF309" s="93">
        <v>28</v>
      </c>
      <c r="BG309" s="93">
        <v>53</v>
      </c>
      <c r="BH309" s="93">
        <v>79</v>
      </c>
      <c r="BI309" s="93">
        <v>54</v>
      </c>
      <c r="BJ309" s="93">
        <v>42</v>
      </c>
      <c r="BK309" s="93">
        <v>46</v>
      </c>
      <c r="BL309" s="93">
        <v>38</v>
      </c>
      <c r="BM309" s="93">
        <v>52</v>
      </c>
      <c r="BN309" s="93">
        <v>55</v>
      </c>
      <c r="BO309" s="93">
        <v>23</v>
      </c>
      <c r="BP309" s="93">
        <v>79</v>
      </c>
      <c r="BQ309" s="93">
        <v>91</v>
      </c>
      <c r="BR309" s="93">
        <v>71</v>
      </c>
      <c r="BS309" s="93">
        <v>83</v>
      </c>
      <c r="BT309" s="93">
        <v>85</v>
      </c>
      <c r="BU309" s="93">
        <v>39</v>
      </c>
      <c r="BV309" s="93">
        <v>7</v>
      </c>
      <c r="BW309" s="93">
        <v>44</v>
      </c>
      <c r="BX309" s="93">
        <v>81</v>
      </c>
      <c r="BY309" s="93">
        <v>54</v>
      </c>
    </row>
    <row r="310" spans="1:77">
      <c r="A310" s="1">
        <v>44105</v>
      </c>
      <c r="B310">
        <v>887.59253466166365</v>
      </c>
      <c r="C310" s="2">
        <v>100.43</v>
      </c>
      <c r="D310">
        <v>79.525700000000001</v>
      </c>
      <c r="E310">
        <v>2690.59</v>
      </c>
      <c r="F310">
        <v>37.94</v>
      </c>
      <c r="G310">
        <v>12072.8</v>
      </c>
      <c r="H310">
        <v>56023.9</v>
      </c>
      <c r="I310">
        <v>2883.4</v>
      </c>
      <c r="J310">
        <v>3177.2</v>
      </c>
      <c r="K310">
        <v>58890.1</v>
      </c>
      <c r="L310">
        <v>4243.2</v>
      </c>
      <c r="M310">
        <v>56305.9</v>
      </c>
      <c r="N310">
        <v>3118.7</v>
      </c>
      <c r="O310">
        <v>13.72</v>
      </c>
      <c r="P310">
        <v>10.36</v>
      </c>
      <c r="Q310">
        <v>6.15</v>
      </c>
      <c r="R310">
        <v>6.81</v>
      </c>
      <c r="S310">
        <v>3.27</v>
      </c>
      <c r="T310">
        <v>4.0999999999999996</v>
      </c>
      <c r="U310">
        <v>3.2</v>
      </c>
      <c r="V310">
        <v>4.74</v>
      </c>
      <c r="W310">
        <v>53</v>
      </c>
      <c r="X310">
        <v>56.4</v>
      </c>
      <c r="Y310">
        <v>54.6</v>
      </c>
      <c r="Z310">
        <v>31</v>
      </c>
      <c r="AA310">
        <v>20.5</v>
      </c>
      <c r="AB310">
        <v>6.3</v>
      </c>
      <c r="AC310">
        <v>119.2</v>
      </c>
      <c r="AD310">
        <v>103.8</v>
      </c>
      <c r="AE310">
        <v>147.9</v>
      </c>
      <c r="AF310">
        <v>62.5</v>
      </c>
      <c r="AG310">
        <v>121.2</v>
      </c>
      <c r="AH310">
        <v>167.2</v>
      </c>
      <c r="AI310">
        <v>299.2</v>
      </c>
      <c r="AJ310">
        <v>886</v>
      </c>
      <c r="AK310">
        <v>537.29999999999995</v>
      </c>
      <c r="AL310">
        <v>7900</v>
      </c>
      <c r="AM310">
        <v>438</v>
      </c>
      <c r="AN310">
        <v>121.9</v>
      </c>
      <c r="AO310">
        <v>0.85</v>
      </c>
      <c r="AP310">
        <v>392.87049999999999</v>
      </c>
      <c r="AQ310">
        <v>46.9</v>
      </c>
      <c r="AR310">
        <v>-3</v>
      </c>
      <c r="AS310">
        <v>-3</v>
      </c>
      <c r="AT310">
        <v>-3</v>
      </c>
      <c r="AU310">
        <v>-22</v>
      </c>
      <c r="AV310">
        <v>-9</v>
      </c>
      <c r="AW310">
        <v>-22</v>
      </c>
      <c r="AX310" s="93">
        <v>49</v>
      </c>
      <c r="AY310" s="93">
        <v>80</v>
      </c>
      <c r="AZ310" s="93">
        <v>49</v>
      </c>
      <c r="BA310" s="93">
        <v>49</v>
      </c>
      <c r="BB310" s="93">
        <v>40</v>
      </c>
      <c r="BC310" s="93">
        <v>37</v>
      </c>
      <c r="BD310" s="93">
        <v>38</v>
      </c>
      <c r="BE310" s="93">
        <v>34</v>
      </c>
      <c r="BF310" s="93">
        <v>30</v>
      </c>
      <c r="BG310" s="93">
        <v>56</v>
      </c>
      <c r="BH310" s="93">
        <v>80</v>
      </c>
      <c r="BI310" s="93">
        <v>49</v>
      </c>
      <c r="BJ310" s="93">
        <v>44</v>
      </c>
      <c r="BK310" s="93">
        <v>49</v>
      </c>
      <c r="BL310" s="93">
        <v>36</v>
      </c>
      <c r="BM310" s="93">
        <v>45</v>
      </c>
      <c r="BN310" s="93">
        <v>47</v>
      </c>
      <c r="BO310" s="93">
        <v>23</v>
      </c>
      <c r="BP310" s="93">
        <v>81</v>
      </c>
      <c r="BQ310" s="93">
        <v>89</v>
      </c>
      <c r="BR310" s="93">
        <v>74</v>
      </c>
      <c r="BS310" s="93">
        <v>81</v>
      </c>
      <c r="BT310" s="93">
        <v>83</v>
      </c>
      <c r="BU310" s="93">
        <v>33</v>
      </c>
      <c r="BV310" s="93">
        <v>9</v>
      </c>
      <c r="BW310" s="93">
        <v>53</v>
      </c>
      <c r="BX310" s="93">
        <v>97</v>
      </c>
      <c r="BY310" s="93">
        <v>58</v>
      </c>
    </row>
    <row r="311" spans="1:77">
      <c r="A311" s="1">
        <v>44136</v>
      </c>
      <c r="B311" t="s">
        <v>357</v>
      </c>
      <c r="C311" s="2">
        <v>100.71</v>
      </c>
      <c r="D311">
        <v>76.403300000000002</v>
      </c>
      <c r="E311">
        <v>3107.58</v>
      </c>
      <c r="F311">
        <v>47.88</v>
      </c>
      <c r="G311">
        <v>12157.7</v>
      </c>
      <c r="H311">
        <v>55871.6</v>
      </c>
      <c r="I311">
        <v>3757.1</v>
      </c>
      <c r="J311">
        <v>3479.5</v>
      </c>
      <c r="K311">
        <v>59963.199999999997</v>
      </c>
      <c r="L311">
        <v>4308.8999999999996</v>
      </c>
      <c r="M311">
        <v>57130.9</v>
      </c>
      <c r="N311">
        <v>3097.5</v>
      </c>
      <c r="O311">
        <v>13.82</v>
      </c>
      <c r="P311">
        <v>10.07</v>
      </c>
      <c r="Q311">
        <v>6.02</v>
      </c>
      <c r="R311">
        <v>7.04</v>
      </c>
      <c r="S311">
        <v>3.23</v>
      </c>
      <c r="T311">
        <v>4.13</v>
      </c>
      <c r="U311">
        <v>3.27</v>
      </c>
      <c r="V311">
        <v>4.28</v>
      </c>
      <c r="W311">
        <v>53.6</v>
      </c>
      <c r="X311">
        <v>58.2</v>
      </c>
      <c r="Y311">
        <v>56.9</v>
      </c>
      <c r="Z311">
        <v>28.6</v>
      </c>
      <c r="AA311">
        <v>21.9</v>
      </c>
      <c r="AB311">
        <v>6.3</v>
      </c>
      <c r="AC311">
        <v>124.7</v>
      </c>
      <c r="AD311">
        <v>106.8</v>
      </c>
      <c r="AE311">
        <v>152.30000000000001</v>
      </c>
      <c r="AF311">
        <v>77</v>
      </c>
      <c r="AG311">
        <v>125.2</v>
      </c>
      <c r="AH311" t="s">
        <v>357</v>
      </c>
      <c r="AI311">
        <v>306</v>
      </c>
      <c r="AJ311">
        <v>666.3</v>
      </c>
      <c r="AK311">
        <v>509.9</v>
      </c>
      <c r="AL311">
        <v>7300</v>
      </c>
      <c r="AM311">
        <v>461.5</v>
      </c>
      <c r="AN311">
        <v>99</v>
      </c>
      <c r="AO311">
        <v>0.45</v>
      </c>
      <c r="AP311">
        <v>306.67950000000002</v>
      </c>
      <c r="AQ311">
        <v>46.3</v>
      </c>
      <c r="AR311">
        <v>-3</v>
      </c>
      <c r="AS311">
        <v>-3</v>
      </c>
      <c r="AT311">
        <v>-3</v>
      </c>
      <c r="AU311" t="s">
        <v>357</v>
      </c>
      <c r="AV311" t="s">
        <v>357</v>
      </c>
      <c r="AW311" t="s">
        <v>357</v>
      </c>
      <c r="AX311" s="93">
        <v>51</v>
      </c>
      <c r="AY311" s="93">
        <v>79</v>
      </c>
      <c r="AZ311" s="93">
        <v>43</v>
      </c>
      <c r="BA311" s="93">
        <v>57</v>
      </c>
      <c r="BB311" s="93">
        <v>47</v>
      </c>
      <c r="BC311" s="93">
        <v>45</v>
      </c>
      <c r="BD311" s="93">
        <v>42</v>
      </c>
      <c r="BE311" s="93">
        <v>36</v>
      </c>
      <c r="BF311" s="93">
        <v>37</v>
      </c>
      <c r="BG311" s="93">
        <v>66</v>
      </c>
      <c r="BH311" s="93">
        <v>85</v>
      </c>
      <c r="BI311" s="93">
        <v>61</v>
      </c>
      <c r="BJ311" s="93">
        <v>52</v>
      </c>
      <c r="BK311" s="93">
        <v>53</v>
      </c>
      <c r="BL311" s="93">
        <v>40</v>
      </c>
      <c r="BM311" s="93">
        <v>48</v>
      </c>
      <c r="BN311" s="93">
        <v>53</v>
      </c>
      <c r="BO311" s="93">
        <v>30</v>
      </c>
      <c r="BP311" s="93">
        <v>80</v>
      </c>
      <c r="BQ311" s="93">
        <v>91</v>
      </c>
      <c r="BR311" s="93">
        <v>83</v>
      </c>
      <c r="BS311" s="93">
        <v>84</v>
      </c>
      <c r="BT311" s="93">
        <v>75</v>
      </c>
      <c r="BU311" s="93">
        <v>33</v>
      </c>
      <c r="BV311" s="93">
        <v>8</v>
      </c>
      <c r="BW311" s="93">
        <v>39</v>
      </c>
      <c r="BX311" s="93">
        <v>88</v>
      </c>
      <c r="BY311" s="93">
        <v>54</v>
      </c>
    </row>
    <row r="312" spans="1:77">
      <c r="A312" s="1">
        <v>44166</v>
      </c>
      <c r="B312" t="s">
        <v>357</v>
      </c>
      <c r="C312" s="2">
        <v>100.83</v>
      </c>
      <c r="D312">
        <v>74.412099999999995</v>
      </c>
      <c r="E312">
        <v>3289.02</v>
      </c>
      <c r="F312">
        <v>51.82</v>
      </c>
      <c r="G312">
        <v>12134.6</v>
      </c>
      <c r="H312">
        <v>56122.6</v>
      </c>
      <c r="I312">
        <v>2868.6</v>
      </c>
      <c r="J312">
        <v>3696.2</v>
      </c>
      <c r="K312">
        <v>63679.9</v>
      </c>
      <c r="L312">
        <v>4192.8999999999996</v>
      </c>
      <c r="M312">
        <v>59513.1</v>
      </c>
      <c r="N312">
        <v>3043.8</v>
      </c>
      <c r="O312">
        <v>13.77</v>
      </c>
      <c r="P312">
        <v>10.29</v>
      </c>
      <c r="Q312">
        <v>5.94</v>
      </c>
      <c r="R312">
        <v>6.58</v>
      </c>
      <c r="S312">
        <v>3.22</v>
      </c>
      <c r="T312">
        <v>4.1500000000000004</v>
      </c>
      <c r="U312">
        <v>3.27</v>
      </c>
      <c r="V312">
        <v>4.49</v>
      </c>
      <c r="W312">
        <v>54.9</v>
      </c>
      <c r="X312">
        <v>57.8</v>
      </c>
      <c r="Y312">
        <v>58.4</v>
      </c>
      <c r="Z312">
        <v>30.2</v>
      </c>
      <c r="AA312">
        <v>22.8</v>
      </c>
      <c r="AB312">
        <v>6.1</v>
      </c>
      <c r="AC312">
        <v>125.9</v>
      </c>
      <c r="AD312">
        <v>105.5</v>
      </c>
      <c r="AE312">
        <v>153.5</v>
      </c>
      <c r="AF312">
        <v>88.1</v>
      </c>
      <c r="AG312">
        <v>124</v>
      </c>
      <c r="AH312" t="s">
        <v>357</v>
      </c>
      <c r="AI312">
        <v>301.39999999999998</v>
      </c>
      <c r="AJ312">
        <v>389.8</v>
      </c>
      <c r="AK312">
        <v>479.3</v>
      </c>
      <c r="AL312">
        <v>9400</v>
      </c>
      <c r="AM312">
        <v>450.2</v>
      </c>
      <c r="AN312">
        <v>75.599999999999994</v>
      </c>
      <c r="AO312">
        <v>0.57999999999999996</v>
      </c>
      <c r="AP312">
        <v>502.58519999999999</v>
      </c>
      <c r="AQ312">
        <v>49.7</v>
      </c>
      <c r="AR312">
        <v>-4</v>
      </c>
      <c r="AS312">
        <v>-4</v>
      </c>
      <c r="AT312">
        <v>-4</v>
      </c>
      <c r="AU312" t="s">
        <v>357</v>
      </c>
      <c r="AV312" t="s">
        <v>357</v>
      </c>
      <c r="AW312" t="s">
        <v>357</v>
      </c>
      <c r="AX312" s="93">
        <v>49</v>
      </c>
      <c r="AY312" s="93">
        <v>80</v>
      </c>
      <c r="AZ312" s="93">
        <v>60</v>
      </c>
      <c r="BA312" s="93">
        <v>50</v>
      </c>
      <c r="BB312" s="93">
        <v>57</v>
      </c>
      <c r="BC312" s="93">
        <v>52</v>
      </c>
      <c r="BD312" s="93">
        <v>35</v>
      </c>
      <c r="BE312" s="93">
        <v>33</v>
      </c>
      <c r="BF312" s="93">
        <v>47</v>
      </c>
      <c r="BG312" s="93">
        <v>53</v>
      </c>
      <c r="BH312" s="93">
        <v>81</v>
      </c>
      <c r="BI312" s="93">
        <v>56</v>
      </c>
      <c r="BJ312" s="93">
        <v>48</v>
      </c>
      <c r="BK312" s="93">
        <v>36</v>
      </c>
      <c r="BL312" s="93">
        <v>34</v>
      </c>
      <c r="BM312" s="93">
        <v>49</v>
      </c>
      <c r="BN312" s="93">
        <v>49</v>
      </c>
      <c r="BO312" s="93">
        <v>26</v>
      </c>
      <c r="BP312" s="93">
        <v>86</v>
      </c>
      <c r="BQ312" s="93">
        <v>96</v>
      </c>
      <c r="BR312" s="93">
        <v>86</v>
      </c>
      <c r="BS312" s="93">
        <v>92</v>
      </c>
      <c r="BT312" s="93">
        <v>86</v>
      </c>
      <c r="BU312" s="93">
        <v>21</v>
      </c>
      <c r="BV312" s="93">
        <v>10</v>
      </c>
      <c r="BW312" s="93">
        <v>50</v>
      </c>
      <c r="BX312" s="93">
        <v>93</v>
      </c>
      <c r="BY312" s="93">
        <v>60</v>
      </c>
    </row>
    <row r="313" spans="1:77">
      <c r="A313" s="1">
        <v>44197</v>
      </c>
      <c r="B313">
        <v>1014.7530083662393</v>
      </c>
      <c r="C313" s="2">
        <v>100.67</v>
      </c>
      <c r="D313">
        <v>75.740399999999994</v>
      </c>
      <c r="E313">
        <v>3277.08</v>
      </c>
      <c r="F313">
        <v>55.04</v>
      </c>
      <c r="G313">
        <v>12523.9</v>
      </c>
      <c r="H313">
        <v>58651.1</v>
      </c>
      <c r="I313">
        <v>4676.8</v>
      </c>
      <c r="J313">
        <v>6560.6</v>
      </c>
      <c r="K313">
        <v>64073.4</v>
      </c>
      <c r="L313">
        <v>3967</v>
      </c>
      <c r="M313">
        <v>61156.2</v>
      </c>
      <c r="N313">
        <v>2925.8</v>
      </c>
      <c r="O313">
        <v>13.41</v>
      </c>
      <c r="P313">
        <v>10.050000000000001</v>
      </c>
      <c r="Q313">
        <v>6.25</v>
      </c>
      <c r="R313">
        <v>6.77</v>
      </c>
      <c r="S313">
        <v>3.38</v>
      </c>
      <c r="T313">
        <v>4.17</v>
      </c>
      <c r="U313">
        <v>3.31</v>
      </c>
      <c r="V313">
        <v>4.72</v>
      </c>
      <c r="W313">
        <v>53</v>
      </c>
      <c r="X313">
        <v>58.3</v>
      </c>
      <c r="Y313">
        <v>54.8</v>
      </c>
      <c r="Z313">
        <v>35.9</v>
      </c>
      <c r="AA313">
        <v>25.1</v>
      </c>
      <c r="AB313">
        <v>5.9</v>
      </c>
      <c r="AC313">
        <v>143.9</v>
      </c>
      <c r="AD313">
        <v>112.1</v>
      </c>
      <c r="AE313">
        <v>182.7</v>
      </c>
      <c r="AF313">
        <v>103.9</v>
      </c>
      <c r="AG313">
        <v>132.80000000000001</v>
      </c>
      <c r="AH313">
        <v>296.60000000000002</v>
      </c>
      <c r="AI313">
        <v>356.3</v>
      </c>
      <c r="AJ313">
        <v>182</v>
      </c>
      <c r="AK313">
        <v>677.2</v>
      </c>
      <c r="AL313">
        <v>17100</v>
      </c>
      <c r="AM313">
        <v>468.6</v>
      </c>
      <c r="AN313">
        <v>82</v>
      </c>
      <c r="AO313">
        <v>0.6</v>
      </c>
      <c r="AP313">
        <v>437.84010000000001</v>
      </c>
      <c r="AQ313">
        <v>50.9</v>
      </c>
      <c r="AR313">
        <v>-4</v>
      </c>
      <c r="AS313">
        <v>-4</v>
      </c>
      <c r="AT313">
        <v>-4</v>
      </c>
      <c r="AU313">
        <v>-23</v>
      </c>
      <c r="AV313">
        <v>-19</v>
      </c>
      <c r="AW313">
        <v>-26</v>
      </c>
      <c r="AX313" s="93">
        <v>69</v>
      </c>
      <c r="AY313" s="93">
        <v>90</v>
      </c>
      <c r="AZ313" s="93">
        <v>44</v>
      </c>
      <c r="BA313" s="93">
        <v>48</v>
      </c>
      <c r="BB313" s="93">
        <v>22</v>
      </c>
      <c r="BC313" s="93">
        <v>39</v>
      </c>
      <c r="BD313" s="93">
        <v>43</v>
      </c>
      <c r="BE313" s="93">
        <v>27</v>
      </c>
      <c r="BF313" s="93">
        <v>35</v>
      </c>
      <c r="BG313" s="93">
        <v>66</v>
      </c>
      <c r="BH313" s="93">
        <v>87</v>
      </c>
      <c r="BI313" s="93">
        <v>52</v>
      </c>
      <c r="BJ313" s="93">
        <v>45</v>
      </c>
      <c r="BK313" s="93">
        <v>32</v>
      </c>
      <c r="BL313" s="93">
        <v>35</v>
      </c>
      <c r="BM313" s="93">
        <v>44</v>
      </c>
      <c r="BN313" s="93">
        <v>40</v>
      </c>
      <c r="BO313" s="93">
        <v>28</v>
      </c>
      <c r="BP313" s="93">
        <v>81</v>
      </c>
      <c r="BQ313" s="93">
        <v>86</v>
      </c>
      <c r="BR313" s="93">
        <v>84</v>
      </c>
      <c r="BS313" s="93">
        <v>80</v>
      </c>
      <c r="BT313" s="93">
        <v>83</v>
      </c>
      <c r="BU313" s="93">
        <v>29</v>
      </c>
      <c r="BV313" s="93">
        <v>8</v>
      </c>
      <c r="BW313" s="93">
        <v>54</v>
      </c>
      <c r="BX313" s="93">
        <v>85</v>
      </c>
      <c r="BY313" s="93">
        <v>59</v>
      </c>
    </row>
    <row r="314" spans="1:77">
      <c r="A314" s="1">
        <v>44228</v>
      </c>
      <c r="B314" t="s">
        <v>357</v>
      </c>
      <c r="C314" s="2">
        <v>100.78</v>
      </c>
      <c r="D314">
        <v>74.619600000000005</v>
      </c>
      <c r="E314">
        <v>3346.64</v>
      </c>
      <c r="F314">
        <v>64.42</v>
      </c>
      <c r="G314">
        <v>12429.1</v>
      </c>
      <c r="H314">
        <v>57598.400000000001</v>
      </c>
      <c r="I314">
        <v>2506.5</v>
      </c>
      <c r="J314">
        <v>2422.6</v>
      </c>
      <c r="K314">
        <v>61595.6</v>
      </c>
      <c r="L314">
        <v>3815.3</v>
      </c>
      <c r="M314">
        <v>59653.7</v>
      </c>
      <c r="N314">
        <v>3180.3</v>
      </c>
      <c r="O314">
        <v>13.51</v>
      </c>
      <c r="P314">
        <v>10.63</v>
      </c>
      <c r="Q314">
        <v>6.1</v>
      </c>
      <c r="R314">
        <v>6.98</v>
      </c>
      <c r="S314">
        <v>3.36</v>
      </c>
      <c r="T314">
        <v>4.18</v>
      </c>
      <c r="U314">
        <v>3.36</v>
      </c>
      <c r="V314">
        <v>4.59</v>
      </c>
      <c r="W314">
        <v>51.5</v>
      </c>
      <c r="X314">
        <v>57.1</v>
      </c>
      <c r="Y314">
        <v>58.3</v>
      </c>
      <c r="Z314">
        <v>26.7</v>
      </c>
      <c r="AA314">
        <v>17.7</v>
      </c>
      <c r="AB314">
        <v>5.8</v>
      </c>
      <c r="AC314">
        <v>113.3</v>
      </c>
      <c r="AD314">
        <v>105</v>
      </c>
      <c r="AE314">
        <v>120.6</v>
      </c>
      <c r="AF314">
        <v>104.9</v>
      </c>
      <c r="AG314">
        <v>111.8</v>
      </c>
      <c r="AH314" t="s">
        <v>357</v>
      </c>
      <c r="AI314">
        <v>279</v>
      </c>
      <c r="AJ314">
        <v>91.9</v>
      </c>
      <c r="AK314">
        <v>242.4</v>
      </c>
      <c r="AL314">
        <v>5700</v>
      </c>
      <c r="AM314">
        <v>444.7</v>
      </c>
      <c r="AN314">
        <v>84.4</v>
      </c>
      <c r="AO314">
        <v>0.53</v>
      </c>
      <c r="AP314">
        <v>503.00569999999999</v>
      </c>
      <c r="AQ314">
        <v>51.5</v>
      </c>
      <c r="AR314">
        <v>-3</v>
      </c>
      <c r="AS314">
        <v>-3</v>
      </c>
      <c r="AT314">
        <v>-3</v>
      </c>
      <c r="AU314" t="s">
        <v>357</v>
      </c>
      <c r="AV314" t="s">
        <v>357</v>
      </c>
      <c r="AW314" t="s">
        <v>357</v>
      </c>
      <c r="AX314" s="93">
        <v>63</v>
      </c>
      <c r="AY314" s="93">
        <v>86</v>
      </c>
      <c r="AZ314" s="93">
        <v>52</v>
      </c>
      <c r="BA314" s="93">
        <v>50</v>
      </c>
      <c r="BB314" s="93">
        <v>49</v>
      </c>
      <c r="BC314" s="93">
        <v>54</v>
      </c>
      <c r="BD314" s="93">
        <v>41</v>
      </c>
      <c r="BE314" s="93">
        <v>36</v>
      </c>
      <c r="BF314" s="93">
        <v>37</v>
      </c>
      <c r="BG314" s="93">
        <v>66</v>
      </c>
      <c r="BH314" s="93">
        <v>88</v>
      </c>
      <c r="BI314" s="93">
        <v>47</v>
      </c>
      <c r="BJ314" s="93">
        <v>47</v>
      </c>
      <c r="BK314" s="93">
        <v>36</v>
      </c>
      <c r="BL314" s="93">
        <v>35</v>
      </c>
      <c r="BM314" s="93">
        <v>50</v>
      </c>
      <c r="BN314" s="93">
        <v>46</v>
      </c>
      <c r="BO314" s="93">
        <v>28</v>
      </c>
      <c r="BP314" s="93">
        <v>84</v>
      </c>
      <c r="BQ314" s="93">
        <v>90</v>
      </c>
      <c r="BR314" s="93">
        <v>80</v>
      </c>
      <c r="BS314" s="93">
        <v>86</v>
      </c>
      <c r="BT314" s="93">
        <v>76</v>
      </c>
      <c r="BU314" s="93">
        <v>32</v>
      </c>
      <c r="BV314" s="93">
        <v>8</v>
      </c>
      <c r="BW314" s="93">
        <v>41</v>
      </c>
      <c r="BX314" s="93">
        <v>85</v>
      </c>
      <c r="BY314" s="93">
        <v>50</v>
      </c>
    </row>
    <row r="315" spans="1:77">
      <c r="A315" s="1">
        <v>44256</v>
      </c>
      <c r="B315" t="s">
        <v>357</v>
      </c>
      <c r="C315" s="2">
        <v>100.66</v>
      </c>
      <c r="D315">
        <v>75.698700000000002</v>
      </c>
      <c r="E315">
        <v>3541.72</v>
      </c>
      <c r="F315">
        <v>62.74</v>
      </c>
      <c r="G315">
        <v>12538.1</v>
      </c>
      <c r="H315">
        <v>58178.2</v>
      </c>
      <c r="I315">
        <v>2571.1999999999998</v>
      </c>
      <c r="J315">
        <v>3335.3</v>
      </c>
      <c r="K315">
        <v>63057.2</v>
      </c>
      <c r="L315">
        <v>3746.1</v>
      </c>
      <c r="M315">
        <v>60366</v>
      </c>
      <c r="N315">
        <v>3126.3</v>
      </c>
      <c r="O315">
        <v>13.55</v>
      </c>
      <c r="P315">
        <v>10.210000000000001</v>
      </c>
      <c r="Q315">
        <v>6</v>
      </c>
      <c r="R315">
        <v>7.23</v>
      </c>
      <c r="S315">
        <v>3.16</v>
      </c>
      <c r="T315">
        <v>4.26</v>
      </c>
      <c r="U315">
        <v>3.28</v>
      </c>
      <c r="V315">
        <v>4.87</v>
      </c>
      <c r="W315">
        <v>50.9</v>
      </c>
      <c r="X315">
        <v>60.7</v>
      </c>
      <c r="Y315">
        <v>59.8</v>
      </c>
      <c r="Z315">
        <v>30.3</v>
      </c>
      <c r="AA315">
        <v>21.1</v>
      </c>
      <c r="AB315">
        <v>5.7</v>
      </c>
      <c r="AC315">
        <v>112.7</v>
      </c>
      <c r="AD315">
        <v>98.1</v>
      </c>
      <c r="AE315">
        <v>127.7</v>
      </c>
      <c r="AF315">
        <v>98.6</v>
      </c>
      <c r="AG315">
        <v>112.2</v>
      </c>
      <c r="AH315" t="s">
        <v>357</v>
      </c>
      <c r="AI315">
        <v>272.3</v>
      </c>
      <c r="AJ315">
        <v>102.2</v>
      </c>
      <c r="AK315">
        <v>260.39999999999998</v>
      </c>
      <c r="AL315">
        <v>5400</v>
      </c>
      <c r="AM315">
        <v>426</v>
      </c>
      <c r="AN315">
        <v>79</v>
      </c>
      <c r="AO315">
        <v>0.66</v>
      </c>
      <c r="AP315">
        <v>417.90859999999998</v>
      </c>
      <c r="AQ315">
        <v>51.1</v>
      </c>
      <c r="AR315">
        <v>0</v>
      </c>
      <c r="AS315">
        <v>0</v>
      </c>
      <c r="AT315">
        <v>0</v>
      </c>
      <c r="AU315" t="s">
        <v>357</v>
      </c>
      <c r="AV315" t="s">
        <v>357</v>
      </c>
      <c r="AW315" t="s">
        <v>357</v>
      </c>
      <c r="AX315" s="93">
        <v>68</v>
      </c>
      <c r="AY315" s="93">
        <v>82</v>
      </c>
      <c r="AZ315" s="93">
        <v>59</v>
      </c>
      <c r="BA315" s="93">
        <v>47</v>
      </c>
      <c r="BB315" s="93">
        <v>53</v>
      </c>
      <c r="BC315" s="93">
        <v>58</v>
      </c>
      <c r="BD315" s="93">
        <v>32</v>
      </c>
      <c r="BE315" s="93">
        <v>29</v>
      </c>
      <c r="BF315" s="93">
        <v>41</v>
      </c>
      <c r="BG315" s="93">
        <v>79</v>
      </c>
      <c r="BH315" s="93">
        <v>93</v>
      </c>
      <c r="BI315" s="93">
        <v>61</v>
      </c>
      <c r="BJ315" s="93">
        <v>51</v>
      </c>
      <c r="BK315" s="93">
        <v>51</v>
      </c>
      <c r="BL315" s="93">
        <v>47</v>
      </c>
      <c r="BM315" s="93">
        <v>56</v>
      </c>
      <c r="BN315" s="93">
        <v>52</v>
      </c>
      <c r="BO315" s="93">
        <v>20</v>
      </c>
      <c r="BP315" s="93">
        <v>86</v>
      </c>
      <c r="BQ315" s="93">
        <v>92</v>
      </c>
      <c r="BR315" s="93">
        <v>91</v>
      </c>
      <c r="BS315" s="93">
        <v>92</v>
      </c>
      <c r="BT315" s="93">
        <v>82</v>
      </c>
      <c r="BU315" s="93">
        <v>18</v>
      </c>
      <c r="BV315" s="93">
        <v>9</v>
      </c>
      <c r="BW315" s="93">
        <v>32</v>
      </c>
      <c r="BX315" s="93">
        <v>89</v>
      </c>
      <c r="BY315" s="93">
        <v>39</v>
      </c>
    </row>
    <row r="316" spans="1:77">
      <c r="A316" s="1">
        <v>44287</v>
      </c>
      <c r="B316">
        <v>491.30542291932841</v>
      </c>
      <c r="C316" s="2">
        <v>100.58</v>
      </c>
      <c r="D316">
        <v>75.207300000000004</v>
      </c>
      <c r="E316">
        <v>3544</v>
      </c>
      <c r="F316">
        <v>66.760000000000005</v>
      </c>
      <c r="G316">
        <v>12569.7</v>
      </c>
      <c r="H316">
        <v>58261.599999999999</v>
      </c>
      <c r="I316">
        <v>4971.3</v>
      </c>
      <c r="J316">
        <v>3629</v>
      </c>
      <c r="K316">
        <v>64458</v>
      </c>
      <c r="L316">
        <v>4094.3</v>
      </c>
      <c r="M316">
        <v>61588.6</v>
      </c>
      <c r="N316">
        <v>3253.6</v>
      </c>
      <c r="O316">
        <v>13.04</v>
      </c>
      <c r="P316">
        <v>10.16</v>
      </c>
      <c r="Q316">
        <v>6.03</v>
      </c>
      <c r="R316">
        <v>6.98</v>
      </c>
      <c r="S316">
        <v>3.22</v>
      </c>
      <c r="T316">
        <v>4.2</v>
      </c>
      <c r="U316">
        <v>3.38</v>
      </c>
      <c r="V316">
        <v>5.15</v>
      </c>
      <c r="W316">
        <v>50.6</v>
      </c>
      <c r="X316">
        <v>66.599999999999994</v>
      </c>
      <c r="Y316">
        <v>60.4</v>
      </c>
      <c r="Z316">
        <v>36.299999999999997</v>
      </c>
      <c r="AA316">
        <v>25.9</v>
      </c>
      <c r="AB316">
        <v>5.4</v>
      </c>
      <c r="AC316">
        <v>128</v>
      </c>
      <c r="AD316">
        <v>109.8</v>
      </c>
      <c r="AE316">
        <v>151.30000000000001</v>
      </c>
      <c r="AF316">
        <v>96.7</v>
      </c>
      <c r="AG316">
        <v>120.8</v>
      </c>
      <c r="AH316">
        <v>105.8</v>
      </c>
      <c r="AI316">
        <v>297.89999999999998</v>
      </c>
      <c r="AJ316">
        <v>148.30000000000001</v>
      </c>
      <c r="AK316">
        <v>355.4</v>
      </c>
      <c r="AL316">
        <v>6600</v>
      </c>
      <c r="AM316">
        <v>469.9</v>
      </c>
      <c r="AN316">
        <v>99.1</v>
      </c>
      <c r="AO316">
        <v>1.24</v>
      </c>
      <c r="AP316">
        <v>375.68239999999997</v>
      </c>
      <c r="AQ316">
        <v>50.4</v>
      </c>
      <c r="AR316">
        <v>-1</v>
      </c>
      <c r="AS316">
        <v>-1</v>
      </c>
      <c r="AT316">
        <v>-1</v>
      </c>
      <c r="AU316">
        <v>-15</v>
      </c>
      <c r="AV316">
        <v>-8</v>
      </c>
      <c r="AW316">
        <v>-21</v>
      </c>
      <c r="AX316" s="93">
        <v>69</v>
      </c>
      <c r="AY316" s="93">
        <v>90</v>
      </c>
      <c r="AZ316" s="93">
        <v>66</v>
      </c>
      <c r="BA316" s="93">
        <v>47</v>
      </c>
      <c r="BB316" s="93">
        <v>45</v>
      </c>
      <c r="BC316" s="93">
        <v>52</v>
      </c>
      <c r="BD316" s="93">
        <v>39</v>
      </c>
      <c r="BE316" s="93">
        <v>27</v>
      </c>
      <c r="BF316" s="93">
        <v>42</v>
      </c>
      <c r="BG316" s="93">
        <v>82</v>
      </c>
      <c r="BH316" s="93">
        <v>89</v>
      </c>
      <c r="BI316" s="93">
        <v>62</v>
      </c>
      <c r="BJ316" s="93">
        <v>55</v>
      </c>
      <c r="BK316" s="93">
        <v>50</v>
      </c>
      <c r="BL316" s="93">
        <v>51</v>
      </c>
      <c r="BM316" s="93">
        <v>46</v>
      </c>
      <c r="BN316" s="93">
        <v>60</v>
      </c>
      <c r="BO316" s="93">
        <v>26</v>
      </c>
      <c r="BP316" s="93">
        <v>84</v>
      </c>
      <c r="BQ316" s="93">
        <v>92</v>
      </c>
      <c r="BR316" s="93">
        <v>87</v>
      </c>
      <c r="BS316" s="93">
        <v>94</v>
      </c>
      <c r="BT316" s="93">
        <v>83</v>
      </c>
      <c r="BU316" s="93">
        <v>25</v>
      </c>
      <c r="BV316" s="93">
        <v>8</v>
      </c>
      <c r="BW316" s="93">
        <v>44</v>
      </c>
      <c r="BX316" s="93">
        <v>89</v>
      </c>
      <c r="BY316" s="93">
        <v>47</v>
      </c>
    </row>
    <row r="317" spans="1:77">
      <c r="A317" s="1">
        <v>44317</v>
      </c>
      <c r="B317" t="s">
        <v>357</v>
      </c>
      <c r="C317" s="2">
        <v>100.74</v>
      </c>
      <c r="D317">
        <v>73.434100000000001</v>
      </c>
      <c r="E317">
        <v>3721.63</v>
      </c>
      <c r="F317">
        <v>68.95</v>
      </c>
      <c r="G317">
        <v>12859.9</v>
      </c>
      <c r="H317">
        <v>59206.3</v>
      </c>
      <c r="I317">
        <v>4418.1000000000004</v>
      </c>
      <c r="J317">
        <v>4347.3999999999996</v>
      </c>
      <c r="K317">
        <v>66049.100000000006</v>
      </c>
      <c r="L317">
        <v>3999.6</v>
      </c>
      <c r="M317">
        <v>63665.1</v>
      </c>
      <c r="N317">
        <v>3212.6</v>
      </c>
      <c r="O317">
        <v>13.65</v>
      </c>
      <c r="P317">
        <v>10.1</v>
      </c>
      <c r="Q317">
        <v>6.11</v>
      </c>
      <c r="R317">
        <v>7.07</v>
      </c>
      <c r="S317">
        <v>3.32</v>
      </c>
      <c r="T317">
        <v>4.49</v>
      </c>
      <c r="U317">
        <v>3.61</v>
      </c>
      <c r="V317">
        <v>5.26</v>
      </c>
      <c r="W317">
        <v>51.9</v>
      </c>
      <c r="X317">
        <v>66.2</v>
      </c>
      <c r="Y317">
        <v>64.7</v>
      </c>
      <c r="Z317">
        <v>36.700000000000003</v>
      </c>
      <c r="AA317">
        <v>26.3</v>
      </c>
      <c r="AB317">
        <v>5.2</v>
      </c>
      <c r="AC317">
        <v>123.2</v>
      </c>
      <c r="AD317">
        <v>108.3</v>
      </c>
      <c r="AE317">
        <v>145.9</v>
      </c>
      <c r="AF317">
        <v>79.900000000000006</v>
      </c>
      <c r="AG317">
        <v>133.4</v>
      </c>
      <c r="AH317" t="s">
        <v>357</v>
      </c>
      <c r="AI317">
        <v>299.10000000000002</v>
      </c>
      <c r="AJ317">
        <v>167.1</v>
      </c>
      <c r="AK317">
        <v>369.3</v>
      </c>
      <c r="AL317">
        <v>6000</v>
      </c>
      <c r="AM317">
        <v>465.5</v>
      </c>
      <c r="AN317">
        <v>105</v>
      </c>
      <c r="AO317">
        <v>0.85</v>
      </c>
      <c r="AP317">
        <v>282.94069999999999</v>
      </c>
      <c r="AQ317">
        <v>51.9</v>
      </c>
      <c r="AR317">
        <v>-1</v>
      </c>
      <c r="AS317">
        <v>-1</v>
      </c>
      <c r="AT317">
        <v>-1</v>
      </c>
      <c r="AU317" t="s">
        <v>357</v>
      </c>
      <c r="AV317" t="s">
        <v>357</v>
      </c>
      <c r="AW317" t="s">
        <v>357</v>
      </c>
      <c r="AX317" s="93">
        <v>74</v>
      </c>
      <c r="AY317" s="93">
        <v>90</v>
      </c>
      <c r="AZ317" s="93">
        <v>56</v>
      </c>
      <c r="BA317" s="93">
        <v>47</v>
      </c>
      <c r="BB317" s="93">
        <v>40</v>
      </c>
      <c r="BC317" s="93">
        <v>50</v>
      </c>
      <c r="BD317" s="93">
        <v>41</v>
      </c>
      <c r="BE317" s="93">
        <v>36</v>
      </c>
      <c r="BF317" s="93">
        <v>47</v>
      </c>
      <c r="BG317" s="93">
        <v>70</v>
      </c>
      <c r="BH317" s="93">
        <v>83</v>
      </c>
      <c r="BI317" s="93">
        <v>63</v>
      </c>
      <c r="BJ317" s="93">
        <v>50</v>
      </c>
      <c r="BK317" s="93">
        <v>56</v>
      </c>
      <c r="BL317" s="93">
        <v>45</v>
      </c>
      <c r="BM317" s="93">
        <v>61</v>
      </c>
      <c r="BN317" s="93">
        <v>65</v>
      </c>
      <c r="BO317" s="93">
        <v>28</v>
      </c>
      <c r="BP317" s="93">
        <v>83</v>
      </c>
      <c r="BQ317" s="93">
        <v>91</v>
      </c>
      <c r="BR317" s="93">
        <v>84</v>
      </c>
      <c r="BS317" s="93">
        <v>88</v>
      </c>
      <c r="BT317" s="93">
        <v>85</v>
      </c>
      <c r="BU317" s="93">
        <v>14</v>
      </c>
      <c r="BV317" s="93">
        <v>8</v>
      </c>
      <c r="BW317" s="93">
        <v>30</v>
      </c>
      <c r="BX317" s="93">
        <v>84</v>
      </c>
      <c r="BY317" s="93">
        <v>45</v>
      </c>
    </row>
    <row r="318" spans="1:77">
      <c r="A318" s="1">
        <v>44348</v>
      </c>
      <c r="B318" t="s">
        <v>357</v>
      </c>
      <c r="C318" s="2">
        <v>100.69</v>
      </c>
      <c r="D318">
        <v>73.152199999999993</v>
      </c>
      <c r="E318">
        <v>3841.85</v>
      </c>
      <c r="F318">
        <v>74.62</v>
      </c>
      <c r="G318">
        <v>12752.3</v>
      </c>
      <c r="H318">
        <v>59194.1</v>
      </c>
      <c r="I318">
        <v>3483.1</v>
      </c>
      <c r="J318">
        <v>3022.5</v>
      </c>
      <c r="K318">
        <v>67695.199999999997</v>
      </c>
      <c r="L318">
        <v>4331.3</v>
      </c>
      <c r="M318">
        <v>64009.8</v>
      </c>
      <c r="N318">
        <v>3283.2</v>
      </c>
      <c r="O318">
        <v>13.73</v>
      </c>
      <c r="P318">
        <v>10.44</v>
      </c>
      <c r="Q318">
        <v>6.49</v>
      </c>
      <c r="R318">
        <v>7.21</v>
      </c>
      <c r="S318">
        <v>3.3</v>
      </c>
      <c r="T318">
        <v>4.4800000000000004</v>
      </c>
      <c r="U318">
        <v>3.92</v>
      </c>
      <c r="V318">
        <v>5.21</v>
      </c>
      <c r="W318">
        <v>52</v>
      </c>
      <c r="X318">
        <v>64.400000000000006</v>
      </c>
      <c r="Y318">
        <v>70.400000000000006</v>
      </c>
      <c r="Z318">
        <v>34.9</v>
      </c>
      <c r="AA318">
        <v>24.6</v>
      </c>
      <c r="AB318">
        <v>4.9000000000000004</v>
      </c>
      <c r="AC318">
        <v>120.3</v>
      </c>
      <c r="AD318">
        <v>110.3</v>
      </c>
      <c r="AE318">
        <v>141.69999999999999</v>
      </c>
      <c r="AF318">
        <v>66.5</v>
      </c>
      <c r="AG318">
        <v>133.19999999999999</v>
      </c>
      <c r="AH318" t="s">
        <v>357</v>
      </c>
      <c r="AI318">
        <v>301.8</v>
      </c>
      <c r="AJ318">
        <v>185.5</v>
      </c>
      <c r="AK318">
        <v>391.8</v>
      </c>
      <c r="AL318">
        <v>5000</v>
      </c>
      <c r="AM318">
        <v>473.5</v>
      </c>
      <c r="AN318">
        <v>123.6</v>
      </c>
      <c r="AO318">
        <v>0.85</v>
      </c>
      <c r="AP318">
        <v>348.45909999999998</v>
      </c>
      <c r="AQ318">
        <v>49.2</v>
      </c>
      <c r="AR318">
        <v>0</v>
      </c>
      <c r="AS318">
        <v>0</v>
      </c>
      <c r="AT318">
        <v>0</v>
      </c>
      <c r="AU318" t="s">
        <v>357</v>
      </c>
      <c r="AV318" t="s">
        <v>357</v>
      </c>
      <c r="AW318" t="s">
        <v>357</v>
      </c>
      <c r="AX318" s="93">
        <v>62</v>
      </c>
      <c r="AY318" s="93">
        <v>84</v>
      </c>
      <c r="AZ318" s="93">
        <v>66</v>
      </c>
      <c r="BA318" s="93">
        <v>54</v>
      </c>
      <c r="BB318" s="93">
        <v>55</v>
      </c>
      <c r="BC318" s="93">
        <v>57</v>
      </c>
      <c r="BD318" s="93">
        <v>32</v>
      </c>
      <c r="BE318" s="93">
        <v>31</v>
      </c>
      <c r="BF318" s="93">
        <v>49</v>
      </c>
      <c r="BG318" s="93">
        <v>80</v>
      </c>
      <c r="BH318" s="93">
        <v>89</v>
      </c>
      <c r="BI318" s="93">
        <v>68</v>
      </c>
      <c r="BJ318" s="93">
        <v>56</v>
      </c>
      <c r="BK318" s="93">
        <v>58</v>
      </c>
      <c r="BL318" s="93">
        <v>42</v>
      </c>
      <c r="BM318" s="93">
        <v>59</v>
      </c>
      <c r="BN318" s="93">
        <v>59</v>
      </c>
      <c r="BO318" s="93">
        <v>32</v>
      </c>
      <c r="BP318" s="93">
        <v>86</v>
      </c>
      <c r="BQ318" s="93">
        <v>96</v>
      </c>
      <c r="BR318" s="93">
        <v>83</v>
      </c>
      <c r="BS318" s="93">
        <v>90</v>
      </c>
      <c r="BT318" s="93">
        <v>88</v>
      </c>
      <c r="BU318" s="93">
        <v>16</v>
      </c>
      <c r="BV318" s="93">
        <v>7</v>
      </c>
      <c r="BW318" s="93">
        <v>47</v>
      </c>
      <c r="BX318" s="93">
        <v>62</v>
      </c>
      <c r="BY318" s="93">
        <v>53</v>
      </c>
    </row>
    <row r="319" spans="1:77">
      <c r="A319" s="1">
        <v>44378</v>
      </c>
      <c r="B319">
        <v>708.40646857598574</v>
      </c>
      <c r="C319" s="2">
        <v>100.31</v>
      </c>
      <c r="D319">
        <v>73.140900000000002</v>
      </c>
      <c r="E319">
        <v>3771.58</v>
      </c>
      <c r="F319">
        <v>75.41</v>
      </c>
      <c r="G319">
        <v>12786.5</v>
      </c>
      <c r="H319">
        <v>59583.9</v>
      </c>
      <c r="I319">
        <v>3638</v>
      </c>
      <c r="J319">
        <v>3423.4</v>
      </c>
      <c r="K319">
        <v>69003.100000000006</v>
      </c>
      <c r="L319">
        <v>4096.3999999999996</v>
      </c>
      <c r="M319">
        <v>65386</v>
      </c>
      <c r="N319">
        <v>3220.9</v>
      </c>
      <c r="O319">
        <v>13.42</v>
      </c>
      <c r="P319">
        <v>10.18</v>
      </c>
      <c r="Q319">
        <v>6.63</v>
      </c>
      <c r="R319">
        <v>7.63</v>
      </c>
      <c r="S319">
        <v>3.41</v>
      </c>
      <c r="T319">
        <v>4.76</v>
      </c>
      <c r="U319">
        <v>4.24</v>
      </c>
      <c r="V319">
        <v>6.1</v>
      </c>
      <c r="W319">
        <v>51.3</v>
      </c>
      <c r="X319">
        <v>65.099999999999994</v>
      </c>
      <c r="Y319">
        <v>64.599999999999994</v>
      </c>
      <c r="Z319">
        <v>43.4</v>
      </c>
      <c r="AA319">
        <v>25.3</v>
      </c>
      <c r="AB319">
        <v>4.8</v>
      </c>
      <c r="AC319">
        <v>122.9</v>
      </c>
      <c r="AD319">
        <v>108.3</v>
      </c>
      <c r="AE319">
        <v>150.69999999999999</v>
      </c>
      <c r="AF319">
        <v>60.3</v>
      </c>
      <c r="AG319">
        <v>138</v>
      </c>
      <c r="AH319">
        <v>154.6</v>
      </c>
      <c r="AI319">
        <v>303.3</v>
      </c>
      <c r="AJ319">
        <v>192.8</v>
      </c>
      <c r="AK319">
        <v>490.1</v>
      </c>
      <c r="AL319">
        <v>7700</v>
      </c>
      <c r="AM319">
        <v>455.7</v>
      </c>
      <c r="AN319">
        <v>152.6</v>
      </c>
      <c r="AO319">
        <v>0.52</v>
      </c>
      <c r="AP319">
        <v>420.34399999999999</v>
      </c>
      <c r="AQ319">
        <v>47.5</v>
      </c>
      <c r="AR319">
        <v>-1</v>
      </c>
      <c r="AS319">
        <v>-1</v>
      </c>
      <c r="AT319">
        <v>-1</v>
      </c>
      <c r="AU319">
        <v>-12</v>
      </c>
      <c r="AV319">
        <v>3</v>
      </c>
      <c r="AW319">
        <v>-18</v>
      </c>
      <c r="AX319" s="93">
        <v>68</v>
      </c>
      <c r="AY319" s="93">
        <v>88</v>
      </c>
      <c r="AZ319" s="93">
        <v>61</v>
      </c>
      <c r="BA319" s="93">
        <v>49</v>
      </c>
      <c r="BB319" s="93">
        <v>51</v>
      </c>
      <c r="BC319" s="93">
        <v>47</v>
      </c>
      <c r="BD319" s="93">
        <v>44</v>
      </c>
      <c r="BE319" s="93">
        <v>28</v>
      </c>
      <c r="BF319" s="93">
        <v>40</v>
      </c>
      <c r="BG319" s="93">
        <v>71</v>
      </c>
      <c r="BH319" s="93">
        <v>88</v>
      </c>
      <c r="BI319" s="93">
        <v>64</v>
      </c>
      <c r="BJ319" s="93">
        <v>56</v>
      </c>
      <c r="BK319" s="93">
        <v>53</v>
      </c>
      <c r="BL319" s="93">
        <v>40</v>
      </c>
      <c r="BM319" s="93">
        <v>47</v>
      </c>
      <c r="BN319" s="93">
        <v>44</v>
      </c>
      <c r="BO319" s="93">
        <v>26</v>
      </c>
      <c r="BP319" s="93">
        <v>82</v>
      </c>
      <c r="BQ319" s="93">
        <v>90</v>
      </c>
      <c r="BR319" s="93">
        <v>77</v>
      </c>
      <c r="BS319" s="93">
        <v>85</v>
      </c>
      <c r="BT319" s="93">
        <v>84</v>
      </c>
      <c r="BU319" s="93">
        <v>25</v>
      </c>
      <c r="BV319" s="93">
        <v>10</v>
      </c>
      <c r="BW319" s="93">
        <v>49</v>
      </c>
      <c r="BX319" s="93">
        <v>91</v>
      </c>
      <c r="BY319" s="93">
        <v>63</v>
      </c>
    </row>
    <row r="320" spans="1:77">
      <c r="A320" s="1">
        <v>44409</v>
      </c>
      <c r="B320" t="s">
        <v>357</v>
      </c>
      <c r="C320" s="2">
        <v>100.17</v>
      </c>
      <c r="D320">
        <v>73.227400000000003</v>
      </c>
      <c r="E320">
        <v>3918.96</v>
      </c>
      <c r="F320">
        <v>71.63</v>
      </c>
      <c r="G320">
        <v>12938.7</v>
      </c>
      <c r="H320">
        <v>59379.7</v>
      </c>
      <c r="I320">
        <v>4626.8999999999996</v>
      </c>
      <c r="J320">
        <v>3614.2</v>
      </c>
      <c r="K320">
        <v>68998.7</v>
      </c>
      <c r="L320">
        <v>4245.8</v>
      </c>
      <c r="M320">
        <v>67007.8</v>
      </c>
      <c r="N320">
        <v>3267.1</v>
      </c>
      <c r="O320">
        <v>13.82</v>
      </c>
      <c r="P320">
        <v>10.75</v>
      </c>
      <c r="Q320">
        <v>7.21</v>
      </c>
      <c r="R320">
        <v>7.69</v>
      </c>
      <c r="S320">
        <v>3.62</v>
      </c>
      <c r="T320">
        <v>5.14</v>
      </c>
      <c r="U320">
        <v>4.8</v>
      </c>
      <c r="V320">
        <v>5.8</v>
      </c>
      <c r="W320">
        <v>50.3</v>
      </c>
      <c r="X320">
        <v>65.900000000000006</v>
      </c>
      <c r="Y320">
        <v>59.9</v>
      </c>
      <c r="Z320">
        <v>44.5</v>
      </c>
      <c r="AA320">
        <v>26.3</v>
      </c>
      <c r="AB320">
        <v>4.5</v>
      </c>
      <c r="AC320">
        <v>122.7</v>
      </c>
      <c r="AD320">
        <v>109.6</v>
      </c>
      <c r="AE320">
        <v>149.4</v>
      </c>
      <c r="AF320">
        <v>61.8</v>
      </c>
      <c r="AG320">
        <v>127.3</v>
      </c>
      <c r="AH320" t="s">
        <v>357</v>
      </c>
      <c r="AI320">
        <v>312.10000000000002</v>
      </c>
      <c r="AJ320">
        <v>374.6</v>
      </c>
      <c r="AK320">
        <v>476.9</v>
      </c>
      <c r="AL320">
        <v>7400</v>
      </c>
      <c r="AM320">
        <v>462.3963</v>
      </c>
      <c r="AN320">
        <v>178.4</v>
      </c>
      <c r="AO320">
        <v>0.71</v>
      </c>
      <c r="AP320">
        <v>224.5274</v>
      </c>
      <c r="AQ320">
        <v>46.5</v>
      </c>
      <c r="AR320">
        <v>0</v>
      </c>
      <c r="AS320">
        <v>0</v>
      </c>
      <c r="AT320">
        <v>0</v>
      </c>
      <c r="AU320" t="s">
        <v>357</v>
      </c>
      <c r="AV320" t="s">
        <v>357</v>
      </c>
      <c r="AW320" t="s">
        <v>357</v>
      </c>
      <c r="AX320" s="93">
        <v>57</v>
      </c>
      <c r="AY320" s="93">
        <v>90</v>
      </c>
      <c r="AZ320" s="93">
        <v>61</v>
      </c>
      <c r="BA320" s="93">
        <v>43</v>
      </c>
      <c r="BB320" s="93">
        <v>47</v>
      </c>
      <c r="BC320" s="93">
        <v>48</v>
      </c>
      <c r="BD320" s="93">
        <v>46</v>
      </c>
      <c r="BE320" s="93">
        <v>27</v>
      </c>
      <c r="BF320" s="93">
        <v>39</v>
      </c>
      <c r="BG320" s="93">
        <v>74</v>
      </c>
      <c r="BH320" s="93">
        <v>94</v>
      </c>
      <c r="BI320" s="93">
        <v>71</v>
      </c>
      <c r="BJ320" s="93">
        <v>60</v>
      </c>
      <c r="BK320" s="93">
        <v>70</v>
      </c>
      <c r="BL320" s="93">
        <v>47</v>
      </c>
      <c r="BM320" s="93">
        <v>58</v>
      </c>
      <c r="BN320" s="93">
        <v>61</v>
      </c>
      <c r="BO320" s="93">
        <v>34</v>
      </c>
      <c r="BP320" s="93">
        <v>84</v>
      </c>
      <c r="BQ320" s="93">
        <v>92</v>
      </c>
      <c r="BR320" s="93">
        <v>79</v>
      </c>
      <c r="BS320" s="93">
        <v>89</v>
      </c>
      <c r="BT320" s="93">
        <v>86</v>
      </c>
      <c r="BU320" s="93">
        <v>19</v>
      </c>
      <c r="BV320" s="93">
        <v>9</v>
      </c>
      <c r="BW320" s="93">
        <v>41</v>
      </c>
      <c r="BX320" s="93">
        <v>87</v>
      </c>
      <c r="BY320" s="93">
        <v>49</v>
      </c>
    </row>
    <row r="321" spans="1:77">
      <c r="A321" s="1">
        <v>44440</v>
      </c>
      <c r="B321" t="s">
        <v>357</v>
      </c>
      <c r="C321" s="2">
        <v>100.6</v>
      </c>
      <c r="D321">
        <v>72.751400000000004</v>
      </c>
      <c r="E321">
        <v>4103.5200000000004</v>
      </c>
      <c r="F321">
        <v>78.31</v>
      </c>
      <c r="G321">
        <v>12969.4</v>
      </c>
      <c r="H321">
        <v>59816.9</v>
      </c>
      <c r="I321">
        <v>3810.8</v>
      </c>
      <c r="J321">
        <v>3869.6</v>
      </c>
      <c r="K321">
        <v>69917</v>
      </c>
      <c r="L321">
        <v>4156.8</v>
      </c>
      <c r="M321">
        <v>68067</v>
      </c>
      <c r="N321">
        <v>3217.2</v>
      </c>
      <c r="O321">
        <v>14.19</v>
      </c>
      <c r="P321">
        <v>10.79</v>
      </c>
      <c r="Q321">
        <v>7.98</v>
      </c>
      <c r="R321">
        <v>8.3699999999999992</v>
      </c>
      <c r="S321">
        <v>3.86</v>
      </c>
      <c r="T321">
        <v>5.8</v>
      </c>
      <c r="U321">
        <v>5.39</v>
      </c>
      <c r="V321">
        <v>6.32</v>
      </c>
      <c r="W321">
        <v>49.2</v>
      </c>
      <c r="X321">
        <v>62.6</v>
      </c>
      <c r="Y321">
        <v>55.1</v>
      </c>
      <c r="Z321">
        <v>43</v>
      </c>
      <c r="AA321">
        <v>26</v>
      </c>
      <c r="AB321">
        <v>4.4000000000000004</v>
      </c>
      <c r="AC321">
        <v>124.3</v>
      </c>
      <c r="AD321">
        <v>110.3</v>
      </c>
      <c r="AE321">
        <v>152.1</v>
      </c>
      <c r="AF321">
        <v>62.7</v>
      </c>
      <c r="AG321">
        <v>128.1</v>
      </c>
      <c r="AH321" t="s">
        <v>357</v>
      </c>
      <c r="AI321">
        <v>322.39999999999998</v>
      </c>
      <c r="AJ321">
        <v>420.2</v>
      </c>
      <c r="AK321">
        <v>491.7</v>
      </c>
      <c r="AL321">
        <v>8400</v>
      </c>
      <c r="AM321">
        <v>466.4024</v>
      </c>
      <c r="AN321">
        <v>187.2</v>
      </c>
      <c r="AO321">
        <v>0.62</v>
      </c>
      <c r="AP321">
        <v>185.33150000000001</v>
      </c>
      <c r="AQ321">
        <v>49.8</v>
      </c>
      <c r="AR321">
        <v>-1</v>
      </c>
      <c r="AS321">
        <v>-1</v>
      </c>
      <c r="AT321">
        <v>-1</v>
      </c>
      <c r="AU321" t="s">
        <v>357</v>
      </c>
      <c r="AV321" t="s">
        <v>357</v>
      </c>
      <c r="AW321" t="s">
        <v>357</v>
      </c>
      <c r="AX321" s="93">
        <v>61</v>
      </c>
      <c r="AY321" s="93">
        <v>87</v>
      </c>
      <c r="AZ321" s="93">
        <v>63</v>
      </c>
      <c r="BA321" s="93">
        <v>56</v>
      </c>
      <c r="BB321" s="93">
        <v>46</v>
      </c>
      <c r="BC321" s="93">
        <v>57</v>
      </c>
      <c r="BD321" s="93">
        <v>42</v>
      </c>
      <c r="BE321" s="93">
        <v>33</v>
      </c>
      <c r="BF321" s="93">
        <v>39</v>
      </c>
      <c r="BG321" s="93">
        <v>76</v>
      </c>
      <c r="BH321" s="93">
        <v>97</v>
      </c>
      <c r="BI321" s="93">
        <v>63</v>
      </c>
      <c r="BJ321" s="93">
        <v>54</v>
      </c>
      <c r="BK321" s="93">
        <v>50</v>
      </c>
      <c r="BL321" s="93">
        <v>41</v>
      </c>
      <c r="BM321" s="93">
        <v>58</v>
      </c>
      <c r="BN321" s="93">
        <v>60</v>
      </c>
      <c r="BO321" s="93">
        <v>23</v>
      </c>
      <c r="BP321" s="93">
        <v>87</v>
      </c>
      <c r="BQ321" s="93">
        <v>95</v>
      </c>
      <c r="BR321" s="93">
        <v>77</v>
      </c>
      <c r="BS321" s="93">
        <v>97</v>
      </c>
      <c r="BT321" s="93">
        <v>84</v>
      </c>
      <c r="BU321" s="93">
        <v>16</v>
      </c>
      <c r="BV321" s="93">
        <v>9</v>
      </c>
      <c r="BW321" s="93">
        <v>42</v>
      </c>
      <c r="BX321" s="93">
        <v>78</v>
      </c>
      <c r="BY321" s="93">
        <v>47</v>
      </c>
    </row>
    <row r="322" spans="1:77">
      <c r="A322" s="1">
        <v>44470</v>
      </c>
      <c r="B322">
        <v>922.97971731055134</v>
      </c>
      <c r="C322" s="2">
        <v>101.11</v>
      </c>
      <c r="D322">
        <v>70.946399999999997</v>
      </c>
      <c r="E322">
        <v>4150</v>
      </c>
      <c r="F322">
        <v>83.72</v>
      </c>
      <c r="G322">
        <v>13087.2</v>
      </c>
      <c r="H322">
        <v>60606.2</v>
      </c>
      <c r="I322">
        <v>3888.3</v>
      </c>
      <c r="J322">
        <v>3644.9</v>
      </c>
      <c r="K322">
        <v>71227.600000000006</v>
      </c>
      <c r="L322">
        <v>4130.8999999999996</v>
      </c>
      <c r="M322">
        <v>69218.399999999994</v>
      </c>
      <c r="N322">
        <v>3237.8</v>
      </c>
      <c r="O322">
        <v>14.34</v>
      </c>
      <c r="P322">
        <v>10.66</v>
      </c>
      <c r="Q322">
        <v>7.99</v>
      </c>
      <c r="R322">
        <v>8.36</v>
      </c>
      <c r="S322">
        <v>4.1399999999999997</v>
      </c>
      <c r="T322">
        <v>5.93</v>
      </c>
      <c r="U322">
        <v>5.62</v>
      </c>
      <c r="V322">
        <v>6.52</v>
      </c>
      <c r="W322">
        <v>50</v>
      </c>
      <c r="X322">
        <v>58.4</v>
      </c>
      <c r="Y322">
        <v>54.9</v>
      </c>
      <c r="Z322">
        <v>45.3</v>
      </c>
      <c r="AA322">
        <v>25.5</v>
      </c>
      <c r="AB322">
        <v>4.3</v>
      </c>
      <c r="AC322">
        <v>128.80000000000001</v>
      </c>
      <c r="AD322">
        <v>112.1</v>
      </c>
      <c r="AE322">
        <v>158.4</v>
      </c>
      <c r="AF322">
        <v>68.5</v>
      </c>
      <c r="AG322">
        <v>131.19999999999999</v>
      </c>
      <c r="AH322">
        <v>180.4</v>
      </c>
      <c r="AI322">
        <v>317.89999999999998</v>
      </c>
      <c r="AJ322">
        <v>836.3</v>
      </c>
      <c r="AK322">
        <v>545.29999999999995</v>
      </c>
      <c r="AL322">
        <v>10300</v>
      </c>
      <c r="AM322">
        <v>462.52890000000002</v>
      </c>
      <c r="AN322">
        <v>160.19999999999999</v>
      </c>
      <c r="AO322">
        <v>0.56999999999999995</v>
      </c>
      <c r="AP322">
        <v>377.2543</v>
      </c>
      <c r="AQ322">
        <v>51.6</v>
      </c>
      <c r="AR322">
        <v>0</v>
      </c>
      <c r="AS322">
        <v>0</v>
      </c>
      <c r="AT322">
        <v>0</v>
      </c>
      <c r="AU322">
        <v>-16</v>
      </c>
      <c r="AV322">
        <v>-1</v>
      </c>
      <c r="AW322">
        <v>-19</v>
      </c>
      <c r="AX322" s="93">
        <v>60</v>
      </c>
      <c r="AY322" s="93">
        <v>93</v>
      </c>
      <c r="AZ322" s="93">
        <v>52</v>
      </c>
      <c r="BA322" s="93">
        <v>43</v>
      </c>
      <c r="BB322" s="93">
        <v>48</v>
      </c>
      <c r="BC322" s="93">
        <v>46</v>
      </c>
      <c r="BD322" s="93">
        <v>40</v>
      </c>
      <c r="BE322" s="93">
        <v>38</v>
      </c>
      <c r="BF322" s="93">
        <v>42</v>
      </c>
      <c r="BG322" s="93">
        <v>68</v>
      </c>
      <c r="BH322" s="93">
        <v>88</v>
      </c>
      <c r="BI322" s="93">
        <v>60</v>
      </c>
      <c r="BJ322" s="93">
        <v>47</v>
      </c>
      <c r="BK322" s="93">
        <v>56</v>
      </c>
      <c r="BL322" s="93">
        <v>41</v>
      </c>
      <c r="BM322" s="93">
        <v>57</v>
      </c>
      <c r="BN322" s="93">
        <v>60</v>
      </c>
      <c r="BO322" s="93">
        <v>17</v>
      </c>
      <c r="BP322" s="93">
        <v>82</v>
      </c>
      <c r="BQ322" s="93">
        <v>92</v>
      </c>
      <c r="BR322" s="93">
        <v>81</v>
      </c>
      <c r="BS322" s="93">
        <v>86</v>
      </c>
      <c r="BT322" s="93">
        <v>83</v>
      </c>
      <c r="BU322" s="93">
        <v>24</v>
      </c>
      <c r="BV322" s="93">
        <v>10</v>
      </c>
      <c r="BW322" s="93">
        <v>45</v>
      </c>
      <c r="BX322" s="93">
        <v>91</v>
      </c>
      <c r="BY322" s="93">
        <v>48</v>
      </c>
    </row>
    <row r="323" spans="1:77">
      <c r="A323" s="1">
        <v>44501</v>
      </c>
      <c r="B323" t="s">
        <v>357</v>
      </c>
      <c r="C323" s="2">
        <v>100.96</v>
      </c>
      <c r="D323">
        <v>74.083799999999997</v>
      </c>
      <c r="E323">
        <v>3890.59</v>
      </c>
      <c r="F323">
        <v>69.23</v>
      </c>
      <c r="G323">
        <v>13020.6</v>
      </c>
      <c r="H323">
        <v>60813.7</v>
      </c>
      <c r="I323">
        <v>4794.3</v>
      </c>
      <c r="J323">
        <v>3810.6</v>
      </c>
      <c r="K323">
        <v>71673.600000000006</v>
      </c>
      <c r="L323">
        <v>3808.5</v>
      </c>
      <c r="M323">
        <v>70358.399999999994</v>
      </c>
      <c r="N323">
        <v>3295.5</v>
      </c>
      <c r="O323">
        <v>14.71</v>
      </c>
      <c r="P323">
        <v>10.76</v>
      </c>
      <c r="Q323">
        <v>8.14</v>
      </c>
      <c r="R323">
        <v>8.69</v>
      </c>
      <c r="S323">
        <v>4.33</v>
      </c>
      <c r="T323">
        <v>6.07</v>
      </c>
      <c r="U323">
        <v>5.97</v>
      </c>
      <c r="V323">
        <v>6.64</v>
      </c>
      <c r="W323">
        <v>50.6</v>
      </c>
      <c r="X323">
        <v>57.8</v>
      </c>
      <c r="Y323">
        <v>58.7</v>
      </c>
      <c r="Z323">
        <v>46.6</v>
      </c>
      <c r="AA323">
        <v>26.8</v>
      </c>
      <c r="AB323">
        <v>4.3</v>
      </c>
      <c r="AC323">
        <v>135</v>
      </c>
      <c r="AD323">
        <v>116.7</v>
      </c>
      <c r="AE323">
        <v>163.5</v>
      </c>
      <c r="AF323">
        <v>83.8</v>
      </c>
      <c r="AG323">
        <v>130.4</v>
      </c>
      <c r="AI323">
        <v>320.10000000000002</v>
      </c>
      <c r="AJ323">
        <v>700.8</v>
      </c>
      <c r="AK323">
        <v>524.6</v>
      </c>
      <c r="AL323">
        <v>9700</v>
      </c>
      <c r="AM323">
        <v>488.96019999999999</v>
      </c>
      <c r="AN323">
        <v>148.1</v>
      </c>
      <c r="AO323">
        <v>1.24</v>
      </c>
      <c r="AP323">
        <v>268.34460000000001</v>
      </c>
      <c r="AQ323">
        <v>51.7</v>
      </c>
      <c r="AR323">
        <v>0</v>
      </c>
      <c r="AS323">
        <v>0</v>
      </c>
      <c r="AT323">
        <v>0</v>
      </c>
      <c r="AU323" t="s">
        <v>357</v>
      </c>
      <c r="AV323" t="s">
        <v>357</v>
      </c>
      <c r="AW323" t="s">
        <v>357</v>
      </c>
      <c r="AX323" s="93">
        <v>60</v>
      </c>
      <c r="AY323" s="93">
        <v>89</v>
      </c>
      <c r="AZ323" s="93">
        <v>56</v>
      </c>
      <c r="BA323" s="93">
        <v>48</v>
      </c>
      <c r="BB323" s="93">
        <v>48</v>
      </c>
      <c r="BC323" s="93">
        <v>49</v>
      </c>
      <c r="BD323" s="93">
        <v>41</v>
      </c>
      <c r="BE323" s="93">
        <v>35</v>
      </c>
      <c r="BF323" s="93">
        <v>41</v>
      </c>
      <c r="BG323" s="93">
        <v>67</v>
      </c>
      <c r="BH323" s="93">
        <v>86</v>
      </c>
      <c r="BI323" s="93">
        <v>60</v>
      </c>
      <c r="BJ323" s="93">
        <v>48</v>
      </c>
      <c r="BK323" s="93">
        <v>49</v>
      </c>
      <c r="BL323" s="93">
        <v>37</v>
      </c>
      <c r="BM323" s="93">
        <v>53</v>
      </c>
      <c r="BN323" s="93">
        <v>53</v>
      </c>
      <c r="BO323" s="93">
        <v>31</v>
      </c>
      <c r="BP323" s="93">
        <v>84</v>
      </c>
      <c r="BQ323" s="93">
        <v>93</v>
      </c>
      <c r="BR323" s="93">
        <v>83</v>
      </c>
      <c r="BS323" s="93">
        <v>89</v>
      </c>
      <c r="BT323" s="93">
        <v>81</v>
      </c>
      <c r="BU323" s="93">
        <v>30</v>
      </c>
      <c r="BV323" s="93">
        <v>9</v>
      </c>
      <c r="BW323" s="93">
        <v>41</v>
      </c>
      <c r="BX323" s="93">
        <v>89</v>
      </c>
      <c r="BY323" s="93">
        <v>44</v>
      </c>
    </row>
    <row r="324" spans="1:77">
      <c r="A324" s="1">
        <v>44531</v>
      </c>
      <c r="B324" t="s">
        <v>357</v>
      </c>
      <c r="C324" s="2">
        <v>100.82</v>
      </c>
      <c r="D324">
        <v>74.653899999999993</v>
      </c>
      <c r="E324">
        <v>3787.26</v>
      </c>
      <c r="F324">
        <v>77.349999999999994</v>
      </c>
      <c r="G324">
        <v>12954.2</v>
      </c>
      <c r="H324">
        <v>62312.5</v>
      </c>
      <c r="I324">
        <v>3932.8</v>
      </c>
      <c r="J324">
        <v>3682.3</v>
      </c>
      <c r="K324">
        <v>74225.8</v>
      </c>
      <c r="L324">
        <v>3825.6</v>
      </c>
      <c r="M324">
        <v>72216.100000000006</v>
      </c>
      <c r="N324">
        <v>3289.3</v>
      </c>
      <c r="O324">
        <v>15.18</v>
      </c>
      <c r="P324">
        <v>10.83</v>
      </c>
      <c r="Q324">
        <v>8.4499999999999993</v>
      </c>
      <c r="R324">
        <v>8.52</v>
      </c>
      <c r="S324">
        <v>4.62</v>
      </c>
      <c r="T324">
        <v>6.5</v>
      </c>
      <c r="U324">
        <v>6.47</v>
      </c>
      <c r="V324">
        <v>7.43</v>
      </c>
      <c r="W324">
        <v>49.9</v>
      </c>
      <c r="X324">
        <v>57.4</v>
      </c>
      <c r="Y324">
        <v>58</v>
      </c>
      <c r="Z324">
        <v>49</v>
      </c>
      <c r="AA324">
        <v>27.9</v>
      </c>
      <c r="AB324">
        <v>4.3</v>
      </c>
      <c r="AC324">
        <v>136.1</v>
      </c>
      <c r="AD324">
        <v>114.3</v>
      </c>
      <c r="AE324">
        <v>165.8</v>
      </c>
      <c r="AF324">
        <v>92</v>
      </c>
      <c r="AG324">
        <v>132.69999999999999</v>
      </c>
      <c r="AH324" t="s">
        <v>357</v>
      </c>
      <c r="AI324">
        <v>312.39999999999998</v>
      </c>
      <c r="AJ324">
        <v>440.1</v>
      </c>
      <c r="AK324">
        <v>537.20000000000005</v>
      </c>
      <c r="AL324">
        <v>8900</v>
      </c>
      <c r="AM324">
        <v>476.32986199999999</v>
      </c>
      <c r="AN324">
        <v>116.5</v>
      </c>
      <c r="AO324">
        <v>1.79</v>
      </c>
      <c r="AP324">
        <v>204.453</v>
      </c>
      <c r="AQ324">
        <v>51.6</v>
      </c>
      <c r="AR324">
        <v>0</v>
      </c>
      <c r="AS324">
        <v>0</v>
      </c>
      <c r="AT324">
        <v>0</v>
      </c>
      <c r="AU324" t="s">
        <v>357</v>
      </c>
      <c r="AV324" t="s">
        <v>357</v>
      </c>
      <c r="AW324" t="s">
        <v>357</v>
      </c>
      <c r="AX324" s="93">
        <v>57</v>
      </c>
      <c r="AY324" s="93">
        <v>82</v>
      </c>
      <c r="AZ324" s="93">
        <v>61</v>
      </c>
      <c r="BA324" s="93">
        <v>46</v>
      </c>
      <c r="BB324" s="93">
        <v>50</v>
      </c>
      <c r="BC324" s="93">
        <v>56</v>
      </c>
      <c r="BD324" s="93">
        <v>42</v>
      </c>
      <c r="BE324" s="93">
        <v>40</v>
      </c>
      <c r="BF324" s="93">
        <v>47</v>
      </c>
      <c r="BG324" s="93">
        <v>64</v>
      </c>
      <c r="BH324" s="93">
        <v>88</v>
      </c>
      <c r="BI324" s="93">
        <v>67</v>
      </c>
      <c r="BJ324" s="93">
        <v>57</v>
      </c>
      <c r="BK324" s="93">
        <v>56</v>
      </c>
      <c r="BL324" s="93">
        <v>45</v>
      </c>
      <c r="BM324" s="93">
        <v>54</v>
      </c>
      <c r="BN324" s="93">
        <v>49</v>
      </c>
      <c r="BO324" s="93">
        <v>23</v>
      </c>
      <c r="BP324" s="93">
        <v>87</v>
      </c>
      <c r="BQ324" s="93">
        <v>95</v>
      </c>
      <c r="BR324" s="93">
        <v>78</v>
      </c>
      <c r="BS324" s="93">
        <v>93</v>
      </c>
      <c r="BT324" s="93">
        <v>89</v>
      </c>
      <c r="BU324" s="93">
        <v>23</v>
      </c>
      <c r="BV324" s="93">
        <v>10</v>
      </c>
      <c r="BW324" s="93">
        <v>38</v>
      </c>
      <c r="BX324" s="93">
        <v>85</v>
      </c>
      <c r="BY324" s="93">
        <v>41</v>
      </c>
    </row>
    <row r="325" spans="1:77">
      <c r="A325" s="1">
        <v>44562</v>
      </c>
      <c r="B325">
        <v>1065.7443292265998</v>
      </c>
      <c r="C325" s="2">
        <v>100.99</v>
      </c>
      <c r="D325">
        <v>77.379199999999997</v>
      </c>
      <c r="E325">
        <v>3530.38</v>
      </c>
      <c r="F325">
        <v>89.26</v>
      </c>
      <c r="G325">
        <v>13200.4</v>
      </c>
      <c r="H325">
        <v>66252.399999999994</v>
      </c>
      <c r="I325">
        <v>5477.1</v>
      </c>
      <c r="J325">
        <v>8270.7999999999993</v>
      </c>
      <c r="K325">
        <v>76121.5</v>
      </c>
      <c r="L325">
        <v>3840</v>
      </c>
      <c r="M325">
        <v>73808.800000000003</v>
      </c>
      <c r="N325">
        <v>3062.4</v>
      </c>
      <c r="O325">
        <v>15.04</v>
      </c>
      <c r="P325">
        <v>10.73</v>
      </c>
      <c r="Q325">
        <v>9.01</v>
      </c>
      <c r="R325">
        <v>8.85</v>
      </c>
      <c r="S325">
        <v>5.12</v>
      </c>
      <c r="T325">
        <v>7.44</v>
      </c>
      <c r="U325">
        <v>6.95</v>
      </c>
      <c r="V325">
        <v>7.5</v>
      </c>
      <c r="W325">
        <v>50.9</v>
      </c>
      <c r="X325">
        <v>57.4</v>
      </c>
      <c r="Y325">
        <v>57.6</v>
      </c>
      <c r="Z325">
        <v>57.4</v>
      </c>
      <c r="AA325">
        <v>30.7</v>
      </c>
      <c r="AB325">
        <v>4.3</v>
      </c>
      <c r="AC325">
        <v>154.9</v>
      </c>
      <c r="AD325">
        <v>120.9</v>
      </c>
      <c r="AE325">
        <v>197.1</v>
      </c>
      <c r="AF325">
        <v>107</v>
      </c>
      <c r="AG325">
        <v>141.80000000000001</v>
      </c>
      <c r="AH325">
        <v>296.60000000000002</v>
      </c>
      <c r="AI325">
        <v>376.4</v>
      </c>
      <c r="AJ325">
        <v>185.7</v>
      </c>
      <c r="AK325">
        <v>742.4</v>
      </c>
      <c r="AL325">
        <v>11400</v>
      </c>
      <c r="AM325">
        <v>482.38180000000006</v>
      </c>
      <c r="AN325">
        <v>119.2</v>
      </c>
      <c r="AO325">
        <v>2.83</v>
      </c>
      <c r="AP325">
        <v>393.86059999999998</v>
      </c>
      <c r="AQ325">
        <v>51.8</v>
      </c>
      <c r="AR325">
        <v>-1</v>
      </c>
      <c r="AS325">
        <v>-1</v>
      </c>
      <c r="AT325">
        <v>-1</v>
      </c>
      <c r="AU325">
        <v>-16</v>
      </c>
      <c r="AV325">
        <v>-10</v>
      </c>
      <c r="AW325">
        <v>-23</v>
      </c>
      <c r="AX325" s="93">
        <v>68</v>
      </c>
      <c r="AY325" s="93">
        <v>93</v>
      </c>
      <c r="AZ325" s="93">
        <v>51</v>
      </c>
      <c r="BA325" s="93">
        <v>43</v>
      </c>
      <c r="BB325" s="93">
        <v>27</v>
      </c>
      <c r="BC325" s="93">
        <v>50</v>
      </c>
      <c r="BD325" s="93">
        <v>49</v>
      </c>
      <c r="BE325" s="93">
        <v>39</v>
      </c>
      <c r="BF325" s="93">
        <v>26</v>
      </c>
      <c r="BG325" s="93">
        <v>78</v>
      </c>
      <c r="BH325" s="93">
        <v>97</v>
      </c>
      <c r="BI325" s="93">
        <v>62</v>
      </c>
      <c r="BJ325" s="93">
        <v>44</v>
      </c>
      <c r="BK325" s="93">
        <v>46</v>
      </c>
      <c r="BL325" s="93">
        <v>31</v>
      </c>
      <c r="BM325" s="93">
        <v>43</v>
      </c>
      <c r="BN325" s="93">
        <v>45</v>
      </c>
      <c r="BO325" s="93">
        <v>22</v>
      </c>
      <c r="BP325" s="93">
        <v>82</v>
      </c>
      <c r="BQ325" s="93">
        <v>90</v>
      </c>
      <c r="BR325" s="93">
        <v>85</v>
      </c>
      <c r="BS325" s="93">
        <v>88</v>
      </c>
      <c r="BT325" s="93">
        <v>80</v>
      </c>
      <c r="BU325" s="93">
        <v>33</v>
      </c>
      <c r="BV325" s="93">
        <v>10</v>
      </c>
      <c r="BW325" s="93">
        <v>43</v>
      </c>
      <c r="BX325" s="93">
        <v>99</v>
      </c>
      <c r="BY325" s="93">
        <v>46</v>
      </c>
    </row>
    <row r="326" spans="1:77">
      <c r="A326" s="1">
        <v>44593</v>
      </c>
      <c r="B326" t="s">
        <v>357</v>
      </c>
      <c r="C326" s="2">
        <v>101.17</v>
      </c>
      <c r="D326">
        <v>94.602500000000006</v>
      </c>
      <c r="E326">
        <v>2470.48</v>
      </c>
      <c r="F326">
        <v>97.97</v>
      </c>
      <c r="G326">
        <v>13026.9</v>
      </c>
      <c r="H326">
        <v>65310.3</v>
      </c>
      <c r="I326">
        <v>3428.5</v>
      </c>
      <c r="J326">
        <v>2518</v>
      </c>
      <c r="K326">
        <v>77002.7</v>
      </c>
      <c r="L326">
        <v>3644.3</v>
      </c>
      <c r="M326">
        <v>73432.3</v>
      </c>
      <c r="N326">
        <v>3223.7</v>
      </c>
      <c r="O326">
        <v>15.33</v>
      </c>
      <c r="P326">
        <v>11.5</v>
      </c>
      <c r="Q326">
        <v>9.84</v>
      </c>
      <c r="R326">
        <v>9.77</v>
      </c>
      <c r="S326">
        <v>5.1100000000000003</v>
      </c>
      <c r="T326">
        <v>7.67</v>
      </c>
      <c r="U326">
        <v>7.32</v>
      </c>
      <c r="V326">
        <v>8.09</v>
      </c>
      <c r="W326">
        <v>49.1</v>
      </c>
      <c r="X326">
        <v>59.8</v>
      </c>
      <c r="Y326">
        <v>51.2</v>
      </c>
      <c r="Z326">
        <v>45.9</v>
      </c>
      <c r="AA326">
        <v>24.8</v>
      </c>
      <c r="AB326">
        <v>4.4000000000000004</v>
      </c>
      <c r="AC326">
        <v>122.3</v>
      </c>
      <c r="AD326">
        <v>113.3</v>
      </c>
      <c r="AE326">
        <v>132.69999999999999</v>
      </c>
      <c r="AF326">
        <v>106.1</v>
      </c>
      <c r="AG326">
        <v>111.7</v>
      </c>
      <c r="AH326" t="s">
        <v>357</v>
      </c>
      <c r="AI326">
        <v>287.60000000000002</v>
      </c>
      <c r="AJ326">
        <v>95.3</v>
      </c>
      <c r="AK326">
        <v>243.5</v>
      </c>
      <c r="AL326">
        <v>10300</v>
      </c>
      <c r="AM326">
        <v>479.71119999999996</v>
      </c>
      <c r="AN326">
        <v>118.2</v>
      </c>
      <c r="AO326">
        <v>5.47</v>
      </c>
      <c r="AP326">
        <v>275.27100000000002</v>
      </c>
      <c r="AQ326">
        <v>48.6</v>
      </c>
      <c r="AR326">
        <v>0</v>
      </c>
      <c r="AS326">
        <v>0</v>
      </c>
      <c r="AT326">
        <v>0</v>
      </c>
      <c r="AU326" t="s">
        <v>357</v>
      </c>
      <c r="AV326" t="s">
        <v>357</v>
      </c>
      <c r="AW326" t="s">
        <v>357</v>
      </c>
      <c r="AX326" s="93">
        <v>72</v>
      </c>
      <c r="AY326" s="93">
        <v>88</v>
      </c>
      <c r="AZ326" s="93">
        <v>55</v>
      </c>
      <c r="BA326" s="93">
        <v>52</v>
      </c>
      <c r="BB326" s="93">
        <v>56</v>
      </c>
      <c r="BC326" s="93">
        <v>53</v>
      </c>
      <c r="BD326" s="93">
        <v>33</v>
      </c>
      <c r="BE326" s="93">
        <v>28</v>
      </c>
      <c r="BF326" s="93">
        <v>29</v>
      </c>
      <c r="BG326" s="93">
        <v>78</v>
      </c>
      <c r="BH326" s="93">
        <v>92</v>
      </c>
      <c r="BI326" s="93">
        <v>64</v>
      </c>
      <c r="BJ326" s="93">
        <v>53</v>
      </c>
      <c r="BK326" s="93">
        <v>50</v>
      </c>
      <c r="BL326" s="93">
        <v>40</v>
      </c>
      <c r="BM326" s="93">
        <v>48</v>
      </c>
      <c r="BN326" s="93">
        <v>59</v>
      </c>
      <c r="BO326" s="93">
        <v>26</v>
      </c>
      <c r="BP326" s="93">
        <v>85</v>
      </c>
      <c r="BQ326" s="93">
        <v>90</v>
      </c>
      <c r="BR326" s="93">
        <v>78</v>
      </c>
      <c r="BS326" s="93">
        <v>91</v>
      </c>
      <c r="BT326" s="93">
        <v>88</v>
      </c>
      <c r="BU326" s="93">
        <v>40</v>
      </c>
      <c r="BV326" s="93">
        <v>18</v>
      </c>
      <c r="BW326" s="93">
        <v>38</v>
      </c>
      <c r="BX326" s="93">
        <v>90</v>
      </c>
      <c r="BY326" s="93">
        <v>57</v>
      </c>
    </row>
    <row r="327" spans="1:77">
      <c r="A327" s="1">
        <v>44621</v>
      </c>
      <c r="B327" t="s">
        <v>357</v>
      </c>
      <c r="C327" s="2">
        <v>107.61</v>
      </c>
      <c r="D327">
        <v>83.2</v>
      </c>
      <c r="E327">
        <v>2703.51</v>
      </c>
      <c r="F327">
        <v>104.71</v>
      </c>
      <c r="G327">
        <v>13913.4</v>
      </c>
      <c r="H327">
        <v>66659.7</v>
      </c>
      <c r="I327">
        <v>3726.3</v>
      </c>
      <c r="J327">
        <v>3688.8</v>
      </c>
      <c r="K327">
        <v>80417.100000000006</v>
      </c>
      <c r="L327">
        <v>3655.8</v>
      </c>
      <c r="M327">
        <v>76616.5</v>
      </c>
      <c r="N327">
        <v>3367.4</v>
      </c>
      <c r="O327">
        <v>15.48</v>
      </c>
      <c r="P327">
        <v>11.39</v>
      </c>
      <c r="Q327">
        <v>11.46</v>
      </c>
      <c r="R327">
        <v>10.53</v>
      </c>
      <c r="S327">
        <v>6.31</v>
      </c>
      <c r="T327">
        <v>8.1300000000000008</v>
      </c>
      <c r="U327">
        <v>8.3800000000000008</v>
      </c>
      <c r="V327">
        <v>8.6300000000000008</v>
      </c>
      <c r="W327">
        <v>50.4</v>
      </c>
      <c r="X327">
        <v>58.4</v>
      </c>
      <c r="Y327">
        <v>56.5</v>
      </c>
      <c r="Z327">
        <v>35.366829011553271</v>
      </c>
      <c r="AA327">
        <v>17.260374650837992</v>
      </c>
      <c r="AB327">
        <v>4.0999999999999996</v>
      </c>
      <c r="AC327">
        <v>118.9</v>
      </c>
      <c r="AD327">
        <v>105.5</v>
      </c>
      <c r="AE327">
        <v>135.9</v>
      </c>
      <c r="AF327">
        <v>93.8</v>
      </c>
      <c r="AG327">
        <v>118.2</v>
      </c>
      <c r="AH327" t="s">
        <v>357</v>
      </c>
      <c r="AI327">
        <v>287.3</v>
      </c>
      <c r="AJ327">
        <v>106.5</v>
      </c>
      <c r="AK327">
        <v>274.2</v>
      </c>
      <c r="AL327">
        <v>10000</v>
      </c>
      <c r="AM327">
        <v>431.17879999999997</v>
      </c>
      <c r="AN327">
        <v>97.2</v>
      </c>
      <c r="AO327">
        <v>8.98</v>
      </c>
      <c r="AP327">
        <v>702.57489999999996</v>
      </c>
      <c r="AQ327">
        <v>44.1</v>
      </c>
      <c r="AR327">
        <v>3</v>
      </c>
      <c r="AS327">
        <v>3</v>
      </c>
      <c r="AT327">
        <v>3</v>
      </c>
      <c r="AU327" t="s">
        <v>357</v>
      </c>
      <c r="AV327" t="s">
        <v>357</v>
      </c>
      <c r="AW327" t="s">
        <v>357</v>
      </c>
      <c r="AX327" s="93">
        <v>65</v>
      </c>
      <c r="AY327" s="93">
        <v>96</v>
      </c>
      <c r="AZ327" s="93">
        <v>65</v>
      </c>
      <c r="BA327" s="93">
        <v>54</v>
      </c>
      <c r="BB327" s="93">
        <v>71</v>
      </c>
      <c r="BC327" s="93">
        <v>61</v>
      </c>
      <c r="BD327" s="93">
        <v>35</v>
      </c>
      <c r="BE327" s="93">
        <v>23</v>
      </c>
      <c r="BF327" s="93">
        <v>33</v>
      </c>
      <c r="BG327" s="93">
        <v>78</v>
      </c>
      <c r="BH327" s="93">
        <v>93</v>
      </c>
      <c r="BI327" s="93">
        <v>67</v>
      </c>
      <c r="BJ327" s="93">
        <v>57</v>
      </c>
      <c r="BK327" s="93">
        <v>53</v>
      </c>
      <c r="BL327" s="93">
        <v>41</v>
      </c>
      <c r="BM327" s="93">
        <v>47</v>
      </c>
      <c r="BN327" s="93">
        <v>56</v>
      </c>
      <c r="BO327" s="93">
        <v>30</v>
      </c>
      <c r="BP327" s="93">
        <v>87</v>
      </c>
      <c r="BQ327" s="93">
        <v>98</v>
      </c>
      <c r="BR327" s="93">
        <v>74</v>
      </c>
      <c r="BS327" s="93">
        <v>96</v>
      </c>
      <c r="BT327" s="93">
        <v>83</v>
      </c>
      <c r="BU327" s="93">
        <v>22</v>
      </c>
      <c r="BV327" s="93">
        <v>16</v>
      </c>
      <c r="BW327" s="93">
        <v>44</v>
      </c>
      <c r="BX327" s="93">
        <v>99</v>
      </c>
      <c r="BY327" s="93">
        <v>50</v>
      </c>
    </row>
    <row r="328" spans="1:77">
      <c r="A328" s="1">
        <v>44652</v>
      </c>
      <c r="B328">
        <v>508.91859152931818</v>
      </c>
      <c r="C328" s="2">
        <v>101.56</v>
      </c>
      <c r="D328">
        <v>70.959999999999994</v>
      </c>
      <c r="E328">
        <v>2445.17</v>
      </c>
      <c r="F328">
        <v>107.14</v>
      </c>
      <c r="G328">
        <v>13834.3</v>
      </c>
      <c r="H328">
        <v>68203.5</v>
      </c>
      <c r="I328">
        <v>5910.1</v>
      </c>
      <c r="J328">
        <v>4310.7</v>
      </c>
      <c r="K328">
        <v>83071.399999999994</v>
      </c>
      <c r="L328">
        <v>3870.8</v>
      </c>
      <c r="M328">
        <v>80145.600000000006</v>
      </c>
      <c r="N328">
        <v>3799.2</v>
      </c>
      <c r="O328">
        <v>24.32</v>
      </c>
      <c r="P328">
        <v>11.41</v>
      </c>
      <c r="Q328">
        <v>18.7</v>
      </c>
      <c r="R328">
        <v>13.15</v>
      </c>
      <c r="S328">
        <v>18.670000000000002</v>
      </c>
      <c r="T328">
        <v>9.6300000000000008</v>
      </c>
      <c r="U328">
        <v>17.649999999999999</v>
      </c>
      <c r="V328">
        <v>16.14</v>
      </c>
      <c r="W328">
        <v>48.1</v>
      </c>
      <c r="X328">
        <v>56.9</v>
      </c>
      <c r="Y328">
        <v>58</v>
      </c>
      <c r="Z328">
        <v>42.370161489088574</v>
      </c>
      <c r="AA328">
        <v>21.18690537709497</v>
      </c>
      <c r="AB328">
        <v>4.0999999999999996</v>
      </c>
      <c r="AC328">
        <v>130.9</v>
      </c>
      <c r="AD328">
        <v>117.1</v>
      </c>
      <c r="AE328">
        <v>150.1</v>
      </c>
      <c r="AF328">
        <v>98</v>
      </c>
      <c r="AG328">
        <v>131.6</v>
      </c>
      <c r="AH328">
        <v>119.5</v>
      </c>
      <c r="AI328">
        <v>304</v>
      </c>
      <c r="AJ328">
        <v>159.80000000000001</v>
      </c>
      <c r="AK328">
        <v>375.1</v>
      </c>
      <c r="AL328">
        <v>8900</v>
      </c>
      <c r="AM328">
        <v>487.4785</v>
      </c>
      <c r="AN328">
        <v>96.2</v>
      </c>
      <c r="AO328">
        <v>4.91</v>
      </c>
      <c r="AP328">
        <v>382.16559999999998</v>
      </c>
      <c r="AQ328">
        <v>48.2</v>
      </c>
      <c r="AR328">
        <v>1</v>
      </c>
      <c r="AS328">
        <v>1</v>
      </c>
      <c r="AT328">
        <v>1</v>
      </c>
      <c r="AU328">
        <v>-7</v>
      </c>
      <c r="AV328">
        <v>-7</v>
      </c>
      <c r="AW328">
        <v>-21</v>
      </c>
      <c r="AX328" s="93">
        <v>59</v>
      </c>
      <c r="AY328" s="93">
        <v>87</v>
      </c>
      <c r="AZ328" s="93">
        <v>64</v>
      </c>
      <c r="BA328" s="93">
        <v>50</v>
      </c>
      <c r="BB328" s="93">
        <v>55</v>
      </c>
      <c r="BC328" s="93">
        <v>46</v>
      </c>
      <c r="BD328" s="93">
        <v>37</v>
      </c>
      <c r="BE328" s="93">
        <v>37</v>
      </c>
      <c r="BF328" s="93">
        <v>34</v>
      </c>
      <c r="BG328" s="93">
        <v>80</v>
      </c>
      <c r="BH328" s="93">
        <v>86</v>
      </c>
      <c r="BI328" s="93">
        <v>75</v>
      </c>
      <c r="BJ328" s="93">
        <v>58</v>
      </c>
      <c r="BK328" s="93">
        <v>58</v>
      </c>
      <c r="BL328" s="93">
        <v>40</v>
      </c>
      <c r="BM328" s="93">
        <v>52</v>
      </c>
      <c r="BN328" s="93">
        <v>71</v>
      </c>
      <c r="BO328" s="93">
        <v>28</v>
      </c>
      <c r="BP328" s="93">
        <v>86</v>
      </c>
      <c r="BQ328" s="93">
        <v>92</v>
      </c>
      <c r="BR328" s="93">
        <v>82</v>
      </c>
      <c r="BS328" s="93">
        <v>90</v>
      </c>
      <c r="BT328" s="93">
        <v>89</v>
      </c>
      <c r="BU328" s="93">
        <v>30</v>
      </c>
      <c r="BV328" s="93">
        <v>12</v>
      </c>
      <c r="BW328" s="93">
        <v>39</v>
      </c>
      <c r="BX328" s="93">
        <v>100</v>
      </c>
      <c r="BY328" s="93">
        <v>53</v>
      </c>
    </row>
    <row r="329" spans="1:77">
      <c r="A329" s="1">
        <v>44682</v>
      </c>
      <c r="B329" t="s">
        <v>357</v>
      </c>
      <c r="C329" s="2">
        <v>100.12</v>
      </c>
      <c r="D329">
        <v>61.5</v>
      </c>
      <c r="E329">
        <v>2355.75</v>
      </c>
      <c r="F329">
        <v>115.6</v>
      </c>
      <c r="G329">
        <v>13518.4</v>
      </c>
      <c r="H329">
        <v>68475.3</v>
      </c>
      <c r="I329">
        <v>5524.1</v>
      </c>
      <c r="J329">
        <v>5113.8999999999996</v>
      </c>
      <c r="K329">
        <v>81651.199999999997</v>
      </c>
      <c r="L329">
        <v>3938.6</v>
      </c>
      <c r="M329">
        <v>79970.8</v>
      </c>
      <c r="N329">
        <v>3743.9</v>
      </c>
      <c r="O329">
        <v>25.79</v>
      </c>
      <c r="P329">
        <v>15.2</v>
      </c>
      <c r="Q329">
        <v>15.2</v>
      </c>
      <c r="R329">
        <v>12.9</v>
      </c>
      <c r="S329">
        <v>13.87</v>
      </c>
      <c r="T329">
        <v>9.31</v>
      </c>
      <c r="U329">
        <v>14.88</v>
      </c>
      <c r="V329">
        <v>12.84</v>
      </c>
      <c r="W329">
        <v>46</v>
      </c>
      <c r="X329">
        <v>54.6</v>
      </c>
      <c r="Y329">
        <v>55.6</v>
      </c>
      <c r="Z329">
        <v>42.837050320924263</v>
      </c>
      <c r="AA329">
        <v>21.514116270949721</v>
      </c>
      <c r="AB329">
        <v>4</v>
      </c>
      <c r="AC329">
        <v>119.7</v>
      </c>
      <c r="AD329">
        <v>105.4</v>
      </c>
      <c r="AE329">
        <v>141.1</v>
      </c>
      <c r="AF329">
        <v>81.400000000000006</v>
      </c>
      <c r="AG329">
        <v>123.9</v>
      </c>
      <c r="AH329" t="s">
        <v>357</v>
      </c>
      <c r="AI329">
        <v>269.89999999999998</v>
      </c>
      <c r="AJ329">
        <v>182.5</v>
      </c>
      <c r="AK329">
        <v>405.4</v>
      </c>
      <c r="AL329">
        <v>8300</v>
      </c>
      <c r="AM329">
        <v>459.3501</v>
      </c>
      <c r="AN329">
        <v>98</v>
      </c>
      <c r="AO329">
        <v>3.25</v>
      </c>
      <c r="AP329">
        <v>964.14070000000004</v>
      </c>
      <c r="AQ329">
        <v>50.8</v>
      </c>
      <c r="AR329">
        <v>0</v>
      </c>
      <c r="AS329">
        <v>0</v>
      </c>
      <c r="AT329">
        <v>0</v>
      </c>
      <c r="AU329" t="s">
        <v>357</v>
      </c>
      <c r="AV329" t="s">
        <v>357</v>
      </c>
      <c r="AW329" t="s">
        <v>357</v>
      </c>
      <c r="AX329" s="93">
        <v>50</v>
      </c>
      <c r="AY329" s="93">
        <v>79</v>
      </c>
      <c r="AZ329" s="93">
        <v>56</v>
      </c>
      <c r="BA329" s="93">
        <v>50</v>
      </c>
      <c r="BB329" s="93">
        <v>44</v>
      </c>
      <c r="BC329" s="93">
        <v>49</v>
      </c>
      <c r="BD329" s="93">
        <v>44</v>
      </c>
      <c r="BE329" s="93">
        <v>36</v>
      </c>
      <c r="BF329" s="93">
        <v>21</v>
      </c>
      <c r="BG329" s="93">
        <v>82</v>
      </c>
      <c r="BH329" s="93">
        <v>100</v>
      </c>
      <c r="BI329" s="93">
        <v>69</v>
      </c>
      <c r="BJ329" s="93">
        <v>49</v>
      </c>
      <c r="BK329" s="93">
        <v>55</v>
      </c>
      <c r="BL329" s="93">
        <v>24</v>
      </c>
      <c r="BM329" s="93">
        <v>36</v>
      </c>
      <c r="BN329" s="93">
        <v>54</v>
      </c>
      <c r="BO329" s="93">
        <v>25</v>
      </c>
      <c r="BP329" s="93">
        <v>83</v>
      </c>
      <c r="BQ329" s="93">
        <v>93</v>
      </c>
      <c r="BR329" s="93">
        <v>83</v>
      </c>
      <c r="BS329" s="93">
        <v>86</v>
      </c>
      <c r="BT329" s="93">
        <v>85</v>
      </c>
      <c r="BU329" s="93">
        <v>41</v>
      </c>
      <c r="BV329" s="93">
        <v>11</v>
      </c>
      <c r="BW329" s="93">
        <v>43</v>
      </c>
      <c r="BX329" s="93">
        <v>108</v>
      </c>
      <c r="BY329" s="93">
        <v>53</v>
      </c>
    </row>
    <row r="330" spans="1:77">
      <c r="A330" s="1">
        <v>44713</v>
      </c>
      <c r="B330" t="s">
        <v>357</v>
      </c>
      <c r="C330" s="2">
        <v>99.65</v>
      </c>
      <c r="D330">
        <v>51.45</v>
      </c>
      <c r="E330">
        <v>2204.85</v>
      </c>
      <c r="F330">
        <v>109.03</v>
      </c>
      <c r="G330">
        <v>13233.5</v>
      </c>
      <c r="H330">
        <v>68993.399999999994</v>
      </c>
      <c r="I330">
        <v>4007.4</v>
      </c>
      <c r="J330">
        <v>3525.4</v>
      </c>
      <c r="K330">
        <v>81826.2</v>
      </c>
      <c r="L330">
        <v>4097.1000000000004</v>
      </c>
      <c r="M330">
        <v>79517.2</v>
      </c>
      <c r="N330">
        <v>4112.7</v>
      </c>
      <c r="O330">
        <v>24.65</v>
      </c>
      <c r="P330">
        <v>15.14</v>
      </c>
      <c r="Q330">
        <v>13.6</v>
      </c>
      <c r="R330">
        <v>11.97</v>
      </c>
      <c r="S330">
        <v>7.99</v>
      </c>
      <c r="T330">
        <v>8.1999999999999993</v>
      </c>
      <c r="U330">
        <v>11.12</v>
      </c>
      <c r="V330">
        <v>10.36</v>
      </c>
      <c r="W330">
        <v>48.1</v>
      </c>
      <c r="X330">
        <v>54.8</v>
      </c>
      <c r="Y330">
        <v>53.4</v>
      </c>
      <c r="Z330">
        <v>40.736050577663669</v>
      </c>
      <c r="AA330">
        <v>20.123469972067042</v>
      </c>
      <c r="AB330">
        <v>3.9</v>
      </c>
      <c r="AC330">
        <v>117.2</v>
      </c>
      <c r="AD330">
        <v>108.1</v>
      </c>
      <c r="AE330">
        <v>136.30000000000001</v>
      </c>
      <c r="AF330">
        <v>69.3</v>
      </c>
      <c r="AG330">
        <v>128.1</v>
      </c>
      <c r="AH330" t="s">
        <v>357</v>
      </c>
      <c r="AI330">
        <v>271.3</v>
      </c>
      <c r="AJ330">
        <v>201.1</v>
      </c>
      <c r="AK330">
        <v>402.6</v>
      </c>
      <c r="AL330">
        <v>6900</v>
      </c>
      <c r="AM330">
        <v>465.8852</v>
      </c>
      <c r="AN330">
        <v>118.1</v>
      </c>
      <c r="AO330">
        <v>3.1</v>
      </c>
      <c r="AP330">
        <v>470.9015</v>
      </c>
      <c r="AQ330">
        <v>50.9</v>
      </c>
      <c r="AR330">
        <v>0</v>
      </c>
      <c r="AS330">
        <v>0</v>
      </c>
      <c r="AT330">
        <v>0</v>
      </c>
      <c r="AU330" t="s">
        <v>357</v>
      </c>
      <c r="AV330" t="s">
        <v>357</v>
      </c>
      <c r="AW330" t="s">
        <v>357</v>
      </c>
      <c r="AX330" s="93">
        <v>54</v>
      </c>
      <c r="AY330" s="93">
        <v>68</v>
      </c>
      <c r="AZ330" s="93">
        <v>62</v>
      </c>
      <c r="BA330" s="93">
        <v>57</v>
      </c>
      <c r="BB330" s="93">
        <v>58</v>
      </c>
      <c r="BC330" s="93">
        <v>55</v>
      </c>
      <c r="BD330" s="93">
        <v>42</v>
      </c>
      <c r="BE330" s="93">
        <v>42</v>
      </c>
      <c r="BF330" s="93">
        <v>28</v>
      </c>
      <c r="BG330" s="93">
        <v>76</v>
      </c>
      <c r="BH330" s="93">
        <v>90</v>
      </c>
      <c r="BI330" s="93">
        <v>61</v>
      </c>
      <c r="BJ330" s="93">
        <v>51</v>
      </c>
      <c r="BK330" s="93">
        <v>56</v>
      </c>
      <c r="BL330" s="93">
        <v>41</v>
      </c>
      <c r="BM330" s="93">
        <v>51</v>
      </c>
      <c r="BN330" s="93">
        <v>58</v>
      </c>
      <c r="BO330" s="93">
        <v>27</v>
      </c>
      <c r="BP330" s="93">
        <v>88</v>
      </c>
      <c r="BQ330" s="93">
        <v>94</v>
      </c>
      <c r="BR330" s="93">
        <v>80</v>
      </c>
      <c r="BS330" s="93">
        <v>96</v>
      </c>
      <c r="BT330" s="93">
        <v>85</v>
      </c>
      <c r="BU330" s="93">
        <v>33</v>
      </c>
      <c r="BV330" s="93">
        <v>9</v>
      </c>
      <c r="BW330" s="93">
        <v>46</v>
      </c>
      <c r="BX330" s="93">
        <v>102</v>
      </c>
      <c r="BY330" s="93">
        <v>51</v>
      </c>
    </row>
    <row r="331" spans="1:77">
      <c r="A331" s="1">
        <v>44743</v>
      </c>
      <c r="B331">
        <v>678.89551607100827</v>
      </c>
      <c r="C331" s="2">
        <v>99.61</v>
      </c>
      <c r="D331">
        <v>61.62</v>
      </c>
      <c r="E331">
        <v>2213.81</v>
      </c>
      <c r="F331">
        <v>103.97</v>
      </c>
      <c r="G331">
        <v>13293.1</v>
      </c>
      <c r="H331">
        <v>69623.199999999997</v>
      </c>
      <c r="I331">
        <v>3721.8</v>
      </c>
      <c r="J331">
        <v>4331.8999999999996</v>
      </c>
      <c r="K331">
        <v>80413.100000000006</v>
      </c>
      <c r="L331">
        <v>4174.8999999999996</v>
      </c>
      <c r="M331">
        <v>78532.3</v>
      </c>
      <c r="N331">
        <v>4288.6000000000004</v>
      </c>
      <c r="O331">
        <v>21.23</v>
      </c>
      <c r="P331">
        <v>13.9</v>
      </c>
      <c r="Q331">
        <v>11.43</v>
      </c>
      <c r="R331">
        <v>9.7100000000000009</v>
      </c>
      <c r="S331">
        <v>6.92</v>
      </c>
      <c r="T331">
        <v>8.52</v>
      </c>
      <c r="U331">
        <v>7.91</v>
      </c>
      <c r="V331">
        <v>8.5399999999999991</v>
      </c>
      <c r="W331">
        <v>51.7</v>
      </c>
      <c r="X331">
        <v>52</v>
      </c>
      <c r="Y331">
        <v>52.7</v>
      </c>
      <c r="Z331">
        <v>50.657438254172014</v>
      </c>
      <c r="AA331">
        <v>20.696089036312848</v>
      </c>
      <c r="AB331">
        <v>3.9</v>
      </c>
      <c r="AC331">
        <v>119.6</v>
      </c>
      <c r="AD331">
        <v>109.9</v>
      </c>
      <c r="AE331">
        <v>143.30000000000001</v>
      </c>
      <c r="AF331">
        <v>60.2</v>
      </c>
      <c r="AG331">
        <v>116.5</v>
      </c>
      <c r="AH331">
        <v>160.69999999999999</v>
      </c>
      <c r="AI331">
        <v>274.3</v>
      </c>
      <c r="AJ331">
        <v>209.1</v>
      </c>
      <c r="AK331">
        <v>490.4</v>
      </c>
      <c r="AL331">
        <v>8100</v>
      </c>
      <c r="AM331">
        <v>429.69779999999997</v>
      </c>
      <c r="AN331">
        <v>148.6</v>
      </c>
      <c r="AO331">
        <v>2.73</v>
      </c>
      <c r="AP331">
        <v>659.50519999999995</v>
      </c>
      <c r="AQ331">
        <v>50.3</v>
      </c>
      <c r="AR331">
        <v>0</v>
      </c>
      <c r="AS331">
        <v>0</v>
      </c>
      <c r="AT331">
        <v>0</v>
      </c>
      <c r="AU331">
        <v>-11</v>
      </c>
      <c r="AV331">
        <v>-7</v>
      </c>
      <c r="AW331">
        <v>-31</v>
      </c>
      <c r="AX331" s="93">
        <v>53</v>
      </c>
      <c r="AY331" s="93">
        <v>66</v>
      </c>
      <c r="AZ331" s="93">
        <v>53</v>
      </c>
      <c r="BA331" s="93">
        <v>41</v>
      </c>
      <c r="BB331" s="93">
        <v>37</v>
      </c>
      <c r="BC331" s="93">
        <v>48</v>
      </c>
      <c r="BD331" s="93">
        <v>47</v>
      </c>
      <c r="BE331" s="93">
        <v>49</v>
      </c>
      <c r="BF331" s="93">
        <v>32</v>
      </c>
      <c r="BG331" s="93">
        <v>55</v>
      </c>
      <c r="BH331" s="93">
        <v>83</v>
      </c>
      <c r="BI331" s="93">
        <v>54</v>
      </c>
      <c r="BJ331" s="93">
        <v>45</v>
      </c>
      <c r="BK331" s="93">
        <v>53</v>
      </c>
      <c r="BL331" s="93">
        <v>42</v>
      </c>
      <c r="BM331" s="93">
        <v>53</v>
      </c>
      <c r="BN331" s="93">
        <v>57</v>
      </c>
      <c r="BO331" s="93">
        <v>17</v>
      </c>
      <c r="BP331" s="93">
        <v>85</v>
      </c>
      <c r="BQ331" s="93">
        <v>94</v>
      </c>
      <c r="BR331" s="93">
        <v>90</v>
      </c>
      <c r="BS331" s="93">
        <v>91</v>
      </c>
      <c r="BT331" s="93">
        <v>79</v>
      </c>
      <c r="BU331" s="93">
        <v>23</v>
      </c>
      <c r="BV331" s="93">
        <v>9</v>
      </c>
      <c r="BW331" s="93">
        <v>43</v>
      </c>
      <c r="BX331" s="93">
        <v>107</v>
      </c>
      <c r="BY331" s="93">
        <v>54</v>
      </c>
    </row>
    <row r="332" spans="1:77">
      <c r="A332" s="1">
        <v>44774</v>
      </c>
      <c r="B332" t="s">
        <v>357</v>
      </c>
      <c r="C332" s="2">
        <v>99.48</v>
      </c>
      <c r="D332">
        <v>60.23</v>
      </c>
      <c r="E332">
        <v>2400.08</v>
      </c>
      <c r="F332">
        <v>95.64</v>
      </c>
      <c r="G332">
        <v>13390.8</v>
      </c>
      <c r="H332">
        <v>70825.399999999994</v>
      </c>
      <c r="I332">
        <v>4017.4</v>
      </c>
      <c r="J332">
        <v>4722.1000000000004</v>
      </c>
      <c r="K332">
        <v>82585.3</v>
      </c>
      <c r="L332">
        <v>4329.6000000000004</v>
      </c>
      <c r="M332">
        <v>80657</v>
      </c>
      <c r="N332">
        <v>4511.5</v>
      </c>
      <c r="O332">
        <v>18.079999999999998</v>
      </c>
      <c r="P332">
        <v>12.56</v>
      </c>
      <c r="Q332">
        <v>10.57</v>
      </c>
      <c r="R332">
        <v>9.75</v>
      </c>
      <c r="S332">
        <v>6.11</v>
      </c>
      <c r="T332">
        <v>7.44</v>
      </c>
      <c r="U332">
        <v>7.39</v>
      </c>
      <c r="V332">
        <v>8.2100000000000009</v>
      </c>
      <c r="W332">
        <v>50.4</v>
      </c>
      <c r="X332">
        <v>49.3</v>
      </c>
      <c r="Y332">
        <v>47.3</v>
      </c>
      <c r="Z332">
        <v>51.941382541720152</v>
      </c>
      <c r="AA332">
        <v>21.514116270949721</v>
      </c>
      <c r="AB332">
        <v>3.9</v>
      </c>
      <c r="AC332">
        <v>121.9</v>
      </c>
      <c r="AD332">
        <v>110.8</v>
      </c>
      <c r="AE332">
        <v>147.6</v>
      </c>
      <c r="AF332">
        <v>61.5</v>
      </c>
      <c r="AG332">
        <v>109</v>
      </c>
      <c r="AH332" t="s">
        <v>357</v>
      </c>
      <c r="AI332">
        <v>283.89999999999998</v>
      </c>
      <c r="AJ332">
        <v>404.4</v>
      </c>
      <c r="AK332">
        <v>508.5</v>
      </c>
      <c r="AL332">
        <v>8000</v>
      </c>
      <c r="AM332">
        <v>438.1936</v>
      </c>
      <c r="AN332">
        <v>180.1</v>
      </c>
      <c r="AO332">
        <v>2.44</v>
      </c>
      <c r="AP332">
        <v>575.20749999999998</v>
      </c>
      <c r="AQ332">
        <v>51.7</v>
      </c>
      <c r="AR332">
        <v>0</v>
      </c>
      <c r="AS332">
        <v>0</v>
      </c>
      <c r="AT332">
        <v>0</v>
      </c>
      <c r="AU332" t="s">
        <v>357</v>
      </c>
      <c r="AV332" t="s">
        <v>357</v>
      </c>
      <c r="AW332" t="s">
        <v>357</v>
      </c>
      <c r="AX332" s="93">
        <v>41</v>
      </c>
      <c r="AY332" s="93">
        <v>72</v>
      </c>
      <c r="AZ332" s="93">
        <v>57</v>
      </c>
      <c r="BA332" s="93">
        <v>43</v>
      </c>
      <c r="BB332" s="93">
        <v>50</v>
      </c>
      <c r="BC332" s="93">
        <v>57</v>
      </c>
      <c r="BD332" s="93">
        <v>40</v>
      </c>
      <c r="BE332" s="93">
        <v>50</v>
      </c>
      <c r="BF332" s="93">
        <v>39</v>
      </c>
      <c r="BG332" s="93">
        <v>68</v>
      </c>
      <c r="BH332" s="93">
        <v>83</v>
      </c>
      <c r="BI332" s="93">
        <v>59</v>
      </c>
      <c r="BJ332" s="93">
        <v>50</v>
      </c>
      <c r="BK332" s="93">
        <v>65</v>
      </c>
      <c r="BL332" s="93">
        <v>35</v>
      </c>
      <c r="BM332" s="93">
        <v>55</v>
      </c>
      <c r="BN332" s="93">
        <v>60</v>
      </c>
      <c r="BO332" s="93">
        <v>25</v>
      </c>
      <c r="BP332" s="93">
        <v>88</v>
      </c>
      <c r="BQ332" s="93">
        <v>95</v>
      </c>
      <c r="BR332" s="93">
        <v>85</v>
      </c>
      <c r="BS332" s="93">
        <v>96</v>
      </c>
      <c r="BT332" s="93">
        <v>87</v>
      </c>
      <c r="BU332" s="93">
        <v>31</v>
      </c>
      <c r="BV332" s="93">
        <v>9</v>
      </c>
      <c r="BW332" s="93">
        <v>44</v>
      </c>
      <c r="BX332" s="93">
        <v>93</v>
      </c>
      <c r="BY332" s="93">
        <v>44</v>
      </c>
    </row>
    <row r="333" spans="1:77">
      <c r="A333" s="1">
        <v>44805</v>
      </c>
      <c r="B333" t="s">
        <v>357</v>
      </c>
      <c r="C333" s="2">
        <v>100.05</v>
      </c>
      <c r="D333">
        <v>58.45</v>
      </c>
      <c r="E333">
        <v>1957.31</v>
      </c>
      <c r="F333">
        <v>85.14</v>
      </c>
      <c r="G333">
        <v>13481.8</v>
      </c>
      <c r="H333">
        <v>73333.3</v>
      </c>
      <c r="I333">
        <v>3693.2</v>
      </c>
      <c r="J333">
        <v>3941.6</v>
      </c>
      <c r="K333">
        <v>83303.199999999997</v>
      </c>
      <c r="L333">
        <v>4185.8</v>
      </c>
      <c r="M333">
        <v>80798.5</v>
      </c>
      <c r="N333">
        <v>4491.5</v>
      </c>
      <c r="O333">
        <v>18.48</v>
      </c>
      <c r="P333">
        <v>12.26</v>
      </c>
      <c r="Q333">
        <v>9.81</v>
      </c>
      <c r="R333">
        <v>8.4600000000000009</v>
      </c>
      <c r="S333">
        <v>5</v>
      </c>
      <c r="T333">
        <v>6.75</v>
      </c>
      <c r="U333">
        <v>6.56</v>
      </c>
      <c r="V333">
        <v>7.76</v>
      </c>
      <c r="W333">
        <v>49.5</v>
      </c>
      <c r="X333">
        <v>49.1</v>
      </c>
      <c r="Y333">
        <v>43.7</v>
      </c>
      <c r="Z333">
        <v>50.190549422336325</v>
      </c>
      <c r="AA333">
        <v>21.268708100558658</v>
      </c>
      <c r="AB333">
        <v>3.8</v>
      </c>
      <c r="AC333">
        <v>124.2</v>
      </c>
      <c r="AD333">
        <v>111.5</v>
      </c>
      <c r="AE333">
        <v>151.1</v>
      </c>
      <c r="AF333">
        <v>63.7</v>
      </c>
      <c r="AG333">
        <v>117.4</v>
      </c>
      <c r="AH333" t="s">
        <v>357</v>
      </c>
      <c r="AI333">
        <v>293.2</v>
      </c>
      <c r="AJ333">
        <v>485.7</v>
      </c>
      <c r="AK333">
        <v>524.79999999999995</v>
      </c>
      <c r="AL333">
        <v>9100</v>
      </c>
      <c r="AM333">
        <v>447.09980000000007</v>
      </c>
      <c r="AN333">
        <v>186.1</v>
      </c>
      <c r="AO333">
        <v>3.07</v>
      </c>
      <c r="AP333">
        <v>462.3784</v>
      </c>
      <c r="AQ333">
        <v>52</v>
      </c>
      <c r="AR333">
        <v>-1</v>
      </c>
      <c r="AS333">
        <v>-1</v>
      </c>
      <c r="AT333">
        <v>-1</v>
      </c>
      <c r="AU333" t="s">
        <v>357</v>
      </c>
      <c r="AV333" t="s">
        <v>357</v>
      </c>
      <c r="AW333" t="s">
        <v>357</v>
      </c>
      <c r="AX333" s="93">
        <v>46</v>
      </c>
      <c r="AY333" s="93">
        <v>61</v>
      </c>
      <c r="AZ333" s="93">
        <v>54</v>
      </c>
      <c r="BA333" s="93">
        <v>48</v>
      </c>
      <c r="BB333" s="93">
        <v>39</v>
      </c>
      <c r="BC333" s="93">
        <v>53</v>
      </c>
      <c r="BD333" s="93">
        <v>41</v>
      </c>
      <c r="BE333" s="93">
        <v>47</v>
      </c>
      <c r="BF333" s="93">
        <v>35</v>
      </c>
      <c r="BG333" s="93">
        <v>54</v>
      </c>
      <c r="BH333" s="93">
        <v>74</v>
      </c>
      <c r="BI333" s="93">
        <v>63</v>
      </c>
      <c r="BJ333" s="93">
        <v>51</v>
      </c>
      <c r="BK333" s="93">
        <v>52</v>
      </c>
      <c r="BL333" s="93">
        <v>40</v>
      </c>
      <c r="BM333" s="93">
        <v>60</v>
      </c>
      <c r="BN333" s="93">
        <v>61</v>
      </c>
      <c r="BO333" s="93">
        <v>22</v>
      </c>
      <c r="BP333" s="93">
        <v>87</v>
      </c>
      <c r="BQ333" s="93">
        <v>93</v>
      </c>
      <c r="BR333" s="93">
        <v>87</v>
      </c>
      <c r="BS333" s="93">
        <v>95</v>
      </c>
      <c r="BT333" s="93">
        <v>85</v>
      </c>
      <c r="BU333" s="93">
        <v>25</v>
      </c>
      <c r="BV333" s="93">
        <v>9</v>
      </c>
      <c r="BW333" s="93">
        <v>41</v>
      </c>
      <c r="BX333" s="93">
        <v>96</v>
      </c>
      <c r="BY333" s="93">
        <v>48</v>
      </c>
    </row>
    <row r="334" spans="1:77">
      <c r="A334" s="1">
        <v>44835</v>
      </c>
      <c r="B334">
        <v>889.09082606258312</v>
      </c>
      <c r="C334" s="2">
        <v>100.18</v>
      </c>
      <c r="D334">
        <v>61.477499999999999</v>
      </c>
      <c r="E334">
        <v>2166.61</v>
      </c>
      <c r="F334">
        <v>94.83</v>
      </c>
      <c r="G334">
        <v>14175</v>
      </c>
      <c r="H334">
        <v>75096.800000000003</v>
      </c>
      <c r="I334">
        <v>3830.6</v>
      </c>
      <c r="J334">
        <v>4266.6000000000004</v>
      </c>
      <c r="K334">
        <v>84830</v>
      </c>
      <c r="L334">
        <v>4117.8</v>
      </c>
      <c r="M334">
        <v>80765.100000000006</v>
      </c>
      <c r="N334">
        <v>4092.8</v>
      </c>
      <c r="O334">
        <v>18.350000000000001</v>
      </c>
      <c r="P334">
        <v>11.8</v>
      </c>
      <c r="Q334">
        <v>9.4600000000000009</v>
      </c>
      <c r="R334">
        <v>8.7899999999999991</v>
      </c>
      <c r="S334">
        <v>5.49</v>
      </c>
      <c r="T334">
        <v>7.05</v>
      </c>
      <c r="U334">
        <v>6.34</v>
      </c>
      <c r="V334">
        <v>7.99</v>
      </c>
      <c r="W334">
        <v>48.1</v>
      </c>
      <c r="X334">
        <v>47.8</v>
      </c>
      <c r="Y334">
        <v>49.3</v>
      </c>
      <c r="Z334">
        <v>52.875160205391531</v>
      </c>
      <c r="AA334">
        <v>20.859694483240222</v>
      </c>
      <c r="AB334">
        <v>3.9</v>
      </c>
      <c r="AC334">
        <v>124.7</v>
      </c>
      <c r="AD334">
        <v>110.3</v>
      </c>
      <c r="AE334">
        <v>152.19999999999999</v>
      </c>
      <c r="AF334">
        <v>67.5</v>
      </c>
      <c r="AG334">
        <v>121.4</v>
      </c>
      <c r="AH334">
        <v>185.4</v>
      </c>
      <c r="AI334">
        <v>285.60000000000002</v>
      </c>
      <c r="AJ334">
        <v>952.1</v>
      </c>
      <c r="AK334">
        <v>561.5</v>
      </c>
      <c r="AL334">
        <v>9500</v>
      </c>
      <c r="AM334">
        <v>429.25770000000006</v>
      </c>
      <c r="AN334">
        <v>156.1</v>
      </c>
      <c r="AO334">
        <v>3.44</v>
      </c>
      <c r="AP334">
        <v>683.05889999999999</v>
      </c>
      <c r="AQ334">
        <v>50.7</v>
      </c>
      <c r="AR334">
        <v>-1</v>
      </c>
      <c r="AS334">
        <v>-1</v>
      </c>
      <c r="AT334">
        <v>-1</v>
      </c>
      <c r="AU334">
        <v>-12</v>
      </c>
      <c r="AV334">
        <v>-4</v>
      </c>
      <c r="AW334">
        <v>-22</v>
      </c>
      <c r="AX334" s="93">
        <v>50</v>
      </c>
      <c r="AY334" s="93">
        <v>67</v>
      </c>
      <c r="AZ334" s="93">
        <v>58</v>
      </c>
      <c r="BA334" s="93">
        <v>56</v>
      </c>
      <c r="BB334" s="93">
        <v>50</v>
      </c>
      <c r="BC334" s="93">
        <v>50</v>
      </c>
      <c r="BD334" s="93">
        <v>38</v>
      </c>
      <c r="BE334" s="93">
        <v>47</v>
      </c>
      <c r="BF334" s="93">
        <v>30</v>
      </c>
      <c r="BG334" s="93">
        <v>51</v>
      </c>
      <c r="BH334" s="93">
        <v>76</v>
      </c>
      <c r="BI334" s="93">
        <v>53</v>
      </c>
      <c r="BJ334" s="93">
        <v>50</v>
      </c>
      <c r="BK334" s="93">
        <v>43</v>
      </c>
      <c r="BL334" s="93">
        <v>48</v>
      </c>
      <c r="BM334" s="93">
        <v>52</v>
      </c>
      <c r="BN334" s="93">
        <v>51</v>
      </c>
      <c r="BO334" s="93">
        <v>21</v>
      </c>
      <c r="BP334" s="93">
        <v>89</v>
      </c>
      <c r="BQ334" s="93">
        <v>95</v>
      </c>
      <c r="BR334" s="93">
        <v>76</v>
      </c>
      <c r="BS334" s="93">
        <v>105</v>
      </c>
      <c r="BT334" s="93">
        <v>90</v>
      </c>
      <c r="BU334" s="93">
        <v>26</v>
      </c>
      <c r="BV334" s="93">
        <v>10</v>
      </c>
      <c r="BW334" s="93">
        <v>51</v>
      </c>
      <c r="BX334" s="93">
        <v>78</v>
      </c>
      <c r="BY334" s="93">
        <v>57</v>
      </c>
    </row>
    <row r="335" spans="1:77">
      <c r="A335" s="1">
        <v>44866</v>
      </c>
      <c r="B335" t="s">
        <v>357</v>
      </c>
      <c r="C335" s="2">
        <v>100.37</v>
      </c>
      <c r="D335">
        <v>60.99</v>
      </c>
      <c r="E335">
        <v>2174.5300000000002</v>
      </c>
      <c r="F335">
        <v>85.43</v>
      </c>
      <c r="G335">
        <v>14669.8</v>
      </c>
      <c r="H335">
        <v>75636.5</v>
      </c>
      <c r="I335">
        <v>4618</v>
      </c>
      <c r="J335">
        <v>4407.8999999999996</v>
      </c>
      <c r="K335">
        <v>85666.1</v>
      </c>
      <c r="L335">
        <v>4316.2</v>
      </c>
      <c r="M335">
        <v>83194.8</v>
      </c>
      <c r="N335">
        <v>4334.7</v>
      </c>
      <c r="O335">
        <v>17.98</v>
      </c>
      <c r="P335">
        <v>12.06</v>
      </c>
      <c r="Q335">
        <v>9.18</v>
      </c>
      <c r="R335">
        <v>9.07</v>
      </c>
      <c r="S335">
        <v>5.12</v>
      </c>
      <c r="T335">
        <v>7.25</v>
      </c>
      <c r="U335">
        <v>6.48</v>
      </c>
      <c r="V335">
        <v>8.2899999999999991</v>
      </c>
      <c r="W335">
        <v>49.2</v>
      </c>
      <c r="X335">
        <v>45.1</v>
      </c>
      <c r="Y335">
        <v>47.8</v>
      </c>
      <c r="Z335">
        <v>54.392548908857513</v>
      </c>
      <c r="AA335">
        <v>21.923129888268154</v>
      </c>
      <c r="AB335">
        <v>3.9</v>
      </c>
      <c r="AC335">
        <v>131.30000000000001</v>
      </c>
      <c r="AD335">
        <v>113.8</v>
      </c>
      <c r="AE335">
        <v>159.5</v>
      </c>
      <c r="AF335">
        <v>81.900000000000006</v>
      </c>
      <c r="AG335">
        <v>120.1</v>
      </c>
      <c r="AH335" t="s">
        <v>357</v>
      </c>
      <c r="AI335">
        <v>288.2</v>
      </c>
      <c r="AJ335">
        <v>778.8</v>
      </c>
      <c r="AK335">
        <v>571.1</v>
      </c>
      <c r="AL335">
        <v>8700</v>
      </c>
      <c r="AM335">
        <v>455.72459999999995</v>
      </c>
      <c r="AN335">
        <v>132.1</v>
      </c>
      <c r="AO335">
        <v>2.4900000000000002</v>
      </c>
      <c r="AP335">
        <v>619.34630000000004</v>
      </c>
      <c r="AQ335">
        <v>53.2</v>
      </c>
      <c r="AR335">
        <v>-2</v>
      </c>
      <c r="AS335">
        <v>-2</v>
      </c>
      <c r="AT335">
        <v>-2</v>
      </c>
      <c r="AU335" t="s">
        <v>357</v>
      </c>
      <c r="AV335" t="s">
        <v>357</v>
      </c>
      <c r="AW335" t="s">
        <v>357</v>
      </c>
      <c r="AX335" s="93">
        <v>52</v>
      </c>
      <c r="AY335" s="93">
        <v>77</v>
      </c>
      <c r="AZ335" s="93">
        <v>62</v>
      </c>
      <c r="BA335" s="93">
        <v>57</v>
      </c>
      <c r="BB335" s="93">
        <v>43</v>
      </c>
      <c r="BC335" s="93">
        <v>52</v>
      </c>
      <c r="BD335" s="93">
        <v>50</v>
      </c>
      <c r="BE335" s="93">
        <v>39</v>
      </c>
      <c r="BF335" s="93">
        <v>41</v>
      </c>
      <c r="BG335" s="93">
        <v>58</v>
      </c>
      <c r="BH335" s="93">
        <v>76</v>
      </c>
      <c r="BI335" s="93">
        <v>57</v>
      </c>
      <c r="BJ335" s="93">
        <v>54</v>
      </c>
      <c r="BK335" s="93">
        <v>49</v>
      </c>
      <c r="BL335" s="93">
        <v>39</v>
      </c>
      <c r="BM335" s="93">
        <v>49</v>
      </c>
      <c r="BN335" s="93">
        <v>55</v>
      </c>
      <c r="BO335" s="93">
        <v>33</v>
      </c>
      <c r="BP335" s="93">
        <v>86</v>
      </c>
      <c r="BQ335" s="93">
        <v>93</v>
      </c>
      <c r="BR335" s="93">
        <v>97</v>
      </c>
      <c r="BS335" s="93">
        <v>91</v>
      </c>
      <c r="BT335" s="93">
        <v>84</v>
      </c>
      <c r="BU335" s="93">
        <v>31</v>
      </c>
      <c r="BV335" s="93">
        <v>9</v>
      </c>
      <c r="BW335" s="93">
        <v>39</v>
      </c>
      <c r="BX335" s="93">
        <v>82</v>
      </c>
      <c r="BY335" s="93">
        <v>45</v>
      </c>
    </row>
    <row r="336" spans="1:77">
      <c r="A336" s="1">
        <v>44896</v>
      </c>
      <c r="B336" t="s">
        <v>357</v>
      </c>
      <c r="C336" s="2">
        <v>100.78</v>
      </c>
      <c r="D336">
        <v>69.900000000000006</v>
      </c>
      <c r="E336">
        <v>2154.12</v>
      </c>
      <c r="F336">
        <v>85.91</v>
      </c>
      <c r="G336">
        <v>14740.3</v>
      </c>
      <c r="H336">
        <v>76873.3</v>
      </c>
      <c r="I336">
        <v>4642.7</v>
      </c>
      <c r="J336">
        <v>4648.3</v>
      </c>
      <c r="K336">
        <v>87352.3</v>
      </c>
      <c r="L336">
        <v>4237.7</v>
      </c>
      <c r="M336">
        <v>84587.199999999997</v>
      </c>
      <c r="N336">
        <v>4433.2</v>
      </c>
      <c r="O336">
        <v>19.11</v>
      </c>
      <c r="P336">
        <v>12.14</v>
      </c>
      <c r="Q336">
        <v>9.33</v>
      </c>
      <c r="R336">
        <v>8.6199999999999992</v>
      </c>
      <c r="S336">
        <v>5.25</v>
      </c>
      <c r="T336">
        <v>7.27</v>
      </c>
      <c r="U336">
        <v>6.4</v>
      </c>
      <c r="V336">
        <v>7.78</v>
      </c>
      <c r="W336">
        <v>49.4</v>
      </c>
      <c r="X336">
        <v>46.2</v>
      </c>
      <c r="Y336">
        <v>46.2</v>
      </c>
      <c r="Z336">
        <v>57.193881899871634</v>
      </c>
      <c r="AA336">
        <v>22.822959846368711</v>
      </c>
      <c r="AB336">
        <v>3.7</v>
      </c>
      <c r="AC336">
        <v>133.4</v>
      </c>
      <c r="AD336">
        <v>111.7</v>
      </c>
      <c r="AE336">
        <v>163</v>
      </c>
      <c r="AF336">
        <v>93.5</v>
      </c>
      <c r="AG336">
        <v>118.6</v>
      </c>
      <c r="AH336" t="s">
        <v>357</v>
      </c>
      <c r="AI336">
        <v>287.60000000000002</v>
      </c>
      <c r="AJ336">
        <v>476.6</v>
      </c>
      <c r="AK336">
        <v>565.4</v>
      </c>
      <c r="AL336">
        <v>5400</v>
      </c>
      <c r="AM336">
        <v>449.51190000000003</v>
      </c>
      <c r="AN336">
        <v>117.4</v>
      </c>
      <c r="AO336">
        <v>2.33</v>
      </c>
      <c r="AP336">
        <v>559.2921</v>
      </c>
      <c r="AQ336">
        <v>53</v>
      </c>
      <c r="AR336">
        <v>-2</v>
      </c>
      <c r="AS336">
        <v>-2</v>
      </c>
      <c r="AT336">
        <v>-2</v>
      </c>
      <c r="AU336" t="s">
        <v>357</v>
      </c>
      <c r="AV336" t="s">
        <v>357</v>
      </c>
      <c r="AW336" t="s">
        <v>357</v>
      </c>
      <c r="AX336" s="93">
        <v>60</v>
      </c>
      <c r="AY336" s="93">
        <v>82</v>
      </c>
      <c r="AZ336" s="93">
        <v>71</v>
      </c>
      <c r="BA336" s="93">
        <v>51</v>
      </c>
      <c r="BB336" s="93">
        <v>48</v>
      </c>
      <c r="BC336" s="93">
        <v>62</v>
      </c>
      <c r="BD336" s="93">
        <v>32</v>
      </c>
      <c r="BE336" s="93">
        <v>46</v>
      </c>
      <c r="BF336" s="93">
        <v>37</v>
      </c>
      <c r="BG336" s="93">
        <v>51</v>
      </c>
      <c r="BH336" s="93">
        <v>76</v>
      </c>
      <c r="BI336" s="93">
        <v>56</v>
      </c>
      <c r="BJ336" s="93">
        <v>57</v>
      </c>
      <c r="BK336" s="93">
        <v>54</v>
      </c>
      <c r="BL336" s="93">
        <v>41</v>
      </c>
      <c r="BM336" s="93">
        <v>46</v>
      </c>
      <c r="BN336" s="93">
        <v>55</v>
      </c>
      <c r="BO336" s="93">
        <v>22</v>
      </c>
      <c r="BP336" s="93">
        <v>88</v>
      </c>
      <c r="BQ336" s="93">
        <v>95</v>
      </c>
      <c r="BR336" s="93">
        <v>88</v>
      </c>
      <c r="BS336" s="93">
        <v>96</v>
      </c>
      <c r="BT336" s="93">
        <v>87</v>
      </c>
      <c r="BU336" s="93">
        <v>28</v>
      </c>
      <c r="BV336" s="93">
        <v>9</v>
      </c>
      <c r="BW336" s="93">
        <v>43</v>
      </c>
      <c r="BX336" s="93">
        <v>93</v>
      </c>
      <c r="BY336" s="93">
        <v>51</v>
      </c>
    </row>
    <row r="337" spans="1:77">
      <c r="A337" s="1">
        <v>44927</v>
      </c>
      <c r="B337">
        <v>1072.8689310376813</v>
      </c>
      <c r="C337">
        <v>100.84</v>
      </c>
      <c r="D337">
        <v>69.819999999999993</v>
      </c>
      <c r="E337">
        <v>2166.69</v>
      </c>
      <c r="F337">
        <v>84.49</v>
      </c>
      <c r="G337">
        <v>14740.3</v>
      </c>
      <c r="H337">
        <v>76873.3</v>
      </c>
      <c r="I337">
        <v>5307.38</v>
      </c>
      <c r="J337">
        <v>5518.2</v>
      </c>
      <c r="K337">
        <v>89583.246047196531</v>
      </c>
      <c r="L337">
        <v>4253.6511919698869</v>
      </c>
      <c r="M337">
        <v>86452.740141879724</v>
      </c>
      <c r="N337">
        <v>4127.3923570364514</v>
      </c>
      <c r="O337">
        <v>17.43</v>
      </c>
      <c r="P337">
        <v>11.56</v>
      </c>
      <c r="Q337">
        <v>8.93</v>
      </c>
      <c r="R337">
        <v>8.56</v>
      </c>
      <c r="S337">
        <v>5.38</v>
      </c>
      <c r="T337">
        <v>7.28</v>
      </c>
      <c r="U337">
        <v>6.33</v>
      </c>
      <c r="V337">
        <v>8.4499999999999993</v>
      </c>
      <c r="W337">
        <v>49</v>
      </c>
      <c r="X337">
        <v>47.1</v>
      </c>
      <c r="Y337">
        <v>44.7</v>
      </c>
      <c r="Z337">
        <v>66.998547368421058</v>
      </c>
      <c r="AA337">
        <v>25.113436103351951</v>
      </c>
      <c r="AB337">
        <v>3.7</v>
      </c>
      <c r="AC337">
        <v>148</v>
      </c>
      <c r="AD337">
        <v>117.9</v>
      </c>
      <c r="AE337">
        <v>185.6</v>
      </c>
      <c r="AF337">
        <v>107.1</v>
      </c>
      <c r="AG337">
        <v>130.1</v>
      </c>
      <c r="AH337">
        <v>304.82062084257211</v>
      </c>
      <c r="AI337">
        <v>336.8</v>
      </c>
      <c r="AJ337">
        <v>196.8</v>
      </c>
      <c r="AK337">
        <v>793.8</v>
      </c>
      <c r="AL337">
        <v>9400</v>
      </c>
      <c r="AM337">
        <v>460.5016</v>
      </c>
      <c r="AN337">
        <v>122.6</v>
      </c>
      <c r="AO337">
        <v>2.0299999999999998</v>
      </c>
      <c r="AP337">
        <v>571.86329999999998</v>
      </c>
      <c r="AQ337">
        <v>52.6</v>
      </c>
      <c r="AR337">
        <v>-2</v>
      </c>
      <c r="AS337">
        <v>-2</v>
      </c>
      <c r="AT337">
        <v>-2</v>
      </c>
      <c r="AU337">
        <v>-13</v>
      </c>
      <c r="AV337">
        <v>-9</v>
      </c>
      <c r="AW337">
        <v>-23</v>
      </c>
      <c r="AX337" s="93">
        <v>52</v>
      </c>
      <c r="AY337" s="93">
        <v>77</v>
      </c>
      <c r="AZ337" s="93">
        <v>65</v>
      </c>
      <c r="BA337" s="93">
        <v>51</v>
      </c>
      <c r="BB337" s="93">
        <v>32</v>
      </c>
      <c r="BC337" s="93">
        <v>48</v>
      </c>
      <c r="BD337" s="93">
        <v>51</v>
      </c>
      <c r="BE337" s="93">
        <v>41</v>
      </c>
      <c r="BF337" s="93">
        <v>28</v>
      </c>
      <c r="BG337" s="93">
        <v>68</v>
      </c>
      <c r="BH337" s="93">
        <v>84</v>
      </c>
      <c r="BI337" s="93">
        <v>59</v>
      </c>
      <c r="BJ337" s="93">
        <v>54</v>
      </c>
      <c r="BK337" s="93">
        <v>38</v>
      </c>
      <c r="BL337" s="93">
        <v>40</v>
      </c>
      <c r="BM337" s="93">
        <v>44</v>
      </c>
      <c r="BN337" s="93">
        <v>48</v>
      </c>
      <c r="BO337" s="93">
        <v>20</v>
      </c>
      <c r="BP337" s="93">
        <v>87</v>
      </c>
      <c r="BQ337" s="93">
        <v>98</v>
      </c>
      <c r="BR337" s="93">
        <v>87</v>
      </c>
      <c r="BS337" s="93">
        <v>91</v>
      </c>
      <c r="BT337" s="93">
        <v>83</v>
      </c>
      <c r="BU337" s="93">
        <v>38</v>
      </c>
      <c r="BV337" s="93">
        <v>8</v>
      </c>
      <c r="BW337" s="93">
        <v>37</v>
      </c>
      <c r="BX337" s="93">
        <v>86</v>
      </c>
      <c r="BY337" s="93">
        <v>50</v>
      </c>
    </row>
    <row r="338" spans="1:77">
      <c r="A338" s="1">
        <v>44958</v>
      </c>
      <c r="C338">
        <v>100.46</v>
      </c>
      <c r="D338">
        <v>74.97</v>
      </c>
      <c r="F338">
        <v>83.45</v>
      </c>
      <c r="G338">
        <v>0</v>
      </c>
      <c r="H338">
        <v>0</v>
      </c>
      <c r="O338">
        <v>19.53</v>
      </c>
      <c r="P338">
        <v>13.18</v>
      </c>
      <c r="Q338">
        <v>9.7899999999999991</v>
      </c>
      <c r="R338">
        <v>8.23</v>
      </c>
      <c r="S338">
        <v>5.27</v>
      </c>
      <c r="T338">
        <v>7.12</v>
      </c>
      <c r="U338">
        <v>6.27</v>
      </c>
      <c r="V338">
        <v>6.71</v>
      </c>
      <c r="W338">
        <v>49.2</v>
      </c>
      <c r="X338">
        <v>47.3</v>
      </c>
      <c r="Y338">
        <v>46.8</v>
      </c>
      <c r="AC338">
        <v>119.2</v>
      </c>
      <c r="AD338">
        <v>110</v>
      </c>
      <c r="AE338">
        <v>129.4</v>
      </c>
      <c r="AF338">
        <v>107</v>
      </c>
      <c r="AG338">
        <v>103.3</v>
      </c>
      <c r="AH338" t="s">
        <v>357</v>
      </c>
      <c r="AQ338">
        <v>53.6</v>
      </c>
      <c r="AR338">
        <v>1</v>
      </c>
      <c r="AS338">
        <v>1</v>
      </c>
      <c r="AT338">
        <v>1</v>
      </c>
      <c r="AU338" t="s">
        <v>357</v>
      </c>
      <c r="AV338" t="s">
        <v>357</v>
      </c>
      <c r="AW338" t="s">
        <v>357</v>
      </c>
      <c r="AX338" s="93">
        <v>59</v>
      </c>
      <c r="AY338" s="93">
        <v>79</v>
      </c>
      <c r="AZ338" s="93">
        <v>60</v>
      </c>
      <c r="BA338" s="93">
        <v>58</v>
      </c>
      <c r="BB338" s="93">
        <v>54</v>
      </c>
      <c r="BC338" s="93">
        <v>57</v>
      </c>
      <c r="BD338" s="93">
        <v>47</v>
      </c>
      <c r="BE338" s="93">
        <v>38</v>
      </c>
      <c r="BF338" s="93">
        <v>35</v>
      </c>
      <c r="BG338" s="93">
        <v>68</v>
      </c>
      <c r="BH338" s="93">
        <v>83</v>
      </c>
      <c r="BI338" s="93">
        <v>67</v>
      </c>
      <c r="BJ338" s="93">
        <v>53</v>
      </c>
      <c r="BK338" s="93">
        <v>44</v>
      </c>
      <c r="BL338" s="93">
        <v>37</v>
      </c>
      <c r="BM338" s="93">
        <v>41</v>
      </c>
      <c r="BN338" s="93">
        <v>52</v>
      </c>
      <c r="BO338" s="93">
        <v>25</v>
      </c>
      <c r="BP338" s="93">
        <v>89</v>
      </c>
      <c r="BQ338" s="93">
        <v>96</v>
      </c>
      <c r="BR338" s="93">
        <v>95</v>
      </c>
      <c r="BS338" s="93">
        <v>97</v>
      </c>
      <c r="BT338" s="93">
        <v>83</v>
      </c>
      <c r="BU338" s="93">
        <v>38</v>
      </c>
      <c r="BV338" s="93">
        <v>8</v>
      </c>
      <c r="BW338" s="93">
        <v>44</v>
      </c>
      <c r="BX338" s="93">
        <v>80</v>
      </c>
      <c r="BY338" s="93">
        <v>51</v>
      </c>
    </row>
    <row r="339" spans="1:77">
      <c r="A339" s="1">
        <v>44986</v>
      </c>
      <c r="D339">
        <v>77.06</v>
      </c>
      <c r="F339">
        <v>79.77</v>
      </c>
      <c r="O339">
        <v>19.13</v>
      </c>
      <c r="P339">
        <v>12.45</v>
      </c>
      <c r="Q339">
        <v>9.5399999999999991</v>
      </c>
      <c r="R339">
        <v>8.9499999999999993</v>
      </c>
      <c r="S339">
        <v>5.36</v>
      </c>
      <c r="T339">
        <v>7.06</v>
      </c>
      <c r="U339">
        <v>6.21</v>
      </c>
      <c r="V339">
        <v>7.33</v>
      </c>
      <c r="W339">
        <v>51.6</v>
      </c>
      <c r="X339">
        <v>46.3</v>
      </c>
      <c r="Y339">
        <v>50.6</v>
      </c>
      <c r="AD339">
        <v>102.2</v>
      </c>
      <c r="AE339">
        <v>134</v>
      </c>
      <c r="AF339">
        <v>96.4</v>
      </c>
      <c r="AG339">
        <v>107.2</v>
      </c>
      <c r="AH339" t="s">
        <v>357</v>
      </c>
      <c r="AP339">
        <v>53.2</v>
      </c>
      <c r="AQ339">
        <v>3</v>
      </c>
      <c r="AR339">
        <v>3</v>
      </c>
      <c r="AS339">
        <v>3</v>
      </c>
      <c r="AT339">
        <v>3</v>
      </c>
      <c r="AU339" t="s">
        <v>357</v>
      </c>
      <c r="AV339" t="s">
        <v>357</v>
      </c>
      <c r="AW339" s="93" t="s">
        <v>357</v>
      </c>
      <c r="BF339" s="93">
        <v>66</v>
      </c>
      <c r="BG339" s="93">
        <v>90</v>
      </c>
      <c r="BH339" s="93">
        <v>60</v>
      </c>
      <c r="BI339" s="93">
        <v>60</v>
      </c>
      <c r="BJ339" s="93">
        <v>43</v>
      </c>
      <c r="BK339" s="93">
        <v>39</v>
      </c>
      <c r="BL339" s="93">
        <v>46</v>
      </c>
      <c r="BM339" s="93">
        <v>59</v>
      </c>
      <c r="BN339" s="93">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4B04-9F39-425D-874D-420871AD9FFD}">
  <dimension ref="A1:M339"/>
  <sheetViews>
    <sheetView workbookViewId="0">
      <selection activeCell="G1" sqref="G1"/>
    </sheetView>
  </sheetViews>
  <sheetFormatPr defaultRowHeight="14.4"/>
  <cols>
    <col min="1" max="1" width="16.33203125" bestFit="1" customWidth="1"/>
    <col min="2" max="2" width="16.33203125" customWidth="1"/>
  </cols>
  <sheetData>
    <row r="1" spans="1:13">
      <c r="A1" t="s">
        <v>1155</v>
      </c>
      <c r="C1" t="s">
        <v>1316</v>
      </c>
      <c r="D1" t="s">
        <v>1154</v>
      </c>
      <c r="E1" t="s">
        <v>1317</v>
      </c>
      <c r="F1" t="s">
        <v>1318</v>
      </c>
      <c r="G1" t="s">
        <v>1695</v>
      </c>
    </row>
    <row r="2" spans="1:13">
      <c r="A2" t="s">
        <v>1369</v>
      </c>
      <c r="B2" s="1">
        <f>DATE(MID(A2,7,4),VLOOKUP(MID(A2,13,3),$L$2:$M$13,2,FALSE),1)</f>
        <v>45047</v>
      </c>
      <c r="C2" t="s">
        <v>1655</v>
      </c>
      <c r="D2">
        <v>44</v>
      </c>
      <c r="E2">
        <v>45.7</v>
      </c>
      <c r="F2">
        <v>44.7</v>
      </c>
      <c r="L2" t="s">
        <v>1157</v>
      </c>
      <c r="M2">
        <v>2</v>
      </c>
    </row>
    <row r="3" spans="1:13">
      <c r="A3" t="s">
        <v>1151</v>
      </c>
      <c r="B3" s="1">
        <f t="shared" ref="B3:B66" si="0">DATE(MID(A3,7,4),VLOOKUP(MID(A3,13,3),$L$2:$M$13,2,FALSE),1)</f>
        <v>45017</v>
      </c>
      <c r="C3" s="95">
        <v>0.4548611111111111</v>
      </c>
      <c r="D3">
        <v>44.7</v>
      </c>
      <c r="E3">
        <v>44.4</v>
      </c>
      <c r="F3">
        <v>46.3</v>
      </c>
      <c r="L3" t="s">
        <v>1158</v>
      </c>
      <c r="M3">
        <v>3</v>
      </c>
    </row>
    <row r="4" spans="1:13">
      <c r="A4" t="s">
        <v>1372</v>
      </c>
      <c r="B4" s="1">
        <f t="shared" si="0"/>
        <v>45017</v>
      </c>
      <c r="C4" t="s">
        <v>1656</v>
      </c>
      <c r="D4">
        <v>44.4</v>
      </c>
      <c r="E4">
        <v>47</v>
      </c>
      <c r="F4">
        <v>46.3</v>
      </c>
      <c r="L4" t="s">
        <v>1159</v>
      </c>
      <c r="M4">
        <v>4</v>
      </c>
    </row>
    <row r="5" spans="1:13">
      <c r="A5" t="s">
        <v>1150</v>
      </c>
      <c r="B5" s="1">
        <f t="shared" si="0"/>
        <v>44986</v>
      </c>
      <c r="C5" s="95">
        <v>0.49652777777777773</v>
      </c>
      <c r="D5">
        <v>46.3</v>
      </c>
      <c r="E5">
        <v>46.5</v>
      </c>
      <c r="F5">
        <v>46.5</v>
      </c>
      <c r="L5" t="s">
        <v>1160</v>
      </c>
      <c r="M5">
        <v>5</v>
      </c>
    </row>
    <row r="6" spans="1:13">
      <c r="A6" t="s">
        <v>1374</v>
      </c>
      <c r="B6" s="1">
        <f t="shared" si="0"/>
        <v>44986</v>
      </c>
      <c r="C6" t="s">
        <v>1656</v>
      </c>
      <c r="D6">
        <v>46.5</v>
      </c>
      <c r="E6">
        <v>47.8</v>
      </c>
      <c r="F6">
        <v>47.3</v>
      </c>
      <c r="L6" t="s">
        <v>1161</v>
      </c>
      <c r="M6">
        <v>6</v>
      </c>
    </row>
    <row r="7" spans="1:13">
      <c r="A7" t="s">
        <v>1149</v>
      </c>
      <c r="B7" s="1">
        <f t="shared" si="0"/>
        <v>44958</v>
      </c>
      <c r="C7" s="95">
        <v>0.49652777777777773</v>
      </c>
      <c r="D7">
        <v>47.3</v>
      </c>
      <c r="E7">
        <v>47</v>
      </c>
      <c r="F7">
        <v>47.1</v>
      </c>
      <c r="L7" t="s">
        <v>1576</v>
      </c>
      <c r="M7">
        <v>7</v>
      </c>
    </row>
    <row r="8" spans="1:13">
      <c r="A8" t="s">
        <v>1377</v>
      </c>
      <c r="B8" s="1">
        <f t="shared" si="0"/>
        <v>44958</v>
      </c>
      <c r="C8" t="s">
        <v>1656</v>
      </c>
      <c r="D8">
        <v>47</v>
      </c>
      <c r="E8">
        <v>47.9</v>
      </c>
      <c r="F8">
        <v>47.1</v>
      </c>
      <c r="L8" t="s">
        <v>1577</v>
      </c>
      <c r="M8">
        <v>8</v>
      </c>
    </row>
    <row r="9" spans="1:13">
      <c r="A9" t="s">
        <v>1657</v>
      </c>
      <c r="B9" s="1">
        <f t="shared" si="0"/>
        <v>44927</v>
      </c>
      <c r="C9" s="95">
        <v>0.49652777777777773</v>
      </c>
      <c r="D9">
        <v>47.1</v>
      </c>
      <c r="E9">
        <v>47.4</v>
      </c>
      <c r="F9">
        <v>46.2</v>
      </c>
      <c r="L9" t="s">
        <v>1164</v>
      </c>
      <c r="M9">
        <v>9</v>
      </c>
    </row>
    <row r="10" spans="1:13">
      <c r="A10" t="s">
        <v>1379</v>
      </c>
      <c r="B10" s="1">
        <v>44927</v>
      </c>
      <c r="C10" t="s">
        <v>1656</v>
      </c>
      <c r="D10">
        <v>47.4</v>
      </c>
      <c r="E10">
        <v>46.3</v>
      </c>
      <c r="F10">
        <v>46.2</v>
      </c>
      <c r="L10" t="s">
        <v>1578</v>
      </c>
      <c r="M10">
        <v>10</v>
      </c>
    </row>
    <row r="11" spans="1:13">
      <c r="A11" t="s">
        <v>1147</v>
      </c>
      <c r="B11" s="1">
        <f t="shared" si="0"/>
        <v>44896</v>
      </c>
      <c r="C11" s="95">
        <v>0.49652777777777773</v>
      </c>
      <c r="D11">
        <v>46.2</v>
      </c>
      <c r="E11">
        <v>46.7</v>
      </c>
      <c r="F11">
        <v>45.1</v>
      </c>
      <c r="L11" t="s">
        <v>1166</v>
      </c>
      <c r="M11">
        <v>11</v>
      </c>
    </row>
    <row r="12" spans="1:13">
      <c r="A12" t="s">
        <v>1381</v>
      </c>
      <c r="B12" s="1">
        <f t="shared" si="0"/>
        <v>44896</v>
      </c>
      <c r="C12" t="s">
        <v>1656</v>
      </c>
      <c r="D12">
        <v>46.7</v>
      </c>
      <c r="E12">
        <v>45</v>
      </c>
      <c r="F12">
        <v>45.1</v>
      </c>
      <c r="L12" t="s">
        <v>1579</v>
      </c>
      <c r="M12">
        <v>12</v>
      </c>
    </row>
    <row r="13" spans="1:13">
      <c r="A13" t="s">
        <v>1658</v>
      </c>
      <c r="B13" s="1">
        <f t="shared" si="0"/>
        <v>44866</v>
      </c>
      <c r="C13" s="95">
        <v>0.49652777777777773</v>
      </c>
      <c r="D13">
        <v>45.1</v>
      </c>
      <c r="E13">
        <v>45.7</v>
      </c>
      <c r="F13">
        <v>47.8</v>
      </c>
      <c r="L13" t="s">
        <v>1168</v>
      </c>
      <c r="M13">
        <v>1</v>
      </c>
    </row>
    <row r="14" spans="1:13">
      <c r="A14" t="s">
        <v>1383</v>
      </c>
      <c r="B14" s="1">
        <f t="shared" si="0"/>
        <v>44866</v>
      </c>
      <c r="C14" t="s">
        <v>1655</v>
      </c>
      <c r="D14">
        <v>45.7</v>
      </c>
      <c r="E14">
        <v>47</v>
      </c>
      <c r="F14">
        <v>47.8</v>
      </c>
    </row>
    <row r="15" spans="1:13">
      <c r="A15" t="s">
        <v>1145</v>
      </c>
      <c r="B15" s="1">
        <f t="shared" si="0"/>
        <v>44835</v>
      </c>
      <c r="C15" s="95">
        <v>0.4548611111111111</v>
      </c>
      <c r="D15">
        <v>47.8</v>
      </c>
      <c r="E15">
        <v>48.3</v>
      </c>
      <c r="F15">
        <v>49.1</v>
      </c>
    </row>
    <row r="16" spans="1:13">
      <c r="A16" t="s">
        <v>1385</v>
      </c>
      <c r="B16" s="1">
        <f t="shared" si="0"/>
        <v>44835</v>
      </c>
      <c r="C16" t="s">
        <v>1655</v>
      </c>
      <c r="D16">
        <v>48.3</v>
      </c>
      <c r="E16">
        <v>48.3</v>
      </c>
      <c r="F16">
        <v>49.1</v>
      </c>
    </row>
    <row r="17" spans="1:6">
      <c r="A17" t="s">
        <v>1144</v>
      </c>
      <c r="B17" s="1">
        <f t="shared" si="0"/>
        <v>44805</v>
      </c>
      <c r="C17" s="95">
        <v>0.4548611111111111</v>
      </c>
      <c r="D17">
        <v>49.1</v>
      </c>
      <c r="E17">
        <v>49.8</v>
      </c>
      <c r="F17">
        <v>49.3</v>
      </c>
    </row>
    <row r="18" spans="1:6">
      <c r="A18" t="s">
        <v>1387</v>
      </c>
      <c r="B18" s="1">
        <f t="shared" si="0"/>
        <v>44805</v>
      </c>
      <c r="C18" t="s">
        <v>1655</v>
      </c>
      <c r="D18">
        <v>49.8</v>
      </c>
      <c r="E18">
        <v>48.2</v>
      </c>
      <c r="F18">
        <v>49.3</v>
      </c>
    </row>
    <row r="19" spans="1:6">
      <c r="A19" t="s">
        <v>1143</v>
      </c>
      <c r="B19" s="1">
        <f t="shared" si="0"/>
        <v>44774</v>
      </c>
      <c r="C19" s="95">
        <v>0.4548611111111111</v>
      </c>
      <c r="D19">
        <v>49.3</v>
      </c>
      <c r="E19">
        <v>49.2</v>
      </c>
      <c r="F19">
        <v>52</v>
      </c>
    </row>
    <row r="20" spans="1:6">
      <c r="A20" t="s">
        <v>1389</v>
      </c>
      <c r="B20" s="1">
        <f t="shared" si="0"/>
        <v>44774</v>
      </c>
      <c r="C20" t="s">
        <v>1655</v>
      </c>
      <c r="D20">
        <v>49.2</v>
      </c>
      <c r="E20">
        <v>50.6</v>
      </c>
      <c r="F20">
        <v>52</v>
      </c>
    </row>
    <row r="21" spans="1:6">
      <c r="A21" t="s">
        <v>1142</v>
      </c>
      <c r="B21" s="1">
        <f t="shared" si="0"/>
        <v>44743</v>
      </c>
      <c r="C21" s="95">
        <v>0.4548611111111111</v>
      </c>
      <c r="D21">
        <v>52</v>
      </c>
      <c r="E21">
        <v>52</v>
      </c>
      <c r="F21">
        <v>54.8</v>
      </c>
    </row>
    <row r="22" spans="1:6">
      <c r="A22" t="s">
        <v>1391</v>
      </c>
      <c r="B22" s="1">
        <f t="shared" si="0"/>
        <v>44743</v>
      </c>
      <c r="C22" t="s">
        <v>1655</v>
      </c>
      <c r="D22">
        <v>52</v>
      </c>
      <c r="E22">
        <v>54</v>
      </c>
      <c r="F22">
        <v>54.8</v>
      </c>
    </row>
    <row r="23" spans="1:6">
      <c r="A23" t="s">
        <v>1141</v>
      </c>
      <c r="B23" s="1">
        <f t="shared" si="0"/>
        <v>44713</v>
      </c>
      <c r="C23" s="95">
        <v>0.4548611111111111</v>
      </c>
      <c r="D23">
        <v>54.8</v>
      </c>
      <c r="E23">
        <v>54.7</v>
      </c>
      <c r="F23">
        <v>54.6</v>
      </c>
    </row>
    <row r="24" spans="1:6">
      <c r="A24" t="s">
        <v>1393</v>
      </c>
      <c r="B24" s="1">
        <f t="shared" si="0"/>
        <v>44713</v>
      </c>
      <c r="C24" t="s">
        <v>1655</v>
      </c>
      <c r="D24">
        <v>54.7</v>
      </c>
      <c r="E24">
        <v>54</v>
      </c>
      <c r="F24">
        <v>54.6</v>
      </c>
    </row>
    <row r="25" spans="1:6">
      <c r="A25" t="s">
        <v>1659</v>
      </c>
      <c r="B25" s="1">
        <f t="shared" si="0"/>
        <v>44682</v>
      </c>
      <c r="C25" s="95">
        <v>0.4548611111111111</v>
      </c>
      <c r="D25">
        <v>54.6</v>
      </c>
      <c r="E25">
        <v>54.1</v>
      </c>
      <c r="F25">
        <v>56.9</v>
      </c>
    </row>
    <row r="26" spans="1:6">
      <c r="A26" t="s">
        <v>1394</v>
      </c>
      <c r="B26" s="1">
        <f t="shared" si="0"/>
        <v>44682</v>
      </c>
      <c r="C26" t="s">
        <v>1655</v>
      </c>
      <c r="D26">
        <v>54.1</v>
      </c>
      <c r="E26">
        <v>54.5</v>
      </c>
      <c r="F26">
        <v>56.9</v>
      </c>
    </row>
    <row r="27" spans="1:6">
      <c r="A27" t="s">
        <v>1139</v>
      </c>
      <c r="B27" s="1">
        <f t="shared" si="0"/>
        <v>44652</v>
      </c>
      <c r="C27" s="95">
        <v>0.4548611111111111</v>
      </c>
      <c r="D27">
        <v>56.9</v>
      </c>
      <c r="E27">
        <v>57.6</v>
      </c>
      <c r="F27">
        <v>57.6</v>
      </c>
    </row>
    <row r="28" spans="1:6">
      <c r="A28" t="s">
        <v>1396</v>
      </c>
      <c r="B28" s="1">
        <f t="shared" si="0"/>
        <v>44652</v>
      </c>
      <c r="C28" t="s">
        <v>1656</v>
      </c>
      <c r="D28">
        <v>57.6</v>
      </c>
      <c r="E28">
        <v>55.8</v>
      </c>
      <c r="F28">
        <v>58.4</v>
      </c>
    </row>
    <row r="29" spans="1:6">
      <c r="A29" t="s">
        <v>1138</v>
      </c>
      <c r="B29" s="1">
        <f t="shared" si="0"/>
        <v>44621</v>
      </c>
      <c r="C29" s="95">
        <v>0.49652777777777773</v>
      </c>
      <c r="D29">
        <v>58.4</v>
      </c>
      <c r="E29">
        <v>58.5</v>
      </c>
      <c r="F29">
        <v>59.8</v>
      </c>
    </row>
    <row r="30" spans="1:6">
      <c r="A30" t="s">
        <v>1660</v>
      </c>
      <c r="B30" s="1">
        <f t="shared" si="0"/>
        <v>44621</v>
      </c>
      <c r="C30" t="s">
        <v>1656</v>
      </c>
      <c r="D30">
        <v>58.5</v>
      </c>
      <c r="E30">
        <v>59.5</v>
      </c>
      <c r="F30">
        <v>59.8</v>
      </c>
    </row>
    <row r="31" spans="1:6">
      <c r="A31" t="s">
        <v>1137</v>
      </c>
      <c r="B31" s="1">
        <f t="shared" si="0"/>
        <v>44593</v>
      </c>
      <c r="C31" s="95">
        <v>0.49652777777777773</v>
      </c>
      <c r="D31">
        <v>59.8</v>
      </c>
      <c r="E31">
        <v>60.5</v>
      </c>
      <c r="F31">
        <v>57.4</v>
      </c>
    </row>
    <row r="32" spans="1:6">
      <c r="A32" t="s">
        <v>1400</v>
      </c>
      <c r="B32" s="1">
        <f t="shared" si="0"/>
        <v>44593</v>
      </c>
      <c r="C32" t="s">
        <v>1656</v>
      </c>
      <c r="D32">
        <v>60.5</v>
      </c>
      <c r="E32">
        <v>57</v>
      </c>
      <c r="F32">
        <v>57.4</v>
      </c>
    </row>
    <row r="33" spans="1:6">
      <c r="A33" t="s">
        <v>1661</v>
      </c>
      <c r="B33" s="1">
        <f t="shared" si="0"/>
        <v>44562</v>
      </c>
      <c r="C33" s="95">
        <v>0.49652777777777773</v>
      </c>
      <c r="D33">
        <v>57.4</v>
      </c>
      <c r="E33">
        <v>57.9</v>
      </c>
      <c r="F33">
        <v>57.4</v>
      </c>
    </row>
    <row r="34" spans="1:6">
      <c r="A34" t="s">
        <v>1402</v>
      </c>
      <c r="B34" s="1">
        <v>44562</v>
      </c>
      <c r="C34" t="s">
        <v>1656</v>
      </c>
      <c r="D34">
        <v>57.9</v>
      </c>
      <c r="E34">
        <v>56.8</v>
      </c>
      <c r="F34">
        <v>57.4</v>
      </c>
    </row>
    <row r="35" spans="1:6">
      <c r="A35" t="s">
        <v>1135</v>
      </c>
      <c r="B35" s="1">
        <f t="shared" si="0"/>
        <v>44531</v>
      </c>
      <c r="C35" s="95">
        <v>0.49652777777777773</v>
      </c>
      <c r="D35">
        <v>57.4</v>
      </c>
      <c r="E35">
        <v>57.6</v>
      </c>
      <c r="F35">
        <v>57.6</v>
      </c>
    </row>
    <row r="36" spans="1:6">
      <c r="A36" t="s">
        <v>1404</v>
      </c>
      <c r="B36" s="1">
        <f t="shared" si="0"/>
        <v>44531</v>
      </c>
      <c r="C36" t="s">
        <v>1656</v>
      </c>
      <c r="D36">
        <v>57.6</v>
      </c>
      <c r="E36">
        <v>56.9</v>
      </c>
      <c r="F36">
        <v>57.8</v>
      </c>
    </row>
    <row r="37" spans="1:6">
      <c r="A37" t="s">
        <v>1662</v>
      </c>
      <c r="B37" s="1">
        <f t="shared" si="0"/>
        <v>44501</v>
      </c>
      <c r="C37" s="95">
        <v>0.49652777777777773</v>
      </c>
      <c r="D37">
        <v>57.8</v>
      </c>
      <c r="E37">
        <v>58.2</v>
      </c>
      <c r="F37">
        <v>58.4</v>
      </c>
    </row>
    <row r="38" spans="1:6">
      <c r="A38" t="s">
        <v>1406</v>
      </c>
      <c r="B38" s="1">
        <f t="shared" si="0"/>
        <v>44501</v>
      </c>
      <c r="C38" t="s">
        <v>1655</v>
      </c>
      <c r="D38">
        <v>58.2</v>
      </c>
      <c r="E38">
        <v>56.5</v>
      </c>
      <c r="F38">
        <v>58.4</v>
      </c>
    </row>
    <row r="39" spans="1:6">
      <c r="A39" t="s">
        <v>1133</v>
      </c>
      <c r="B39" s="1">
        <f t="shared" si="0"/>
        <v>44470</v>
      </c>
      <c r="C39" s="95">
        <v>0.4548611111111111</v>
      </c>
      <c r="D39">
        <v>58.4</v>
      </c>
      <c r="E39">
        <v>58.5</v>
      </c>
      <c r="F39">
        <v>62.6</v>
      </c>
    </row>
    <row r="40" spans="1:6">
      <c r="A40" t="s">
        <v>1408</v>
      </c>
      <c r="B40" s="1">
        <f t="shared" si="0"/>
        <v>44470</v>
      </c>
      <c r="C40" t="s">
        <v>1655</v>
      </c>
      <c r="D40">
        <v>58.5</v>
      </c>
      <c r="E40">
        <v>61.5</v>
      </c>
      <c r="F40">
        <v>62.6</v>
      </c>
    </row>
    <row r="41" spans="1:6">
      <c r="A41" t="s">
        <v>1132</v>
      </c>
      <c r="B41" s="1">
        <f t="shared" si="0"/>
        <v>44440</v>
      </c>
      <c r="C41" s="95">
        <v>0.4548611111111111</v>
      </c>
      <c r="D41">
        <v>62.6</v>
      </c>
      <c r="E41">
        <v>62.7</v>
      </c>
      <c r="F41">
        <v>65.900000000000006</v>
      </c>
    </row>
    <row r="42" spans="1:6">
      <c r="A42" t="s">
        <v>1410</v>
      </c>
      <c r="B42" s="1">
        <f t="shared" si="0"/>
        <v>44440</v>
      </c>
      <c r="C42" t="s">
        <v>1655</v>
      </c>
      <c r="D42">
        <v>62.7</v>
      </c>
      <c r="E42">
        <v>65</v>
      </c>
      <c r="F42">
        <v>65.900000000000006</v>
      </c>
    </row>
    <row r="43" spans="1:6">
      <c r="A43" t="s">
        <v>1131</v>
      </c>
      <c r="B43" s="1">
        <f t="shared" si="0"/>
        <v>44409</v>
      </c>
      <c r="C43" s="95">
        <v>0.4548611111111111</v>
      </c>
      <c r="D43">
        <v>65.900000000000006</v>
      </c>
      <c r="E43">
        <v>65.599999999999994</v>
      </c>
      <c r="F43">
        <v>65.099999999999994</v>
      </c>
    </row>
    <row r="44" spans="1:6">
      <c r="A44" t="s">
        <v>1412</v>
      </c>
      <c r="B44" s="1">
        <f t="shared" si="0"/>
        <v>44409</v>
      </c>
      <c r="C44" t="s">
        <v>1655</v>
      </c>
      <c r="D44">
        <v>65.599999999999994</v>
      </c>
      <c r="E44">
        <v>64.2</v>
      </c>
      <c r="F44">
        <v>65.099999999999994</v>
      </c>
    </row>
    <row r="45" spans="1:6">
      <c r="A45" t="s">
        <v>1130</v>
      </c>
      <c r="B45" s="1">
        <f t="shared" si="0"/>
        <v>44378</v>
      </c>
      <c r="C45" s="95">
        <v>0.4548611111111111</v>
      </c>
      <c r="D45">
        <v>65.099999999999994</v>
      </c>
      <c r="E45">
        <v>64.900000000000006</v>
      </c>
      <c r="F45">
        <v>64.400000000000006</v>
      </c>
    </row>
    <row r="46" spans="1:6">
      <c r="A46" t="s">
        <v>1414</v>
      </c>
      <c r="B46" s="1">
        <f t="shared" si="0"/>
        <v>44378</v>
      </c>
      <c r="C46" t="s">
        <v>1655</v>
      </c>
      <c r="D46">
        <v>64.900000000000006</v>
      </c>
      <c r="E46">
        <v>63</v>
      </c>
      <c r="F46">
        <v>64.400000000000006</v>
      </c>
    </row>
    <row r="47" spans="1:6">
      <c r="A47" t="s">
        <v>1129</v>
      </c>
      <c r="B47" s="1">
        <f t="shared" si="0"/>
        <v>44348</v>
      </c>
      <c r="C47" s="95">
        <v>0.4548611111111111</v>
      </c>
      <c r="D47">
        <v>64.400000000000006</v>
      </c>
      <c r="E47">
        <v>64</v>
      </c>
      <c r="F47">
        <v>66.2</v>
      </c>
    </row>
    <row r="48" spans="1:6">
      <c r="A48" t="s">
        <v>1416</v>
      </c>
      <c r="B48" s="1">
        <f t="shared" si="0"/>
        <v>44348</v>
      </c>
      <c r="C48" t="s">
        <v>1655</v>
      </c>
      <c r="D48">
        <v>64</v>
      </c>
      <c r="E48">
        <v>65.900000000000006</v>
      </c>
      <c r="F48">
        <v>66.2</v>
      </c>
    </row>
    <row r="49" spans="1:6">
      <c r="A49" t="s">
        <v>1663</v>
      </c>
      <c r="B49" s="1">
        <f t="shared" si="0"/>
        <v>44317</v>
      </c>
      <c r="C49" s="95">
        <v>0.4548611111111111</v>
      </c>
      <c r="D49">
        <v>66.2</v>
      </c>
      <c r="E49">
        <v>66.400000000000006</v>
      </c>
      <c r="F49">
        <v>66.400000000000006</v>
      </c>
    </row>
    <row r="50" spans="1:6">
      <c r="A50" t="s">
        <v>1418</v>
      </c>
      <c r="B50" s="1">
        <f t="shared" si="0"/>
        <v>44317</v>
      </c>
      <c r="C50" t="s">
        <v>1655</v>
      </c>
      <c r="D50">
        <v>66.400000000000006</v>
      </c>
      <c r="E50">
        <v>65.8</v>
      </c>
      <c r="F50">
        <v>66.599999999999994</v>
      </c>
    </row>
    <row r="51" spans="1:6">
      <c r="A51" t="s">
        <v>1127</v>
      </c>
      <c r="B51" s="1">
        <f t="shared" si="0"/>
        <v>44287</v>
      </c>
      <c r="C51" s="95">
        <v>0.4548611111111111</v>
      </c>
      <c r="D51">
        <v>66.599999999999994</v>
      </c>
      <c r="E51">
        <v>66.599999999999994</v>
      </c>
      <c r="F51">
        <v>60.7</v>
      </c>
    </row>
    <row r="52" spans="1:6">
      <c r="A52" t="s">
        <v>1420</v>
      </c>
      <c r="B52" s="1">
        <f t="shared" si="0"/>
        <v>44287</v>
      </c>
      <c r="C52" t="s">
        <v>1656</v>
      </c>
      <c r="D52">
        <v>66.599999999999994</v>
      </c>
      <c r="E52">
        <v>60.8</v>
      </c>
      <c r="F52">
        <v>60.7</v>
      </c>
    </row>
    <row r="53" spans="1:6">
      <c r="A53" t="s">
        <v>1126</v>
      </c>
      <c r="B53" s="1">
        <f t="shared" si="0"/>
        <v>44256</v>
      </c>
      <c r="C53" s="95">
        <v>0.49652777777777773</v>
      </c>
      <c r="D53">
        <v>60.7</v>
      </c>
      <c r="E53">
        <v>60.6</v>
      </c>
      <c r="F53">
        <v>57.1</v>
      </c>
    </row>
    <row r="54" spans="1:6">
      <c r="A54" t="s">
        <v>1422</v>
      </c>
      <c r="B54" s="1">
        <f t="shared" si="0"/>
        <v>44256</v>
      </c>
      <c r="C54" t="s">
        <v>1656</v>
      </c>
      <c r="D54">
        <v>60.6</v>
      </c>
      <c r="E54">
        <v>56.5</v>
      </c>
      <c r="F54">
        <v>57.1</v>
      </c>
    </row>
    <row r="55" spans="1:6">
      <c r="A55" t="s">
        <v>1125</v>
      </c>
      <c r="B55" s="1">
        <f t="shared" si="0"/>
        <v>44228</v>
      </c>
      <c r="C55" s="95">
        <v>0.49652777777777773</v>
      </c>
      <c r="D55">
        <v>57.1</v>
      </c>
      <c r="E55">
        <v>57</v>
      </c>
      <c r="F55">
        <v>58.3</v>
      </c>
    </row>
    <row r="56" spans="1:6">
      <c r="A56" t="s">
        <v>1424</v>
      </c>
      <c r="B56" s="1">
        <f t="shared" si="0"/>
        <v>44228</v>
      </c>
      <c r="C56" t="s">
        <v>1656</v>
      </c>
      <c r="D56">
        <v>57</v>
      </c>
      <c r="E56">
        <v>57.5</v>
      </c>
      <c r="F56">
        <v>58.3</v>
      </c>
    </row>
    <row r="57" spans="1:6">
      <c r="A57" t="s">
        <v>1328</v>
      </c>
      <c r="B57" s="1">
        <f t="shared" si="0"/>
        <v>44197</v>
      </c>
      <c r="C57" s="95">
        <v>0.49652777777777773</v>
      </c>
      <c r="D57">
        <v>58.3</v>
      </c>
      <c r="E57">
        <v>58.6</v>
      </c>
      <c r="F57">
        <v>58.6</v>
      </c>
    </row>
    <row r="58" spans="1:6">
      <c r="A58" t="s">
        <v>1426</v>
      </c>
      <c r="B58" s="1">
        <v>44197</v>
      </c>
      <c r="C58" t="s">
        <v>1656</v>
      </c>
      <c r="D58">
        <v>58.6</v>
      </c>
      <c r="E58">
        <v>56.4</v>
      </c>
      <c r="F58">
        <v>57.8</v>
      </c>
    </row>
    <row r="59" spans="1:6">
      <c r="A59" t="s">
        <v>1123</v>
      </c>
      <c r="B59" s="1">
        <f t="shared" si="0"/>
        <v>44166</v>
      </c>
      <c r="C59" s="95">
        <v>0.49652777777777773</v>
      </c>
      <c r="D59">
        <v>57.8</v>
      </c>
      <c r="E59">
        <v>57.9</v>
      </c>
      <c r="F59">
        <v>57.9</v>
      </c>
    </row>
    <row r="60" spans="1:6">
      <c r="A60" t="s">
        <v>1428</v>
      </c>
      <c r="B60" s="1">
        <f t="shared" si="0"/>
        <v>44166</v>
      </c>
      <c r="C60" t="s">
        <v>1656</v>
      </c>
      <c r="D60">
        <v>57.9</v>
      </c>
      <c r="E60">
        <v>56.5</v>
      </c>
      <c r="F60">
        <v>58.2</v>
      </c>
    </row>
    <row r="61" spans="1:6">
      <c r="A61" t="s">
        <v>1122</v>
      </c>
      <c r="B61" s="1">
        <f t="shared" si="0"/>
        <v>44136</v>
      </c>
      <c r="C61" s="95">
        <v>0.49652777777777773</v>
      </c>
      <c r="D61">
        <v>58.2</v>
      </c>
      <c r="E61">
        <v>58</v>
      </c>
      <c r="F61">
        <v>58</v>
      </c>
    </row>
    <row r="62" spans="1:6">
      <c r="A62" t="s">
        <v>1430</v>
      </c>
      <c r="B62" s="1">
        <f t="shared" si="0"/>
        <v>44136</v>
      </c>
      <c r="C62" t="s">
        <v>1655</v>
      </c>
      <c r="D62">
        <v>58</v>
      </c>
      <c r="E62">
        <v>55.1</v>
      </c>
      <c r="F62">
        <v>56.4</v>
      </c>
    </row>
    <row r="63" spans="1:6">
      <c r="A63" t="s">
        <v>1121</v>
      </c>
      <c r="B63" s="1">
        <f t="shared" si="0"/>
        <v>44105</v>
      </c>
      <c r="C63" s="95">
        <v>0.4548611111111111</v>
      </c>
      <c r="D63">
        <v>56.4</v>
      </c>
      <c r="E63">
        <v>56.6</v>
      </c>
      <c r="F63">
        <v>52.2</v>
      </c>
    </row>
    <row r="64" spans="1:6">
      <c r="A64" t="s">
        <v>1432</v>
      </c>
      <c r="B64" s="1">
        <f t="shared" si="0"/>
        <v>44105</v>
      </c>
      <c r="C64" t="s">
        <v>1655</v>
      </c>
      <c r="D64">
        <v>56.6</v>
      </c>
      <c r="E64">
        <v>52.5</v>
      </c>
      <c r="F64">
        <v>52.2</v>
      </c>
    </row>
    <row r="65" spans="1:6">
      <c r="A65" t="s">
        <v>1120</v>
      </c>
      <c r="B65" s="1">
        <f t="shared" si="0"/>
        <v>44075</v>
      </c>
      <c r="C65" s="95">
        <v>0.4548611111111111</v>
      </c>
      <c r="D65">
        <v>52.2</v>
      </c>
      <c r="E65">
        <v>53</v>
      </c>
      <c r="F65">
        <v>51</v>
      </c>
    </row>
    <row r="66" spans="1:6">
      <c r="A66" t="s">
        <v>1434</v>
      </c>
      <c r="B66" s="1">
        <f t="shared" si="0"/>
        <v>44075</v>
      </c>
      <c r="C66" t="s">
        <v>1655</v>
      </c>
      <c r="D66">
        <v>53</v>
      </c>
      <c r="E66">
        <v>52.5</v>
      </c>
      <c r="F66">
        <v>51</v>
      </c>
    </row>
    <row r="67" spans="1:6">
      <c r="A67" t="s">
        <v>1119</v>
      </c>
      <c r="B67" s="1">
        <f t="shared" ref="B67:B129" si="1">DATE(MID(A67,7,4),VLOOKUP(MID(A67,13,3),$L$2:$M$13,2,FALSE),1)</f>
        <v>44044</v>
      </c>
      <c r="C67" s="95">
        <v>0.4548611111111111</v>
      </c>
      <c r="D67">
        <v>51</v>
      </c>
      <c r="E67">
        <v>50</v>
      </c>
      <c r="F67">
        <v>45.2</v>
      </c>
    </row>
    <row r="68" spans="1:6">
      <c r="A68" t="s">
        <v>1436</v>
      </c>
      <c r="B68" s="1">
        <f t="shared" si="1"/>
        <v>44044</v>
      </c>
      <c r="C68" t="s">
        <v>1655</v>
      </c>
      <c r="D68">
        <v>50</v>
      </c>
      <c r="E68">
        <v>48</v>
      </c>
      <c r="F68">
        <v>45.2</v>
      </c>
    </row>
    <row r="69" spans="1:6">
      <c r="A69" t="s">
        <v>1118</v>
      </c>
      <c r="B69" s="1">
        <f t="shared" si="1"/>
        <v>44013</v>
      </c>
      <c r="C69" s="95">
        <v>0.4548611111111111</v>
      </c>
      <c r="D69">
        <v>45.2</v>
      </c>
      <c r="E69">
        <v>44.6</v>
      </c>
      <c r="F69">
        <v>36.6</v>
      </c>
    </row>
    <row r="70" spans="1:6">
      <c r="A70" t="s">
        <v>1438</v>
      </c>
      <c r="B70" s="1">
        <f t="shared" si="1"/>
        <v>44013</v>
      </c>
      <c r="C70" t="s">
        <v>1655</v>
      </c>
      <c r="D70">
        <v>44.6</v>
      </c>
      <c r="E70">
        <v>41.5</v>
      </c>
      <c r="F70">
        <v>36.6</v>
      </c>
    </row>
    <row r="71" spans="1:6">
      <c r="A71" t="s">
        <v>1117</v>
      </c>
      <c r="B71" s="1">
        <f t="shared" si="1"/>
        <v>43983</v>
      </c>
      <c r="C71" s="95">
        <v>0.4548611111111111</v>
      </c>
      <c r="D71">
        <v>36.6</v>
      </c>
      <c r="E71">
        <v>36.799999999999997</v>
      </c>
      <c r="F71">
        <v>34.5</v>
      </c>
    </row>
    <row r="72" spans="1:6">
      <c r="A72" t="s">
        <v>1440</v>
      </c>
      <c r="B72" s="1">
        <f t="shared" si="1"/>
        <v>43983</v>
      </c>
      <c r="C72" t="s">
        <v>1655</v>
      </c>
      <c r="D72">
        <v>36.799999999999997</v>
      </c>
      <c r="E72">
        <v>39.200000000000003</v>
      </c>
      <c r="F72">
        <v>34.5</v>
      </c>
    </row>
    <row r="73" spans="1:6">
      <c r="A73" t="s">
        <v>1664</v>
      </c>
      <c r="B73" s="1">
        <f t="shared" si="1"/>
        <v>43952</v>
      </c>
      <c r="C73" s="95">
        <v>0.4548611111111111</v>
      </c>
      <c r="D73">
        <v>34.5</v>
      </c>
      <c r="E73">
        <v>34.4</v>
      </c>
      <c r="F73">
        <v>45.4</v>
      </c>
    </row>
    <row r="74" spans="1:6">
      <c r="A74" t="s">
        <v>1442</v>
      </c>
      <c r="B74" s="1">
        <f t="shared" si="1"/>
        <v>43952</v>
      </c>
      <c r="C74" t="s">
        <v>1655</v>
      </c>
      <c r="D74">
        <v>34.4</v>
      </c>
      <c r="E74">
        <v>39</v>
      </c>
      <c r="F74">
        <v>45.4</v>
      </c>
    </row>
    <row r="75" spans="1:6">
      <c r="A75" t="s">
        <v>1115</v>
      </c>
      <c r="B75" s="1">
        <f t="shared" si="1"/>
        <v>43922</v>
      </c>
      <c r="C75" s="95">
        <v>0.4548611111111111</v>
      </c>
      <c r="D75">
        <v>45.4</v>
      </c>
      <c r="E75">
        <v>45.5</v>
      </c>
      <c r="F75">
        <v>45.7</v>
      </c>
    </row>
    <row r="76" spans="1:6">
      <c r="A76" t="s">
        <v>1444</v>
      </c>
      <c r="B76" s="1">
        <f t="shared" si="1"/>
        <v>43922</v>
      </c>
      <c r="C76" t="s">
        <v>1656</v>
      </c>
      <c r="D76">
        <v>45.7</v>
      </c>
      <c r="E76">
        <v>39.6</v>
      </c>
      <c r="F76">
        <v>48</v>
      </c>
    </row>
    <row r="77" spans="1:6">
      <c r="A77" t="s">
        <v>1114</v>
      </c>
      <c r="B77" s="1">
        <f t="shared" si="1"/>
        <v>43891</v>
      </c>
      <c r="C77" s="95">
        <v>0.49652777777777773</v>
      </c>
      <c r="D77">
        <v>48</v>
      </c>
      <c r="E77">
        <v>47.8</v>
      </c>
      <c r="F77">
        <v>45.3</v>
      </c>
    </row>
    <row r="78" spans="1:6">
      <c r="A78" t="s">
        <v>1446</v>
      </c>
      <c r="B78" s="1">
        <f t="shared" si="1"/>
        <v>43891</v>
      </c>
      <c r="C78" t="s">
        <v>1656</v>
      </c>
      <c r="D78">
        <v>47.8</v>
      </c>
      <c r="E78">
        <v>44.8</v>
      </c>
      <c r="F78">
        <v>45.3</v>
      </c>
    </row>
    <row r="79" spans="1:6">
      <c r="A79" t="s">
        <v>1113</v>
      </c>
      <c r="B79" s="1">
        <f t="shared" si="1"/>
        <v>43862</v>
      </c>
      <c r="C79" s="95">
        <v>0.49652777777777773</v>
      </c>
      <c r="D79">
        <v>45.3</v>
      </c>
      <c r="E79">
        <v>45.2</v>
      </c>
      <c r="F79">
        <v>43.7</v>
      </c>
    </row>
    <row r="80" spans="1:6">
      <c r="A80" t="s">
        <v>1448</v>
      </c>
      <c r="B80" s="1">
        <f t="shared" si="1"/>
        <v>43862</v>
      </c>
      <c r="C80" t="s">
        <v>1656</v>
      </c>
      <c r="D80">
        <v>45.2</v>
      </c>
      <c r="E80">
        <v>44.5</v>
      </c>
      <c r="F80">
        <v>43.7</v>
      </c>
    </row>
    <row r="81" spans="1:6">
      <c r="A81" t="s">
        <v>1330</v>
      </c>
      <c r="B81" s="1">
        <f t="shared" si="1"/>
        <v>43831</v>
      </c>
      <c r="C81" s="95">
        <v>0.49652777777777773</v>
      </c>
      <c r="D81">
        <v>43.7</v>
      </c>
      <c r="E81">
        <v>43.4</v>
      </c>
      <c r="F81">
        <v>43.4</v>
      </c>
    </row>
    <row r="82" spans="1:6">
      <c r="A82" t="s">
        <v>1450</v>
      </c>
      <c r="B82" s="1">
        <v>43831</v>
      </c>
      <c r="C82" t="s">
        <v>1656</v>
      </c>
      <c r="D82">
        <v>43.4</v>
      </c>
      <c r="E82">
        <v>44.5</v>
      </c>
      <c r="F82">
        <v>44.1</v>
      </c>
    </row>
    <row r="83" spans="1:6">
      <c r="A83" t="s">
        <v>1111</v>
      </c>
      <c r="B83" s="1">
        <f t="shared" si="1"/>
        <v>43800</v>
      </c>
      <c r="C83" s="95">
        <v>0.49652777777777773</v>
      </c>
      <c r="D83">
        <v>44.1</v>
      </c>
      <c r="E83">
        <v>43.8</v>
      </c>
      <c r="F83">
        <v>43.8</v>
      </c>
    </row>
    <row r="84" spans="1:6">
      <c r="A84" t="s">
        <v>1452</v>
      </c>
      <c r="B84" s="1">
        <f t="shared" si="1"/>
        <v>43800</v>
      </c>
      <c r="C84" t="s">
        <v>1656</v>
      </c>
      <c r="D84">
        <v>43.8</v>
      </c>
      <c r="E84">
        <v>42.9</v>
      </c>
      <c r="F84">
        <v>42.1</v>
      </c>
    </row>
    <row r="85" spans="1:6">
      <c r="A85" t="s">
        <v>1665</v>
      </c>
      <c r="B85" s="1">
        <f t="shared" si="1"/>
        <v>43770</v>
      </c>
      <c r="C85" s="95">
        <v>0.49652777777777773</v>
      </c>
      <c r="D85">
        <v>42.1</v>
      </c>
      <c r="E85">
        <v>41.9</v>
      </c>
      <c r="F85">
        <v>41.7</v>
      </c>
    </row>
    <row r="86" spans="1:6">
      <c r="A86" t="s">
        <v>1454</v>
      </c>
      <c r="B86" s="1">
        <f t="shared" si="1"/>
        <v>43770</v>
      </c>
      <c r="C86" t="s">
        <v>1655</v>
      </c>
      <c r="D86">
        <v>41.9</v>
      </c>
      <c r="E86">
        <v>42</v>
      </c>
      <c r="F86">
        <v>41.7</v>
      </c>
    </row>
    <row r="87" spans="1:6">
      <c r="A87" t="s">
        <v>1109</v>
      </c>
      <c r="B87" s="1">
        <f t="shared" si="1"/>
        <v>43739</v>
      </c>
      <c r="C87" s="95">
        <v>0.4548611111111111</v>
      </c>
      <c r="D87">
        <v>41.7</v>
      </c>
      <c r="E87">
        <v>41.4</v>
      </c>
      <c r="F87">
        <v>43.5</v>
      </c>
    </row>
    <row r="88" spans="1:6">
      <c r="A88" t="s">
        <v>1456</v>
      </c>
      <c r="B88" s="1">
        <f t="shared" si="1"/>
        <v>43739</v>
      </c>
      <c r="C88" t="s">
        <v>1655</v>
      </c>
      <c r="D88">
        <v>41.4</v>
      </c>
      <c r="E88">
        <v>44</v>
      </c>
      <c r="F88">
        <v>43.5</v>
      </c>
    </row>
    <row r="89" spans="1:6">
      <c r="A89" t="s">
        <v>1108</v>
      </c>
      <c r="B89" s="1">
        <f t="shared" si="1"/>
        <v>43709</v>
      </c>
      <c r="C89" s="95">
        <v>0.4548611111111111</v>
      </c>
      <c r="D89">
        <v>43.5</v>
      </c>
      <c r="E89">
        <v>43.6</v>
      </c>
      <c r="F89">
        <v>43.6</v>
      </c>
    </row>
    <row r="90" spans="1:6">
      <c r="A90" t="s">
        <v>1458</v>
      </c>
      <c r="B90" s="1">
        <f t="shared" si="1"/>
        <v>43709</v>
      </c>
      <c r="C90" t="s">
        <v>1655</v>
      </c>
      <c r="D90">
        <v>43.6</v>
      </c>
      <c r="E90">
        <v>43</v>
      </c>
      <c r="F90">
        <v>43.2</v>
      </c>
    </row>
    <row r="91" spans="1:6">
      <c r="A91" t="s">
        <v>1107</v>
      </c>
      <c r="B91" s="1">
        <f t="shared" si="1"/>
        <v>43678</v>
      </c>
      <c r="C91" s="95">
        <v>0.4548611111111111</v>
      </c>
      <c r="D91">
        <v>43.2</v>
      </c>
      <c r="E91">
        <v>43.1</v>
      </c>
      <c r="F91">
        <v>43.1</v>
      </c>
    </row>
    <row r="92" spans="1:6">
      <c r="A92" t="s">
        <v>1460</v>
      </c>
      <c r="B92" s="1">
        <f t="shared" si="1"/>
        <v>43678</v>
      </c>
      <c r="C92" t="s">
        <v>1655</v>
      </c>
      <c r="D92">
        <v>43.1</v>
      </c>
      <c r="E92">
        <v>45.1</v>
      </c>
      <c r="F92">
        <v>45</v>
      </c>
    </row>
    <row r="93" spans="1:6">
      <c r="A93" t="s">
        <v>1106</v>
      </c>
      <c r="B93" s="1">
        <f t="shared" si="1"/>
        <v>43647</v>
      </c>
      <c r="C93" s="95">
        <v>0.4548611111111111</v>
      </c>
      <c r="D93">
        <v>45</v>
      </c>
      <c r="E93">
        <v>45.4</v>
      </c>
      <c r="F93">
        <v>45.4</v>
      </c>
    </row>
    <row r="94" spans="1:6">
      <c r="A94" t="s">
        <v>1462</v>
      </c>
      <c r="B94" s="1">
        <f t="shared" si="1"/>
        <v>43647</v>
      </c>
      <c r="C94" t="s">
        <v>1655</v>
      </c>
      <c r="D94">
        <v>45.4</v>
      </c>
      <c r="E94">
        <v>44.6</v>
      </c>
      <c r="F94">
        <v>44.3</v>
      </c>
    </row>
    <row r="95" spans="1:6">
      <c r="A95" t="s">
        <v>1105</v>
      </c>
      <c r="B95" s="1">
        <f t="shared" si="1"/>
        <v>43617</v>
      </c>
      <c r="C95" s="95">
        <v>0.4548611111111111</v>
      </c>
      <c r="D95">
        <v>44.3</v>
      </c>
      <c r="E95">
        <v>44.3</v>
      </c>
      <c r="F95">
        <v>44.3</v>
      </c>
    </row>
    <row r="96" spans="1:6">
      <c r="A96" t="s">
        <v>1464</v>
      </c>
      <c r="B96" s="1">
        <f t="shared" si="1"/>
        <v>43617</v>
      </c>
      <c r="C96" t="s">
        <v>1655</v>
      </c>
      <c r="D96">
        <v>44.3</v>
      </c>
      <c r="E96">
        <v>44.8</v>
      </c>
      <c r="F96">
        <v>44.4</v>
      </c>
    </row>
    <row r="97" spans="1:6">
      <c r="A97" t="s">
        <v>1666</v>
      </c>
      <c r="B97" s="1">
        <f t="shared" si="1"/>
        <v>43586</v>
      </c>
      <c r="C97" s="95">
        <v>0.4548611111111111</v>
      </c>
      <c r="D97">
        <v>44.4</v>
      </c>
      <c r="E97">
        <v>44.5</v>
      </c>
      <c r="F97">
        <v>44.5</v>
      </c>
    </row>
    <row r="98" spans="1:6">
      <c r="A98" t="s">
        <v>1466</v>
      </c>
      <c r="B98" s="1">
        <f t="shared" si="1"/>
        <v>43586</v>
      </c>
      <c r="C98" t="s">
        <v>1655</v>
      </c>
      <c r="D98">
        <v>44.5</v>
      </c>
      <c r="E98">
        <v>45</v>
      </c>
      <c r="F98">
        <v>44.1</v>
      </c>
    </row>
    <row r="99" spans="1:6">
      <c r="A99" t="s">
        <v>1103</v>
      </c>
      <c r="B99" s="1">
        <f t="shared" si="1"/>
        <v>43556</v>
      </c>
      <c r="C99" s="95">
        <v>0.4548611111111111</v>
      </c>
      <c r="D99">
        <v>44.1</v>
      </c>
      <c r="E99">
        <v>44.7</v>
      </c>
      <c r="F99">
        <v>44.7</v>
      </c>
    </row>
    <row r="100" spans="1:6">
      <c r="A100" t="s">
        <v>1468</v>
      </c>
      <c r="B100" s="1">
        <f t="shared" si="1"/>
        <v>43556</v>
      </c>
      <c r="C100" t="s">
        <v>1656</v>
      </c>
      <c r="D100">
        <v>44.7</v>
      </c>
      <c r="E100">
        <v>48</v>
      </c>
      <c r="F100">
        <v>47.6</v>
      </c>
    </row>
    <row r="101" spans="1:6">
      <c r="A101" t="s">
        <v>1102</v>
      </c>
      <c r="B101" s="1">
        <f t="shared" si="1"/>
        <v>43525</v>
      </c>
      <c r="C101" s="95">
        <v>0.49652777777777773</v>
      </c>
      <c r="D101">
        <v>47.6</v>
      </c>
      <c r="E101">
        <v>47.6</v>
      </c>
      <c r="F101">
        <v>47.6</v>
      </c>
    </row>
    <row r="102" spans="1:6">
      <c r="A102" t="s">
        <v>1470</v>
      </c>
      <c r="B102" s="1">
        <f t="shared" si="1"/>
        <v>43525</v>
      </c>
      <c r="C102" t="s">
        <v>1656</v>
      </c>
      <c r="D102">
        <v>47.6</v>
      </c>
      <c r="E102">
        <v>50</v>
      </c>
      <c r="F102">
        <v>49.7</v>
      </c>
    </row>
    <row r="103" spans="1:6">
      <c r="A103" t="s">
        <v>1101</v>
      </c>
      <c r="B103" s="1">
        <f t="shared" si="1"/>
        <v>43497</v>
      </c>
      <c r="C103" s="95">
        <v>0.49652777777777773</v>
      </c>
      <c r="D103">
        <v>49.7</v>
      </c>
      <c r="E103">
        <v>49.9</v>
      </c>
      <c r="F103">
        <v>49.9</v>
      </c>
    </row>
    <row r="104" spans="1:6">
      <c r="A104" t="s">
        <v>1472</v>
      </c>
      <c r="B104" s="1">
        <f t="shared" si="1"/>
        <v>43497</v>
      </c>
      <c r="C104" t="s">
        <v>1656</v>
      </c>
      <c r="D104">
        <v>49.9</v>
      </c>
      <c r="E104">
        <v>51.4</v>
      </c>
      <c r="F104">
        <v>51.5</v>
      </c>
    </row>
    <row r="105" spans="1:6">
      <c r="A105" t="s">
        <v>1332</v>
      </c>
      <c r="B105" s="1">
        <f t="shared" si="1"/>
        <v>43466</v>
      </c>
      <c r="C105" s="95">
        <v>0.49652777777777773</v>
      </c>
      <c r="D105">
        <v>51.5</v>
      </c>
      <c r="E105">
        <v>51.5</v>
      </c>
      <c r="F105">
        <v>51.5</v>
      </c>
    </row>
    <row r="106" spans="1:6">
      <c r="A106" t="s">
        <v>1474</v>
      </c>
      <c r="B106" s="1">
        <v>43466</v>
      </c>
      <c r="C106" t="s">
        <v>1656</v>
      </c>
      <c r="D106">
        <v>51.5</v>
      </c>
      <c r="E106">
        <v>51.8</v>
      </c>
      <c r="F106">
        <v>51.8</v>
      </c>
    </row>
    <row r="107" spans="1:6">
      <c r="A107" t="s">
        <v>1099</v>
      </c>
      <c r="B107" s="1">
        <f t="shared" si="1"/>
        <v>43435</v>
      </c>
      <c r="C107" s="95">
        <v>0.49652777777777773</v>
      </c>
      <c r="D107">
        <v>51.8</v>
      </c>
      <c r="E107">
        <v>51.6</v>
      </c>
      <c r="F107">
        <v>51.6</v>
      </c>
    </row>
    <row r="108" spans="1:6">
      <c r="A108" t="s">
        <v>1476</v>
      </c>
      <c r="B108" s="1">
        <f t="shared" si="1"/>
        <v>43435</v>
      </c>
      <c r="C108" t="s">
        <v>1656</v>
      </c>
      <c r="D108">
        <v>51.6</v>
      </c>
      <c r="E108">
        <v>52.3</v>
      </c>
      <c r="F108">
        <v>52.2</v>
      </c>
    </row>
    <row r="109" spans="1:6">
      <c r="A109" t="s">
        <v>1667</v>
      </c>
      <c r="B109" s="1">
        <f t="shared" si="1"/>
        <v>43405</v>
      </c>
      <c r="C109" s="95">
        <v>0.49652777777777773</v>
      </c>
      <c r="D109">
        <v>52.2</v>
      </c>
      <c r="E109">
        <v>52.3</v>
      </c>
      <c r="F109">
        <v>52.3</v>
      </c>
    </row>
    <row r="110" spans="1:6">
      <c r="A110" t="s">
        <v>1478</v>
      </c>
      <c r="B110" s="1">
        <f t="shared" si="1"/>
        <v>43405</v>
      </c>
      <c r="C110" t="s">
        <v>1655</v>
      </c>
      <c r="D110">
        <v>52.3</v>
      </c>
      <c r="E110">
        <v>53.5</v>
      </c>
      <c r="F110">
        <v>53.7</v>
      </c>
    </row>
    <row r="111" spans="1:6">
      <c r="A111" t="s">
        <v>1097</v>
      </c>
      <c r="B111" s="1">
        <f t="shared" si="1"/>
        <v>43374</v>
      </c>
      <c r="C111" s="95">
        <v>0.4548611111111111</v>
      </c>
      <c r="D111">
        <v>53.7</v>
      </c>
      <c r="E111">
        <v>53.7</v>
      </c>
      <c r="F111">
        <v>53.7</v>
      </c>
    </row>
    <row r="112" spans="1:6">
      <c r="A112" t="s">
        <v>1480</v>
      </c>
      <c r="B112" s="1">
        <f t="shared" si="1"/>
        <v>43374</v>
      </c>
      <c r="C112" t="s">
        <v>1655</v>
      </c>
      <c r="D112">
        <v>53.7</v>
      </c>
      <c r="E112">
        <v>55.7</v>
      </c>
      <c r="F112">
        <v>55.9</v>
      </c>
    </row>
    <row r="113" spans="1:6">
      <c r="A113" t="s">
        <v>1096</v>
      </c>
      <c r="B113" s="1">
        <f t="shared" si="1"/>
        <v>43344</v>
      </c>
      <c r="C113" s="95">
        <v>0.4548611111111111</v>
      </c>
      <c r="D113">
        <v>55.9</v>
      </c>
      <c r="E113">
        <v>56.1</v>
      </c>
      <c r="F113">
        <v>56.1</v>
      </c>
    </row>
    <row r="114" spans="1:6">
      <c r="A114" t="s">
        <v>1482</v>
      </c>
      <c r="B114" s="1">
        <f t="shared" si="1"/>
        <v>43344</v>
      </c>
      <c r="C114" t="s">
        <v>1655</v>
      </c>
      <c r="D114">
        <v>56.1</v>
      </c>
      <c r="E114">
        <v>56.5</v>
      </c>
      <c r="F114">
        <v>56.9</v>
      </c>
    </row>
    <row r="115" spans="1:6">
      <c r="A115" t="s">
        <v>1095</v>
      </c>
      <c r="B115" s="1">
        <f t="shared" si="1"/>
        <v>43313</v>
      </c>
      <c r="C115" s="95">
        <v>0.4548611111111111</v>
      </c>
      <c r="D115">
        <v>56.9</v>
      </c>
      <c r="E115">
        <v>57.3</v>
      </c>
      <c r="F115">
        <v>57.3</v>
      </c>
    </row>
    <row r="116" spans="1:6">
      <c r="A116" t="s">
        <v>1484</v>
      </c>
      <c r="B116" s="1">
        <f t="shared" si="1"/>
        <v>43313</v>
      </c>
      <c r="C116" t="s">
        <v>1655</v>
      </c>
      <c r="D116">
        <v>57.3</v>
      </c>
      <c r="E116">
        <v>55.5</v>
      </c>
      <c r="F116">
        <v>55.9</v>
      </c>
    </row>
    <row r="117" spans="1:6">
      <c r="A117" t="s">
        <v>1094</v>
      </c>
      <c r="B117" s="1">
        <f t="shared" si="1"/>
        <v>43282</v>
      </c>
      <c r="C117" s="95">
        <v>0.4548611111111111</v>
      </c>
      <c r="D117">
        <v>55.9</v>
      </c>
      <c r="E117">
        <v>55.9</v>
      </c>
      <c r="F117">
        <v>55.9</v>
      </c>
    </row>
    <row r="118" spans="1:6">
      <c r="A118" t="s">
        <v>1486</v>
      </c>
      <c r="B118" s="1">
        <f t="shared" si="1"/>
        <v>43282</v>
      </c>
      <c r="C118" t="s">
        <v>1655</v>
      </c>
      <c r="D118">
        <v>55.9</v>
      </c>
      <c r="E118">
        <v>56.3</v>
      </c>
      <c r="F118">
        <v>56.9</v>
      </c>
    </row>
    <row r="119" spans="1:6">
      <c r="A119" t="s">
        <v>1093</v>
      </c>
      <c r="B119" s="1">
        <f t="shared" si="1"/>
        <v>43252</v>
      </c>
      <c r="C119" s="95">
        <v>0.4548611111111111</v>
      </c>
      <c r="D119">
        <v>56.9</v>
      </c>
      <c r="E119">
        <v>56.8</v>
      </c>
      <c r="F119">
        <v>56.8</v>
      </c>
    </row>
    <row r="120" spans="1:6">
      <c r="A120" t="s">
        <v>1488</v>
      </c>
      <c r="B120" s="1">
        <f t="shared" si="1"/>
        <v>43252</v>
      </c>
      <c r="C120" t="s">
        <v>1655</v>
      </c>
      <c r="D120">
        <v>56.8</v>
      </c>
      <c r="E120">
        <v>57.9</v>
      </c>
      <c r="F120">
        <v>58.1</v>
      </c>
    </row>
    <row r="121" spans="1:6">
      <c r="A121" t="s">
        <v>1334</v>
      </c>
      <c r="B121" s="1">
        <f t="shared" si="1"/>
        <v>43221</v>
      </c>
      <c r="C121" s="95">
        <v>0.4548611111111111</v>
      </c>
      <c r="D121">
        <v>58.1</v>
      </c>
      <c r="E121">
        <v>58.1</v>
      </c>
      <c r="F121">
        <v>58.1</v>
      </c>
    </row>
    <row r="122" spans="1:6">
      <c r="A122" t="s">
        <v>1489</v>
      </c>
      <c r="B122" s="1">
        <f t="shared" si="1"/>
        <v>43221</v>
      </c>
      <c r="C122" t="s">
        <v>1655</v>
      </c>
      <c r="D122">
        <v>58.1</v>
      </c>
      <c r="E122">
        <v>57.6</v>
      </c>
      <c r="F122">
        <v>58.2</v>
      </c>
    </row>
    <row r="123" spans="1:6">
      <c r="A123" t="s">
        <v>1668</v>
      </c>
      <c r="B123" s="1">
        <f t="shared" si="1"/>
        <v>43191</v>
      </c>
      <c r="C123" s="95">
        <v>0.4548611111111111</v>
      </c>
      <c r="D123">
        <v>58.2</v>
      </c>
      <c r="E123">
        <v>58.4</v>
      </c>
      <c r="F123">
        <v>58.4</v>
      </c>
    </row>
    <row r="124" spans="1:6">
      <c r="A124" t="s">
        <v>1491</v>
      </c>
      <c r="B124" s="1">
        <f t="shared" si="1"/>
        <v>43191</v>
      </c>
      <c r="C124" t="s">
        <v>1656</v>
      </c>
      <c r="D124">
        <v>58.4</v>
      </c>
      <c r="E124">
        <v>59.8</v>
      </c>
      <c r="F124">
        <v>60.6</v>
      </c>
    </row>
    <row r="125" spans="1:6">
      <c r="A125" t="s">
        <v>1090</v>
      </c>
      <c r="B125" s="1">
        <f t="shared" si="1"/>
        <v>43160</v>
      </c>
      <c r="C125" s="95">
        <v>0.49652777777777773</v>
      </c>
      <c r="D125">
        <v>60.6</v>
      </c>
      <c r="E125">
        <v>60.3</v>
      </c>
      <c r="F125">
        <v>60.3</v>
      </c>
    </row>
    <row r="126" spans="1:6">
      <c r="A126" t="s">
        <v>1493</v>
      </c>
      <c r="B126" s="1">
        <f t="shared" si="1"/>
        <v>43160</v>
      </c>
      <c r="C126" t="s">
        <v>1656</v>
      </c>
      <c r="D126">
        <v>60.3</v>
      </c>
      <c r="E126">
        <v>60.6</v>
      </c>
      <c r="F126">
        <v>61.1</v>
      </c>
    </row>
    <row r="127" spans="1:6">
      <c r="A127" t="s">
        <v>1089</v>
      </c>
      <c r="B127" s="1">
        <f t="shared" si="1"/>
        <v>43132</v>
      </c>
      <c r="C127" s="95">
        <v>0.49652777777777773</v>
      </c>
      <c r="D127">
        <v>61.1</v>
      </c>
      <c r="E127">
        <v>61.2</v>
      </c>
      <c r="F127">
        <v>61.2</v>
      </c>
    </row>
    <row r="128" spans="1:6">
      <c r="A128" t="s">
        <v>1495</v>
      </c>
      <c r="B128" s="1">
        <f t="shared" si="1"/>
        <v>43132</v>
      </c>
      <c r="C128" t="s">
        <v>1656</v>
      </c>
      <c r="D128">
        <v>61.2</v>
      </c>
      <c r="E128">
        <v>63.2</v>
      </c>
      <c r="F128">
        <v>63.3</v>
      </c>
    </row>
    <row r="129" spans="1:6">
      <c r="A129" t="s">
        <v>1335</v>
      </c>
      <c r="B129" s="1">
        <f t="shared" si="1"/>
        <v>43101</v>
      </c>
      <c r="C129" s="95">
        <v>0.49652777777777773</v>
      </c>
      <c r="D129">
        <v>63.3</v>
      </c>
      <c r="E129">
        <v>63.3</v>
      </c>
      <c r="F129">
        <v>63.3</v>
      </c>
    </row>
    <row r="130" spans="1:6">
      <c r="A130" t="s">
        <v>1497</v>
      </c>
      <c r="B130" s="1">
        <v>43101</v>
      </c>
      <c r="C130" t="s">
        <v>1656</v>
      </c>
      <c r="D130">
        <v>63.3</v>
      </c>
      <c r="E130">
        <v>62.2</v>
      </c>
      <c r="F130">
        <v>62.5</v>
      </c>
    </row>
    <row r="131" spans="1:6">
      <c r="A131" t="s">
        <v>1087</v>
      </c>
      <c r="B131" s="1">
        <f t="shared" ref="B131:B194" si="2">DATE(MID(A131,7,4),VLOOKUP(MID(A131,13,3),$L$2:$M$13,2,FALSE),1)</f>
        <v>43070</v>
      </c>
      <c r="C131" s="95">
        <v>0.49652777777777773</v>
      </c>
      <c r="D131">
        <v>62.5</v>
      </c>
      <c r="E131">
        <v>62.5</v>
      </c>
      <c r="F131">
        <v>62.5</v>
      </c>
    </row>
    <row r="132" spans="1:6">
      <c r="A132" t="s">
        <v>1669</v>
      </c>
      <c r="B132" s="1">
        <f t="shared" si="2"/>
        <v>43070</v>
      </c>
      <c r="C132" t="s">
        <v>1656</v>
      </c>
      <c r="D132">
        <v>62.5</v>
      </c>
      <c r="E132">
        <v>60.4</v>
      </c>
      <c r="F132">
        <v>60.6</v>
      </c>
    </row>
    <row r="133" spans="1:6">
      <c r="A133" t="s">
        <v>1670</v>
      </c>
      <c r="B133" s="1">
        <f t="shared" si="2"/>
        <v>43040</v>
      </c>
      <c r="C133" s="95">
        <v>0.49652777777777773</v>
      </c>
      <c r="D133">
        <v>60.6</v>
      </c>
      <c r="E133">
        <v>60.5</v>
      </c>
      <c r="F133">
        <v>60.5</v>
      </c>
    </row>
    <row r="134" spans="1:6">
      <c r="A134" t="s">
        <v>1501</v>
      </c>
      <c r="B134" s="1">
        <f t="shared" si="2"/>
        <v>43040</v>
      </c>
      <c r="C134" t="s">
        <v>1655</v>
      </c>
      <c r="D134">
        <v>60.5</v>
      </c>
      <c r="E134">
        <v>60.2</v>
      </c>
      <c r="F134">
        <v>60.6</v>
      </c>
    </row>
    <row r="135" spans="1:6">
      <c r="A135" t="s">
        <v>1085</v>
      </c>
      <c r="B135" s="1">
        <f t="shared" si="2"/>
        <v>43009</v>
      </c>
      <c r="C135" s="95">
        <v>0.4548611111111111</v>
      </c>
      <c r="D135">
        <v>60.6</v>
      </c>
      <c r="E135">
        <v>60.6</v>
      </c>
      <c r="F135">
        <v>60.6</v>
      </c>
    </row>
    <row r="136" spans="1:6">
      <c r="A136" t="s">
        <v>1503</v>
      </c>
      <c r="B136" s="1">
        <f t="shared" si="2"/>
        <v>43009</v>
      </c>
      <c r="C136" t="s">
        <v>1655</v>
      </c>
      <c r="D136">
        <v>60.6</v>
      </c>
      <c r="E136">
        <v>59</v>
      </c>
      <c r="F136">
        <v>59.3</v>
      </c>
    </row>
    <row r="137" spans="1:6">
      <c r="A137" t="s">
        <v>1084</v>
      </c>
      <c r="B137" s="1">
        <f t="shared" si="2"/>
        <v>42979</v>
      </c>
      <c r="C137" s="95">
        <v>0.4548611111111111</v>
      </c>
      <c r="D137">
        <v>59.3</v>
      </c>
      <c r="E137">
        <v>59.4</v>
      </c>
      <c r="F137">
        <v>59.4</v>
      </c>
    </row>
    <row r="138" spans="1:6">
      <c r="A138" t="s">
        <v>1505</v>
      </c>
      <c r="B138" s="1">
        <f t="shared" si="2"/>
        <v>42979</v>
      </c>
      <c r="C138" t="s">
        <v>1655</v>
      </c>
      <c r="D138">
        <v>59.4</v>
      </c>
      <c r="E138">
        <v>57.7</v>
      </c>
      <c r="F138">
        <v>58.1</v>
      </c>
    </row>
    <row r="139" spans="1:6">
      <c r="A139" t="s">
        <v>1083</v>
      </c>
      <c r="B139" s="1">
        <f t="shared" si="2"/>
        <v>42948</v>
      </c>
      <c r="C139" s="95">
        <v>0.4548611111111111</v>
      </c>
      <c r="D139">
        <v>58.1</v>
      </c>
      <c r="E139">
        <v>58.3</v>
      </c>
      <c r="F139">
        <v>58.3</v>
      </c>
    </row>
    <row r="140" spans="1:6">
      <c r="A140" t="s">
        <v>1507</v>
      </c>
      <c r="B140" s="1">
        <f t="shared" si="2"/>
        <v>42948</v>
      </c>
      <c r="C140" t="s">
        <v>1655</v>
      </c>
      <c r="D140">
        <v>58.3</v>
      </c>
      <c r="E140">
        <v>59.2</v>
      </c>
      <c r="F140">
        <v>59.6</v>
      </c>
    </row>
    <row r="141" spans="1:6">
      <c r="A141" t="s">
        <v>1082</v>
      </c>
      <c r="B141" s="1">
        <f t="shared" si="2"/>
        <v>42917</v>
      </c>
      <c r="C141" s="95">
        <v>0.4548611111111111</v>
      </c>
      <c r="D141">
        <v>59.6</v>
      </c>
      <c r="E141">
        <v>59.3</v>
      </c>
      <c r="F141">
        <v>59.3</v>
      </c>
    </row>
    <row r="142" spans="1:6">
      <c r="A142" t="s">
        <v>1509</v>
      </c>
      <c r="B142" s="1">
        <f t="shared" si="2"/>
        <v>42917</v>
      </c>
      <c r="C142" t="s">
        <v>1655</v>
      </c>
      <c r="D142">
        <v>59.3</v>
      </c>
      <c r="E142">
        <v>59</v>
      </c>
      <c r="F142">
        <v>59.5</v>
      </c>
    </row>
    <row r="143" spans="1:6">
      <c r="A143" t="s">
        <v>1081</v>
      </c>
      <c r="B143" s="1">
        <f t="shared" si="2"/>
        <v>42887</v>
      </c>
      <c r="C143" s="95">
        <v>0.4548611111111111</v>
      </c>
      <c r="D143">
        <v>59.5</v>
      </c>
      <c r="E143">
        <v>59.4</v>
      </c>
      <c r="F143">
        <v>59.4</v>
      </c>
    </row>
    <row r="144" spans="1:6">
      <c r="A144" t="s">
        <v>1511</v>
      </c>
      <c r="B144" s="1">
        <f t="shared" si="2"/>
        <v>42887</v>
      </c>
      <c r="C144" t="s">
        <v>1655</v>
      </c>
      <c r="D144">
        <v>59.4</v>
      </c>
      <c r="E144">
        <v>58</v>
      </c>
      <c r="F144">
        <v>58.2</v>
      </c>
    </row>
    <row r="145" spans="1:6">
      <c r="A145" t="s">
        <v>1337</v>
      </c>
      <c r="B145" s="1">
        <f t="shared" si="2"/>
        <v>42856</v>
      </c>
      <c r="C145" s="95">
        <v>0.4548611111111111</v>
      </c>
      <c r="D145">
        <v>58.2</v>
      </c>
      <c r="E145">
        <v>58.2</v>
      </c>
      <c r="F145">
        <v>58.2</v>
      </c>
    </row>
    <row r="146" spans="1:6">
      <c r="A146" t="s">
        <v>1513</v>
      </c>
      <c r="B146" s="1">
        <f t="shared" si="2"/>
        <v>42856</v>
      </c>
      <c r="C146" t="s">
        <v>1655</v>
      </c>
      <c r="D146">
        <v>58.2</v>
      </c>
      <c r="E146">
        <v>58</v>
      </c>
      <c r="F146">
        <v>58.3</v>
      </c>
    </row>
    <row r="147" spans="1:6">
      <c r="A147" t="s">
        <v>1080</v>
      </c>
      <c r="B147" s="1">
        <f t="shared" si="2"/>
        <v>42826</v>
      </c>
      <c r="C147" s="95">
        <v>0.4548611111111111</v>
      </c>
      <c r="D147">
        <v>58.3</v>
      </c>
      <c r="E147">
        <v>58.3</v>
      </c>
      <c r="F147">
        <v>58.3</v>
      </c>
    </row>
    <row r="148" spans="1:6">
      <c r="A148" t="s">
        <v>1515</v>
      </c>
      <c r="B148" s="1">
        <f t="shared" si="2"/>
        <v>42826</v>
      </c>
      <c r="C148" t="s">
        <v>1656</v>
      </c>
      <c r="D148">
        <v>58.3</v>
      </c>
      <c r="E148">
        <v>56.5</v>
      </c>
      <c r="F148">
        <v>56.8</v>
      </c>
    </row>
    <row r="149" spans="1:6">
      <c r="A149" t="s">
        <v>1079</v>
      </c>
      <c r="B149" s="1">
        <f t="shared" si="2"/>
        <v>42795</v>
      </c>
      <c r="C149" s="95">
        <v>0.49652777777777773</v>
      </c>
      <c r="D149">
        <v>56.8</v>
      </c>
      <c r="E149">
        <v>57</v>
      </c>
      <c r="F149">
        <v>57</v>
      </c>
    </row>
    <row r="150" spans="1:6">
      <c r="A150" t="s">
        <v>1517</v>
      </c>
      <c r="B150" s="1">
        <f t="shared" si="2"/>
        <v>42795</v>
      </c>
      <c r="C150" t="s">
        <v>1656</v>
      </c>
      <c r="D150">
        <v>57</v>
      </c>
      <c r="E150">
        <v>56</v>
      </c>
      <c r="F150">
        <v>56.4</v>
      </c>
    </row>
    <row r="151" spans="1:6">
      <c r="A151" t="s">
        <v>1078</v>
      </c>
      <c r="B151" s="1">
        <f t="shared" si="2"/>
        <v>42767</v>
      </c>
      <c r="C151" s="95">
        <v>0.49652777777777773</v>
      </c>
      <c r="D151">
        <v>56.4</v>
      </c>
      <c r="E151">
        <v>56.5</v>
      </c>
      <c r="F151">
        <v>56.5</v>
      </c>
    </row>
    <row r="152" spans="1:6">
      <c r="A152" t="s">
        <v>1671</v>
      </c>
      <c r="B152" s="1">
        <f t="shared" si="2"/>
        <v>42767</v>
      </c>
      <c r="C152" t="s">
        <v>1656</v>
      </c>
      <c r="D152">
        <v>56.5</v>
      </c>
      <c r="E152">
        <v>55.4</v>
      </c>
      <c r="F152">
        <v>55.6</v>
      </c>
    </row>
    <row r="153" spans="1:6">
      <c r="A153" t="s">
        <v>1672</v>
      </c>
      <c r="B153" s="1">
        <f t="shared" si="2"/>
        <v>42736</v>
      </c>
      <c r="C153" s="95">
        <v>0.49652777777777773</v>
      </c>
      <c r="D153">
        <v>55.6</v>
      </c>
      <c r="E153">
        <v>55.5</v>
      </c>
      <c r="F153">
        <v>55.5</v>
      </c>
    </row>
    <row r="154" spans="1:6">
      <c r="A154" t="s">
        <v>1673</v>
      </c>
      <c r="B154" s="1">
        <v>42736</v>
      </c>
      <c r="C154" t="s">
        <v>1656</v>
      </c>
      <c r="D154">
        <v>55.5</v>
      </c>
      <c r="E154">
        <v>54.5</v>
      </c>
      <c r="F154">
        <v>54.3</v>
      </c>
    </row>
    <row r="155" spans="1:6">
      <c r="A155" t="s">
        <v>1076</v>
      </c>
      <c r="B155" s="1">
        <f t="shared" si="2"/>
        <v>42705</v>
      </c>
      <c r="C155" s="95">
        <v>0.49652777777777773</v>
      </c>
      <c r="D155">
        <v>54.3</v>
      </c>
      <c r="E155">
        <v>54.4</v>
      </c>
      <c r="F155">
        <v>54.4</v>
      </c>
    </row>
    <row r="156" spans="1:6">
      <c r="A156" t="s">
        <v>1674</v>
      </c>
      <c r="B156" s="1">
        <f t="shared" si="2"/>
        <v>42705</v>
      </c>
      <c r="C156" t="s">
        <v>1656</v>
      </c>
      <c r="D156">
        <v>54.4</v>
      </c>
      <c r="E156">
        <v>54.8</v>
      </c>
      <c r="F156">
        <v>55</v>
      </c>
    </row>
    <row r="157" spans="1:6">
      <c r="A157" t="s">
        <v>1675</v>
      </c>
      <c r="B157" s="1">
        <f t="shared" si="2"/>
        <v>42675</v>
      </c>
      <c r="C157" s="95">
        <v>0.49652777777777773</v>
      </c>
      <c r="D157">
        <v>55</v>
      </c>
      <c r="E157">
        <v>55.1</v>
      </c>
      <c r="F157">
        <v>55.1</v>
      </c>
    </row>
    <row r="158" spans="1:6">
      <c r="A158" t="s">
        <v>1676</v>
      </c>
      <c r="B158" s="1">
        <f t="shared" si="2"/>
        <v>42675</v>
      </c>
      <c r="C158" t="s">
        <v>1655</v>
      </c>
      <c r="D158">
        <v>55.1</v>
      </c>
      <c r="E158">
        <v>54.3</v>
      </c>
      <c r="F158">
        <v>54.3</v>
      </c>
    </row>
    <row r="159" spans="1:6">
      <c r="A159" t="s">
        <v>1074</v>
      </c>
      <c r="B159" s="1">
        <f t="shared" si="2"/>
        <v>42644</v>
      </c>
      <c r="C159" s="95">
        <v>0.4548611111111111</v>
      </c>
      <c r="D159">
        <v>54.3</v>
      </c>
      <c r="E159">
        <v>54.3</v>
      </c>
      <c r="F159">
        <v>54.3</v>
      </c>
    </row>
    <row r="160" spans="1:6">
      <c r="A160" t="s">
        <v>1677</v>
      </c>
      <c r="B160" s="1">
        <f t="shared" si="2"/>
        <v>42644</v>
      </c>
      <c r="C160" t="s">
        <v>1655</v>
      </c>
      <c r="D160">
        <v>54.3</v>
      </c>
      <c r="E160">
        <v>53.1</v>
      </c>
      <c r="F160">
        <v>53.6</v>
      </c>
    </row>
    <row r="161" spans="1:6">
      <c r="A161" t="s">
        <v>1073</v>
      </c>
      <c r="B161" s="1">
        <f t="shared" si="2"/>
        <v>42614</v>
      </c>
      <c r="C161" s="95">
        <v>0.4548611111111111</v>
      </c>
      <c r="D161">
        <v>53.6</v>
      </c>
      <c r="E161">
        <v>53.6</v>
      </c>
      <c r="F161">
        <v>53.6</v>
      </c>
    </row>
    <row r="162" spans="1:6">
      <c r="A162" t="s">
        <v>1678</v>
      </c>
      <c r="B162" s="1">
        <f t="shared" si="2"/>
        <v>42614</v>
      </c>
      <c r="C162" t="s">
        <v>1655</v>
      </c>
      <c r="D162">
        <v>53.6</v>
      </c>
      <c r="E162">
        <v>53.5</v>
      </c>
      <c r="F162">
        <v>53.8</v>
      </c>
    </row>
    <row r="163" spans="1:6">
      <c r="A163" t="s">
        <v>1072</v>
      </c>
      <c r="B163" s="1">
        <f t="shared" si="2"/>
        <v>42583</v>
      </c>
      <c r="C163" s="95">
        <v>0.4548611111111111</v>
      </c>
      <c r="D163">
        <v>53.8</v>
      </c>
      <c r="E163">
        <v>53.7</v>
      </c>
      <c r="F163">
        <v>53.7</v>
      </c>
    </row>
    <row r="164" spans="1:6">
      <c r="A164" t="s">
        <v>1679</v>
      </c>
      <c r="B164" s="1">
        <f t="shared" si="2"/>
        <v>42583</v>
      </c>
      <c r="C164" t="s">
        <v>1655</v>
      </c>
      <c r="D164">
        <v>53.7</v>
      </c>
      <c r="E164">
        <v>53.5</v>
      </c>
      <c r="F164">
        <v>54.5</v>
      </c>
    </row>
    <row r="165" spans="1:6">
      <c r="A165" t="s">
        <v>1071</v>
      </c>
      <c r="B165" s="1">
        <f t="shared" si="2"/>
        <v>42552</v>
      </c>
      <c r="C165" s="95">
        <v>0.4548611111111111</v>
      </c>
      <c r="D165">
        <v>54.5</v>
      </c>
      <c r="E165">
        <v>54.4</v>
      </c>
      <c r="F165">
        <v>54.4</v>
      </c>
    </row>
    <row r="166" spans="1:6">
      <c r="A166" t="s">
        <v>1680</v>
      </c>
      <c r="B166" s="1">
        <f t="shared" si="2"/>
        <v>42552</v>
      </c>
      <c r="C166" t="s">
        <v>1655</v>
      </c>
      <c r="D166">
        <v>54.4</v>
      </c>
      <c r="E166">
        <v>52</v>
      </c>
      <c r="F166">
        <v>52.1</v>
      </c>
    </row>
    <row r="167" spans="1:6">
      <c r="A167" t="s">
        <v>1070</v>
      </c>
      <c r="B167" s="1">
        <f t="shared" si="2"/>
        <v>42522</v>
      </c>
      <c r="C167" s="95">
        <v>0.4548611111111111</v>
      </c>
      <c r="D167">
        <v>52.1</v>
      </c>
      <c r="E167">
        <v>52.4</v>
      </c>
      <c r="F167">
        <v>52.4</v>
      </c>
    </row>
    <row r="168" spans="1:6">
      <c r="A168" t="s">
        <v>1681</v>
      </c>
      <c r="B168" s="1">
        <f t="shared" si="2"/>
        <v>42522</v>
      </c>
      <c r="C168" t="s">
        <v>1655</v>
      </c>
      <c r="D168">
        <v>52.4</v>
      </c>
      <c r="E168">
        <v>52</v>
      </c>
      <c r="F168">
        <v>51.8</v>
      </c>
    </row>
    <row r="169" spans="1:6">
      <c r="A169" t="s">
        <v>1682</v>
      </c>
      <c r="B169" s="1">
        <f t="shared" si="2"/>
        <v>42491</v>
      </c>
      <c r="C169" s="95">
        <v>0.4548611111111111</v>
      </c>
      <c r="D169">
        <v>51.8</v>
      </c>
      <c r="E169">
        <v>51.9</v>
      </c>
      <c r="F169">
        <v>51.9</v>
      </c>
    </row>
    <row r="170" spans="1:6">
      <c r="A170" t="s">
        <v>1683</v>
      </c>
      <c r="B170" s="1">
        <f t="shared" si="2"/>
        <v>42491</v>
      </c>
      <c r="C170" t="s">
        <v>1655</v>
      </c>
      <c r="D170">
        <v>51.9</v>
      </c>
      <c r="E170">
        <v>51</v>
      </c>
      <c r="F170">
        <v>50.7</v>
      </c>
    </row>
    <row r="171" spans="1:6">
      <c r="A171" t="s">
        <v>1068</v>
      </c>
      <c r="B171" s="1">
        <f t="shared" si="2"/>
        <v>42461</v>
      </c>
      <c r="C171" s="95">
        <v>0.4548611111111111</v>
      </c>
      <c r="D171">
        <v>50.7</v>
      </c>
      <c r="E171">
        <v>50.4</v>
      </c>
      <c r="F171">
        <v>50.4</v>
      </c>
    </row>
    <row r="172" spans="1:6">
      <c r="A172" t="s">
        <v>1684</v>
      </c>
      <c r="B172" s="1">
        <f t="shared" si="2"/>
        <v>42461</v>
      </c>
      <c r="C172" t="s">
        <v>1656</v>
      </c>
      <c r="D172">
        <v>50.4</v>
      </c>
      <c r="E172">
        <v>50.8</v>
      </c>
      <c r="F172">
        <v>50.5</v>
      </c>
    </row>
    <row r="173" spans="1:6">
      <c r="A173" t="s">
        <v>1067</v>
      </c>
      <c r="B173" s="1">
        <f t="shared" si="2"/>
        <v>42430</v>
      </c>
      <c r="C173" s="95">
        <v>0.49652777777777773</v>
      </c>
      <c r="D173">
        <v>50.5</v>
      </c>
      <c r="E173">
        <v>50.2</v>
      </c>
      <c r="F173">
        <v>50.2</v>
      </c>
    </row>
    <row r="174" spans="1:6">
      <c r="A174" t="s">
        <v>1685</v>
      </c>
      <c r="B174" s="1">
        <f t="shared" si="2"/>
        <v>42430</v>
      </c>
      <c r="C174" t="s">
        <v>1656</v>
      </c>
      <c r="D174">
        <v>50.2</v>
      </c>
      <c r="E174">
        <v>52</v>
      </c>
      <c r="F174">
        <v>52.3</v>
      </c>
    </row>
    <row r="175" spans="1:6">
      <c r="A175" t="s">
        <v>1066</v>
      </c>
      <c r="B175" s="1">
        <f t="shared" si="2"/>
        <v>42401</v>
      </c>
      <c r="C175" s="95">
        <v>0.49652777777777773</v>
      </c>
      <c r="D175">
        <v>52.3</v>
      </c>
      <c r="E175">
        <v>52.1</v>
      </c>
      <c r="F175">
        <v>52.1</v>
      </c>
    </row>
    <row r="176" spans="1:6">
      <c r="A176" t="s">
        <v>1686</v>
      </c>
      <c r="B176" s="1">
        <f t="shared" si="2"/>
        <v>42401</v>
      </c>
      <c r="C176" t="s">
        <v>1656</v>
      </c>
      <c r="D176">
        <v>52.1</v>
      </c>
      <c r="E176">
        <v>53</v>
      </c>
      <c r="F176">
        <v>53.2</v>
      </c>
    </row>
    <row r="177" spans="1:6">
      <c r="A177" t="s">
        <v>1343</v>
      </c>
      <c r="B177" s="1">
        <f t="shared" si="2"/>
        <v>42370</v>
      </c>
      <c r="C177" s="95">
        <v>0.49652777777777773</v>
      </c>
      <c r="D177">
        <v>53.2</v>
      </c>
      <c r="E177">
        <v>53</v>
      </c>
      <c r="F177">
        <v>53</v>
      </c>
    </row>
    <row r="178" spans="1:6">
      <c r="A178" t="s">
        <v>1687</v>
      </c>
      <c r="B178" s="1">
        <v>42370</v>
      </c>
      <c r="C178" t="s">
        <v>1656</v>
      </c>
      <c r="D178">
        <v>53</v>
      </c>
      <c r="E178">
        <v>53</v>
      </c>
      <c r="F178">
        <v>52.9</v>
      </c>
    </row>
    <row r="179" spans="1:6">
      <c r="A179" t="s">
        <v>1064</v>
      </c>
      <c r="B179" s="1">
        <f t="shared" si="2"/>
        <v>42339</v>
      </c>
      <c r="C179" s="95">
        <v>0.49652777777777773</v>
      </c>
      <c r="D179">
        <v>52.9</v>
      </c>
      <c r="E179">
        <v>52.6</v>
      </c>
      <c r="F179">
        <v>52.6</v>
      </c>
    </row>
    <row r="180" spans="1:6">
      <c r="A180" t="s">
        <v>1688</v>
      </c>
      <c r="B180" s="1">
        <f t="shared" si="2"/>
        <v>42339</v>
      </c>
      <c r="C180" t="s">
        <v>1656</v>
      </c>
      <c r="D180">
        <v>52.6</v>
      </c>
      <c r="E180">
        <v>52</v>
      </c>
      <c r="F180">
        <v>52.1</v>
      </c>
    </row>
    <row r="181" spans="1:6">
      <c r="A181" t="s">
        <v>1063</v>
      </c>
      <c r="B181" s="1">
        <f t="shared" si="2"/>
        <v>42309</v>
      </c>
      <c r="C181" s="95">
        <v>0.49652777777777773</v>
      </c>
      <c r="D181">
        <v>52.1</v>
      </c>
      <c r="E181">
        <v>51.6</v>
      </c>
      <c r="F181">
        <v>51.6</v>
      </c>
    </row>
    <row r="182" spans="1:6">
      <c r="A182" t="s">
        <v>1689</v>
      </c>
      <c r="B182" s="1">
        <f t="shared" si="2"/>
        <v>42309</v>
      </c>
      <c r="C182" t="s">
        <v>1655</v>
      </c>
      <c r="D182">
        <v>51.6</v>
      </c>
      <c r="E182">
        <v>51.6</v>
      </c>
      <c r="F182">
        <v>52.3</v>
      </c>
    </row>
    <row r="183" spans="1:6">
      <c r="A183" t="s">
        <v>1062</v>
      </c>
      <c r="B183" s="1">
        <f t="shared" si="2"/>
        <v>42278</v>
      </c>
      <c r="C183" s="95">
        <v>0.4548611111111111</v>
      </c>
      <c r="D183">
        <v>52.3</v>
      </c>
      <c r="E183">
        <v>52.5</v>
      </c>
      <c r="F183">
        <v>52.5</v>
      </c>
    </row>
    <row r="184" spans="1:6">
      <c r="A184" t="s">
        <v>1344</v>
      </c>
      <c r="B184" s="1">
        <f t="shared" si="2"/>
        <v>42278</v>
      </c>
      <c r="C184" t="s">
        <v>1655</v>
      </c>
      <c r="D184">
        <v>52.5</v>
      </c>
      <c r="E184">
        <v>52.8</v>
      </c>
      <c r="F184">
        <v>53.3</v>
      </c>
    </row>
    <row r="185" spans="1:6">
      <c r="A185" t="s">
        <v>1061</v>
      </c>
      <c r="B185" s="1">
        <f t="shared" si="2"/>
        <v>42248</v>
      </c>
      <c r="C185" s="95">
        <v>0.4548611111111111</v>
      </c>
      <c r="D185">
        <v>53.3</v>
      </c>
      <c r="E185">
        <v>53.2</v>
      </c>
      <c r="F185">
        <v>53.2</v>
      </c>
    </row>
    <row r="186" spans="1:6">
      <c r="A186" t="s">
        <v>1346</v>
      </c>
      <c r="B186" s="1">
        <f t="shared" si="2"/>
        <v>42248</v>
      </c>
      <c r="C186" t="s">
        <v>1655</v>
      </c>
      <c r="D186">
        <v>53.2</v>
      </c>
      <c r="E186">
        <v>51.7</v>
      </c>
      <c r="F186">
        <v>51.8</v>
      </c>
    </row>
    <row r="187" spans="1:6">
      <c r="A187" t="s">
        <v>1060</v>
      </c>
      <c r="B187" s="1">
        <f t="shared" si="2"/>
        <v>42217</v>
      </c>
      <c r="C187" s="95">
        <v>0.4548611111111111</v>
      </c>
      <c r="D187">
        <v>51.8</v>
      </c>
      <c r="E187">
        <v>51.5</v>
      </c>
      <c r="F187">
        <v>51.5</v>
      </c>
    </row>
    <row r="188" spans="1:6">
      <c r="A188" t="s">
        <v>1347</v>
      </c>
      <c r="B188" s="1">
        <f t="shared" si="2"/>
        <v>42217</v>
      </c>
      <c r="C188" t="s">
        <v>1655</v>
      </c>
      <c r="D188">
        <v>51.5</v>
      </c>
      <c r="E188">
        <v>51.9</v>
      </c>
      <c r="F188">
        <v>51.9</v>
      </c>
    </row>
    <row r="189" spans="1:6">
      <c r="A189" t="s">
        <v>1059</v>
      </c>
      <c r="B189" s="1">
        <f t="shared" si="2"/>
        <v>42186</v>
      </c>
      <c r="C189" s="95">
        <v>0.4548611111111111</v>
      </c>
      <c r="D189">
        <v>51.9</v>
      </c>
      <c r="E189">
        <v>51.9</v>
      </c>
      <c r="F189">
        <v>51.9</v>
      </c>
    </row>
    <row r="190" spans="1:6">
      <c r="A190" t="s">
        <v>1348</v>
      </c>
      <c r="B190" s="1">
        <f t="shared" si="2"/>
        <v>42186</v>
      </c>
      <c r="C190" t="s">
        <v>1655</v>
      </c>
      <c r="D190">
        <v>51.9</v>
      </c>
      <c r="E190">
        <v>51.3</v>
      </c>
      <c r="F190">
        <v>51.1</v>
      </c>
    </row>
    <row r="191" spans="1:6">
      <c r="A191" t="s">
        <v>1058</v>
      </c>
      <c r="B191" s="1">
        <f t="shared" si="2"/>
        <v>42156</v>
      </c>
      <c r="C191" s="95">
        <v>0.4548611111111111</v>
      </c>
      <c r="D191">
        <v>51.1</v>
      </c>
      <c r="E191">
        <v>51.4</v>
      </c>
      <c r="F191">
        <v>51.4</v>
      </c>
    </row>
    <row r="192" spans="1:6">
      <c r="A192" t="s">
        <v>1349</v>
      </c>
      <c r="B192" s="1">
        <f t="shared" si="2"/>
        <v>42156</v>
      </c>
      <c r="C192" t="s">
        <v>1655</v>
      </c>
      <c r="D192">
        <v>51.4</v>
      </c>
      <c r="E192">
        <v>52.3</v>
      </c>
      <c r="F192">
        <v>52.1</v>
      </c>
    </row>
    <row r="193" spans="1:6">
      <c r="A193" t="s">
        <v>1350</v>
      </c>
      <c r="B193" s="1">
        <f t="shared" si="2"/>
        <v>42125</v>
      </c>
      <c r="C193" s="95">
        <v>0.4548611111111111</v>
      </c>
      <c r="D193">
        <v>52.1</v>
      </c>
      <c r="E193">
        <v>51.9</v>
      </c>
      <c r="F193">
        <v>51.9</v>
      </c>
    </row>
    <row r="194" spans="1:6">
      <c r="A194" t="s">
        <v>1351</v>
      </c>
      <c r="B194" s="1">
        <f t="shared" si="2"/>
        <v>42125</v>
      </c>
      <c r="C194" t="s">
        <v>1655</v>
      </c>
      <c r="D194">
        <v>51.9</v>
      </c>
      <c r="E194">
        <v>53</v>
      </c>
      <c r="F194">
        <v>52.8</v>
      </c>
    </row>
    <row r="195" spans="1:6">
      <c r="A195" t="s">
        <v>1352</v>
      </c>
      <c r="B195" s="1">
        <f t="shared" ref="B195:B258" si="3">DATE(MID(A195,7,4),VLOOKUP(MID(A195,13,3),$L$2:$M$13,2,FALSE),1)</f>
        <v>42095</v>
      </c>
      <c r="C195" s="95">
        <v>0.4548611111111111</v>
      </c>
      <c r="D195">
        <v>52.8</v>
      </c>
      <c r="E195">
        <v>52.4</v>
      </c>
      <c r="F195">
        <v>52.4</v>
      </c>
    </row>
    <row r="196" spans="1:6">
      <c r="A196" t="s">
        <v>1353</v>
      </c>
      <c r="B196" s="1">
        <f t="shared" si="3"/>
        <v>42095</v>
      </c>
      <c r="C196" t="s">
        <v>1656</v>
      </c>
      <c r="D196">
        <v>52.4</v>
      </c>
      <c r="E196">
        <v>51.5</v>
      </c>
      <c r="F196">
        <v>51.1</v>
      </c>
    </row>
    <row r="197" spans="1:6">
      <c r="A197" t="s">
        <v>1354</v>
      </c>
      <c r="B197" s="1">
        <f t="shared" si="3"/>
        <v>42064</v>
      </c>
      <c r="C197" s="95">
        <v>0.49652777777777773</v>
      </c>
      <c r="D197">
        <v>51.1</v>
      </c>
      <c r="E197">
        <v>50.9</v>
      </c>
      <c r="F197">
        <v>50.9</v>
      </c>
    </row>
    <row r="198" spans="1:6">
      <c r="A198" t="s">
        <v>1690</v>
      </c>
      <c r="B198" s="1">
        <f t="shared" si="3"/>
        <v>42064</v>
      </c>
      <c r="C198" t="s">
        <v>1656</v>
      </c>
      <c r="D198">
        <v>50.9</v>
      </c>
      <c r="E198">
        <v>51.5</v>
      </c>
      <c r="F198">
        <v>50.9</v>
      </c>
    </row>
    <row r="199" spans="1:6">
      <c r="A199" t="s">
        <v>1356</v>
      </c>
      <c r="B199" s="1">
        <f t="shared" si="3"/>
        <v>42036</v>
      </c>
      <c r="C199" s="95">
        <v>0.49652777777777773</v>
      </c>
      <c r="D199">
        <v>50.9</v>
      </c>
      <c r="E199">
        <v>51</v>
      </c>
      <c r="F199">
        <v>51</v>
      </c>
    </row>
    <row r="200" spans="1:6">
      <c r="A200" t="s">
        <v>1357</v>
      </c>
      <c r="B200" s="1">
        <f t="shared" si="3"/>
        <v>42036</v>
      </c>
      <c r="C200" t="s">
        <v>1656</v>
      </c>
      <c r="D200">
        <v>51</v>
      </c>
      <c r="E200">
        <v>51.7</v>
      </c>
      <c r="F200">
        <v>51.2</v>
      </c>
    </row>
    <row r="201" spans="1:6">
      <c r="A201" t="s">
        <v>1691</v>
      </c>
      <c r="B201" s="1">
        <f t="shared" si="3"/>
        <v>42005</v>
      </c>
      <c r="C201" s="95">
        <v>0.49652777777777773</v>
      </c>
      <c r="D201">
        <v>51.2</v>
      </c>
      <c r="E201">
        <v>51.2</v>
      </c>
      <c r="F201">
        <v>51.2</v>
      </c>
    </row>
    <row r="202" spans="1:6">
      <c r="A202" t="s">
        <v>1359</v>
      </c>
      <c r="B202" s="1">
        <v>42005</v>
      </c>
      <c r="C202" t="s">
        <v>1656</v>
      </c>
      <c r="D202">
        <v>51.2</v>
      </c>
      <c r="E202">
        <v>50.4</v>
      </c>
      <c r="F202">
        <v>49.5</v>
      </c>
    </row>
    <row r="203" spans="1:6">
      <c r="A203" t="s">
        <v>1055</v>
      </c>
      <c r="B203" s="1">
        <f t="shared" si="3"/>
        <v>41974</v>
      </c>
      <c r="C203" s="95">
        <v>0.49652777777777773</v>
      </c>
      <c r="D203">
        <v>49.5</v>
      </c>
      <c r="E203">
        <v>50</v>
      </c>
      <c r="F203">
        <v>50</v>
      </c>
    </row>
    <row r="204" spans="1:6">
      <c r="A204" t="s">
        <v>1360</v>
      </c>
      <c r="B204" s="1">
        <f t="shared" si="3"/>
        <v>41974</v>
      </c>
      <c r="C204" t="s">
        <v>1656</v>
      </c>
      <c r="D204">
        <v>50</v>
      </c>
      <c r="E204">
        <v>51.5</v>
      </c>
      <c r="F204">
        <v>51.4</v>
      </c>
    </row>
    <row r="205" spans="1:6">
      <c r="A205" t="s">
        <v>1361</v>
      </c>
      <c r="B205" s="1">
        <f t="shared" si="3"/>
        <v>41944</v>
      </c>
      <c r="C205" s="95">
        <v>0.49652777777777773</v>
      </c>
      <c r="D205">
        <v>51.4</v>
      </c>
      <c r="E205">
        <v>51.8</v>
      </c>
      <c r="F205">
        <v>51.8</v>
      </c>
    </row>
    <row r="206" spans="1:6">
      <c r="A206" t="s">
        <v>1362</v>
      </c>
      <c r="B206" s="1">
        <f t="shared" si="3"/>
        <v>41944</v>
      </c>
      <c r="C206" t="s">
        <v>1655</v>
      </c>
      <c r="D206">
        <v>51.8</v>
      </c>
      <c r="E206">
        <v>49.5</v>
      </c>
      <c r="F206">
        <v>49.9</v>
      </c>
    </row>
    <row r="207" spans="1:6">
      <c r="A207" t="s">
        <v>1053</v>
      </c>
      <c r="B207" s="1">
        <f t="shared" si="3"/>
        <v>41913</v>
      </c>
      <c r="C207" s="95">
        <v>0.4548611111111111</v>
      </c>
      <c r="D207">
        <v>49.9</v>
      </c>
      <c r="E207">
        <v>50.3</v>
      </c>
      <c r="F207">
        <v>50.3</v>
      </c>
    </row>
    <row r="208" spans="1:6">
      <c r="A208" t="s">
        <v>1364</v>
      </c>
      <c r="B208" s="1">
        <f t="shared" si="3"/>
        <v>41913</v>
      </c>
      <c r="C208" t="s">
        <v>1655</v>
      </c>
      <c r="D208">
        <v>50.3</v>
      </c>
      <c r="E208">
        <v>51.2</v>
      </c>
      <c r="F208">
        <v>51.4</v>
      </c>
    </row>
    <row r="209" spans="1:6">
      <c r="A209" s="1" t="s">
        <v>1052</v>
      </c>
      <c r="B209" s="1">
        <f t="shared" si="3"/>
        <v>41883</v>
      </c>
      <c r="C209" s="95">
        <v>0.4548611111111111</v>
      </c>
      <c r="D209">
        <v>51.4</v>
      </c>
      <c r="E209">
        <v>52</v>
      </c>
      <c r="F209">
        <v>52</v>
      </c>
    </row>
    <row r="210" spans="1:6">
      <c r="A210" s="1" t="s">
        <v>1580</v>
      </c>
      <c r="B210" s="1">
        <f t="shared" si="3"/>
        <v>41883</v>
      </c>
      <c r="C210" t="s">
        <v>1655</v>
      </c>
      <c r="D210">
        <v>52</v>
      </c>
      <c r="E210">
        <v>51.8</v>
      </c>
      <c r="F210">
        <v>52.4</v>
      </c>
    </row>
    <row r="211" spans="1:6">
      <c r="A211" s="1" t="s">
        <v>1709</v>
      </c>
      <c r="B211" s="1">
        <f t="shared" si="3"/>
        <v>41852</v>
      </c>
      <c r="C211" s="95">
        <v>0.4548611111111111</v>
      </c>
      <c r="D211">
        <v>52.4</v>
      </c>
      <c r="E211">
        <v>52.9</v>
      </c>
      <c r="F211">
        <v>52.9</v>
      </c>
    </row>
    <row r="212" spans="1:6">
      <c r="A212" s="1" t="s">
        <v>1710</v>
      </c>
      <c r="B212" s="1">
        <f t="shared" si="3"/>
        <v>41852</v>
      </c>
      <c r="C212" t="s">
        <v>1655</v>
      </c>
      <c r="D212">
        <v>52.9</v>
      </c>
      <c r="E212">
        <v>52</v>
      </c>
      <c r="F212">
        <v>52</v>
      </c>
    </row>
    <row r="213" spans="1:6">
      <c r="A213" s="1" t="s">
        <v>1711</v>
      </c>
      <c r="B213" s="1">
        <f t="shared" si="3"/>
        <v>41821</v>
      </c>
      <c r="C213" s="95">
        <v>0.4548611111111111</v>
      </c>
      <c r="D213">
        <v>52</v>
      </c>
      <c r="E213">
        <v>52.4</v>
      </c>
      <c r="F213">
        <v>52.4</v>
      </c>
    </row>
    <row r="214" spans="1:6">
      <c r="A214" s="1" t="s">
        <v>1603</v>
      </c>
      <c r="B214" s="1">
        <f t="shared" si="3"/>
        <v>41821</v>
      </c>
      <c r="C214" t="s">
        <v>1655</v>
      </c>
      <c r="D214">
        <v>52.4</v>
      </c>
      <c r="E214">
        <v>52.5</v>
      </c>
      <c r="F214">
        <v>52.3</v>
      </c>
    </row>
    <row r="215" spans="1:6">
      <c r="A215" s="1" t="s">
        <v>1781</v>
      </c>
      <c r="B215" s="1">
        <f t="shared" si="3"/>
        <v>41791</v>
      </c>
      <c r="C215" s="95">
        <v>0.4548611111111111</v>
      </c>
      <c r="D215">
        <v>52.3</v>
      </c>
      <c r="E215">
        <v>52.9</v>
      </c>
      <c r="F215">
        <v>52.9</v>
      </c>
    </row>
    <row r="216" spans="1:6">
      <c r="A216" s="1" t="s">
        <v>1605</v>
      </c>
      <c r="B216" s="1">
        <f t="shared" si="3"/>
        <v>41791</v>
      </c>
      <c r="C216" t="s">
        <v>1655</v>
      </c>
      <c r="D216">
        <v>52.9</v>
      </c>
      <c r="E216">
        <v>54</v>
      </c>
      <c r="F216">
        <v>54.1</v>
      </c>
    </row>
    <row r="217" spans="1:6">
      <c r="A217" s="1" t="s">
        <v>1782</v>
      </c>
      <c r="B217" s="1">
        <f t="shared" si="3"/>
        <v>41760</v>
      </c>
      <c r="C217" s="95">
        <v>0.4548611111111111</v>
      </c>
      <c r="D217">
        <v>54.1</v>
      </c>
      <c r="E217">
        <v>54.2</v>
      </c>
      <c r="F217">
        <v>54.2</v>
      </c>
    </row>
    <row r="218" spans="1:6">
      <c r="A218" s="1" t="s">
        <v>1611</v>
      </c>
      <c r="B218" s="1">
        <f t="shared" si="3"/>
        <v>41760</v>
      </c>
      <c r="C218" t="s">
        <v>1655</v>
      </c>
      <c r="D218">
        <v>54.2</v>
      </c>
      <c r="E218">
        <v>54</v>
      </c>
      <c r="F218">
        <v>53.7</v>
      </c>
    </row>
    <row r="219" spans="1:6">
      <c r="A219" s="1" t="s">
        <v>1047</v>
      </c>
      <c r="B219" s="1">
        <f t="shared" si="3"/>
        <v>41730</v>
      </c>
      <c r="C219" s="95">
        <v>0.4548611111111111</v>
      </c>
      <c r="D219">
        <v>53.7</v>
      </c>
      <c r="E219">
        <v>53.8</v>
      </c>
      <c r="F219">
        <v>53.8</v>
      </c>
    </row>
    <row r="220" spans="1:6">
      <c r="A220" s="1" t="s">
        <v>1614</v>
      </c>
      <c r="B220" s="1">
        <f t="shared" si="3"/>
        <v>41730</v>
      </c>
      <c r="C220" t="s">
        <v>1656</v>
      </c>
      <c r="D220">
        <v>53.8</v>
      </c>
      <c r="E220">
        <v>54.6</v>
      </c>
      <c r="F220">
        <v>54.8</v>
      </c>
    </row>
    <row r="221" spans="1:6">
      <c r="A221" s="1" t="s">
        <v>1615</v>
      </c>
      <c r="B221" s="1">
        <f t="shared" si="3"/>
        <v>41730</v>
      </c>
      <c r="C221" s="95">
        <v>0.49513888888888885</v>
      </c>
      <c r="D221">
        <v>54.8</v>
      </c>
      <c r="E221">
        <v>54.7</v>
      </c>
      <c r="F221">
        <v>54.7</v>
      </c>
    </row>
    <row r="222" spans="1:6">
      <c r="A222" s="1" t="s">
        <v>1620</v>
      </c>
      <c r="B222" s="1">
        <f t="shared" si="3"/>
        <v>41699</v>
      </c>
      <c r="C222" t="s">
        <v>1692</v>
      </c>
      <c r="D222">
        <v>54.7</v>
      </c>
      <c r="E222">
        <v>56.3</v>
      </c>
      <c r="F222">
        <v>56.5</v>
      </c>
    </row>
    <row r="223" spans="1:6">
      <c r="A223" s="1" t="s">
        <v>1783</v>
      </c>
      <c r="B223" s="1">
        <f t="shared" si="3"/>
        <v>41699</v>
      </c>
      <c r="C223" s="95">
        <v>0.49513888888888885</v>
      </c>
      <c r="D223">
        <v>56.5</v>
      </c>
      <c r="E223">
        <v>56.3</v>
      </c>
      <c r="F223">
        <v>56.3</v>
      </c>
    </row>
    <row r="224" spans="1:6">
      <c r="A224" s="1" t="s">
        <v>1622</v>
      </c>
      <c r="B224" s="1">
        <f t="shared" si="3"/>
        <v>41671</v>
      </c>
      <c r="C224" t="s">
        <v>1692</v>
      </c>
      <c r="D224">
        <v>56.3</v>
      </c>
      <c r="E224">
        <v>54.6</v>
      </c>
      <c r="F224">
        <v>54.3</v>
      </c>
    </row>
    <row r="225" spans="1:6">
      <c r="A225" s="1" t="s">
        <v>1623</v>
      </c>
      <c r="B225" s="1">
        <f t="shared" si="3"/>
        <v>41640</v>
      </c>
      <c r="C225" s="95">
        <v>0.49513888888888885</v>
      </c>
      <c r="D225">
        <v>54.3</v>
      </c>
      <c r="E225">
        <v>54.2</v>
      </c>
      <c r="F225">
        <v>54.2</v>
      </c>
    </row>
    <row r="226" spans="1:6">
      <c r="A226" s="1" t="s">
        <v>1626</v>
      </c>
      <c r="B226" s="1">
        <v>41640</v>
      </c>
      <c r="C226" t="s">
        <v>1692</v>
      </c>
      <c r="D226">
        <v>54.2</v>
      </c>
      <c r="E226">
        <v>53</v>
      </c>
      <c r="F226">
        <v>52.7</v>
      </c>
    </row>
    <row r="227" spans="1:6">
      <c r="A227" s="1" t="s">
        <v>1784</v>
      </c>
      <c r="B227" s="1">
        <f t="shared" si="3"/>
        <v>41609</v>
      </c>
      <c r="C227" s="95">
        <v>0.49513888888888885</v>
      </c>
      <c r="D227">
        <v>52.7</v>
      </c>
      <c r="E227">
        <v>52.5</v>
      </c>
      <c r="F227">
        <v>52.5</v>
      </c>
    </row>
    <row r="228" spans="1:6">
      <c r="A228" s="1" t="s">
        <v>1628</v>
      </c>
      <c r="B228" s="1">
        <f t="shared" si="3"/>
        <v>41609</v>
      </c>
      <c r="C228" t="s">
        <v>1692</v>
      </c>
      <c r="D228">
        <v>52.5</v>
      </c>
      <c r="E228">
        <v>52</v>
      </c>
      <c r="F228">
        <v>51.7</v>
      </c>
    </row>
    <row r="229" spans="1:6">
      <c r="A229" s="1" t="s">
        <v>1785</v>
      </c>
      <c r="B229" s="1">
        <f t="shared" si="3"/>
        <v>41609</v>
      </c>
      <c r="C229" s="95">
        <v>0.49513888888888885</v>
      </c>
      <c r="D229">
        <v>51.7</v>
      </c>
      <c r="E229">
        <v>51.5</v>
      </c>
      <c r="F229">
        <v>51.5</v>
      </c>
    </row>
    <row r="230" spans="1:6">
      <c r="A230" s="1" t="s">
        <v>1786</v>
      </c>
      <c r="B230" s="1">
        <f t="shared" si="3"/>
        <v>41579</v>
      </c>
      <c r="C230" t="s">
        <v>1693</v>
      </c>
      <c r="D230">
        <v>51.5</v>
      </c>
      <c r="E230">
        <v>51.5</v>
      </c>
      <c r="F230">
        <v>51.1</v>
      </c>
    </row>
    <row r="231" spans="1:6">
      <c r="A231" s="1" t="s">
        <v>1041</v>
      </c>
      <c r="B231" s="1">
        <f t="shared" si="3"/>
        <v>41548</v>
      </c>
      <c r="C231" s="95">
        <v>0.45347222222222222</v>
      </c>
      <c r="D231">
        <v>51.1</v>
      </c>
      <c r="E231">
        <v>51.3</v>
      </c>
      <c r="F231">
        <v>51.3</v>
      </c>
    </row>
    <row r="232" spans="1:6">
      <c r="A232" s="1" t="s">
        <v>1585</v>
      </c>
      <c r="B232" s="1">
        <f t="shared" si="3"/>
        <v>41548</v>
      </c>
      <c r="C232" t="s">
        <v>1693</v>
      </c>
      <c r="D232">
        <v>51.3</v>
      </c>
      <c r="E232">
        <v>52.2</v>
      </c>
      <c r="F232">
        <v>51.8</v>
      </c>
    </row>
    <row r="233" spans="1:6">
      <c r="A233" s="1" t="s">
        <v>1696</v>
      </c>
      <c r="B233" s="1">
        <f t="shared" si="3"/>
        <v>41518</v>
      </c>
      <c r="C233" s="95">
        <v>0.45347222222222222</v>
      </c>
      <c r="D233">
        <v>51.8</v>
      </c>
      <c r="E233">
        <v>52</v>
      </c>
      <c r="F233">
        <v>52</v>
      </c>
    </row>
    <row r="234" spans="1:6">
      <c r="A234" s="1" t="s">
        <v>1590</v>
      </c>
      <c r="B234" s="1">
        <f t="shared" si="3"/>
        <v>41518</v>
      </c>
      <c r="C234" t="s">
        <v>1693</v>
      </c>
      <c r="D234">
        <v>52</v>
      </c>
      <c r="E234">
        <v>51.2</v>
      </c>
      <c r="F234">
        <v>50.7</v>
      </c>
    </row>
    <row r="235" spans="1:6">
      <c r="A235" s="1" t="s">
        <v>1595</v>
      </c>
      <c r="B235" s="1">
        <f t="shared" si="3"/>
        <v>41487</v>
      </c>
      <c r="C235" s="95">
        <v>0.45347222222222222</v>
      </c>
      <c r="D235">
        <v>50.7</v>
      </c>
      <c r="E235">
        <v>50.3</v>
      </c>
      <c r="F235">
        <v>50.3</v>
      </c>
    </row>
    <row r="236" spans="1:6">
      <c r="A236" s="1" t="s">
        <v>1594</v>
      </c>
      <c r="B236" s="1">
        <f t="shared" si="3"/>
        <v>41487</v>
      </c>
      <c r="C236" t="s">
        <v>1693</v>
      </c>
      <c r="D236">
        <v>50.3</v>
      </c>
      <c r="E236">
        <v>49.2</v>
      </c>
      <c r="F236">
        <v>48.6</v>
      </c>
    </row>
    <row r="237" spans="1:6">
      <c r="A237" s="1" t="s">
        <v>1593</v>
      </c>
      <c r="B237" s="1">
        <f t="shared" si="3"/>
        <v>41456</v>
      </c>
      <c r="C237" s="95">
        <v>0.45347222222222222</v>
      </c>
      <c r="D237">
        <v>48.6</v>
      </c>
      <c r="E237">
        <v>48.7</v>
      </c>
      <c r="F237">
        <v>48.7</v>
      </c>
    </row>
    <row r="238" spans="1:6">
      <c r="A238" s="1" t="s">
        <v>1601</v>
      </c>
      <c r="B238" s="1">
        <f t="shared" si="3"/>
        <v>41456</v>
      </c>
      <c r="C238" t="s">
        <v>1693</v>
      </c>
      <c r="D238">
        <v>48.7</v>
      </c>
      <c r="E238">
        <v>49.8</v>
      </c>
      <c r="F238">
        <v>49.4</v>
      </c>
    </row>
    <row r="239" spans="1:6">
      <c r="A239" s="1" t="s">
        <v>1602</v>
      </c>
      <c r="B239" s="1">
        <f t="shared" si="3"/>
        <v>41456</v>
      </c>
      <c r="C239" s="95">
        <v>0.45347222222222222</v>
      </c>
      <c r="D239">
        <v>49.4</v>
      </c>
      <c r="E239">
        <v>49</v>
      </c>
      <c r="F239">
        <v>49</v>
      </c>
    </row>
    <row r="240" spans="1:6">
      <c r="A240" s="1" t="s">
        <v>1607</v>
      </c>
      <c r="B240" s="1">
        <f t="shared" si="3"/>
        <v>41426</v>
      </c>
      <c r="C240" t="s">
        <v>1693</v>
      </c>
      <c r="D240">
        <v>49</v>
      </c>
      <c r="E240">
        <v>48.5</v>
      </c>
      <c r="F240">
        <v>48.1</v>
      </c>
    </row>
    <row r="241" spans="1:6">
      <c r="A241" s="1" t="s">
        <v>1726</v>
      </c>
      <c r="B241" s="1">
        <f t="shared" si="3"/>
        <v>41395</v>
      </c>
      <c r="C241" s="95">
        <v>0.45347222222222222</v>
      </c>
      <c r="D241">
        <v>48.1</v>
      </c>
      <c r="E241">
        <v>47.9</v>
      </c>
      <c r="F241">
        <v>47.9</v>
      </c>
    </row>
    <row r="242" spans="1:6">
      <c r="A242" s="1" t="s">
        <v>1612</v>
      </c>
      <c r="B242" s="1">
        <f t="shared" si="3"/>
        <v>41395</v>
      </c>
      <c r="C242" t="s">
        <v>1693</v>
      </c>
      <c r="D242">
        <v>47.9</v>
      </c>
      <c r="E242">
        <v>49</v>
      </c>
      <c r="F242">
        <v>49</v>
      </c>
    </row>
    <row r="243" spans="1:6">
      <c r="A243" s="1" t="s">
        <v>1745</v>
      </c>
      <c r="B243" s="1">
        <f t="shared" si="3"/>
        <v>41365</v>
      </c>
      <c r="C243" s="95">
        <v>0.45347222222222222</v>
      </c>
      <c r="D243">
        <v>49</v>
      </c>
      <c r="E243">
        <v>48.9</v>
      </c>
      <c r="F243">
        <v>48.9</v>
      </c>
    </row>
    <row r="244" spans="1:6">
      <c r="A244" s="1" t="s">
        <v>1616</v>
      </c>
      <c r="B244" s="1">
        <f t="shared" si="3"/>
        <v>41365</v>
      </c>
      <c r="C244" t="s">
        <v>1692</v>
      </c>
      <c r="D244">
        <v>48.9</v>
      </c>
      <c r="E244">
        <v>50.5</v>
      </c>
      <c r="F244">
        <v>50.3</v>
      </c>
    </row>
    <row r="245" spans="1:6">
      <c r="A245" s="1" t="s">
        <v>1034</v>
      </c>
      <c r="B245" s="1">
        <f t="shared" si="3"/>
        <v>41334</v>
      </c>
      <c r="C245" s="95">
        <v>0.49652777777777773</v>
      </c>
      <c r="D245">
        <v>50.3</v>
      </c>
      <c r="E245">
        <v>50.1</v>
      </c>
      <c r="F245">
        <v>50.1</v>
      </c>
    </row>
    <row r="246" spans="1:6">
      <c r="A246" s="1" t="s">
        <v>1746</v>
      </c>
      <c r="B246" s="1">
        <f t="shared" si="3"/>
        <v>41334</v>
      </c>
      <c r="C246" t="s">
        <v>1692</v>
      </c>
      <c r="D246">
        <v>50.1</v>
      </c>
      <c r="E246">
        <v>50.5</v>
      </c>
      <c r="F246">
        <v>49.8</v>
      </c>
    </row>
    <row r="247" spans="1:6">
      <c r="A247" s="1" t="s">
        <v>1033</v>
      </c>
      <c r="B247" s="1">
        <f t="shared" si="3"/>
        <v>41306</v>
      </c>
      <c r="C247" s="95">
        <v>0.49652777777777773</v>
      </c>
      <c r="D247">
        <v>49.8</v>
      </c>
      <c r="E247">
        <v>48.8</v>
      </c>
      <c r="F247">
        <v>48.8</v>
      </c>
    </row>
    <row r="248" spans="1:6">
      <c r="A248" s="1" t="s">
        <v>1624</v>
      </c>
      <c r="B248" s="1">
        <f t="shared" si="3"/>
        <v>41306</v>
      </c>
      <c r="C248" t="s">
        <v>1692</v>
      </c>
      <c r="D248">
        <v>48.8</v>
      </c>
      <c r="E248">
        <v>46.8</v>
      </c>
      <c r="F248">
        <v>46</v>
      </c>
    </row>
    <row r="249" spans="1:6">
      <c r="A249" s="1" t="s">
        <v>1777</v>
      </c>
      <c r="B249" s="1">
        <f t="shared" si="3"/>
        <v>41275</v>
      </c>
      <c r="C249" s="95">
        <v>0.49652777777777773</v>
      </c>
      <c r="D249">
        <v>46</v>
      </c>
      <c r="E249">
        <v>46.3</v>
      </c>
      <c r="F249">
        <v>46.3</v>
      </c>
    </row>
    <row r="250" spans="1:6">
      <c r="A250" s="1" t="s">
        <v>1631</v>
      </c>
      <c r="B250" s="1">
        <v>41275</v>
      </c>
      <c r="C250" t="s">
        <v>1692</v>
      </c>
      <c r="D250">
        <v>46.3</v>
      </c>
      <c r="E250">
        <v>47.2</v>
      </c>
      <c r="F250">
        <v>46.8</v>
      </c>
    </row>
    <row r="251" spans="1:6">
      <c r="A251" s="1" t="s">
        <v>1778</v>
      </c>
      <c r="B251" s="1">
        <f t="shared" si="3"/>
        <v>41244</v>
      </c>
      <c r="C251" s="95">
        <v>0.49652777777777773</v>
      </c>
      <c r="D251">
        <v>46.8</v>
      </c>
      <c r="E251">
        <v>46.8</v>
      </c>
      <c r="F251">
        <v>46.8</v>
      </c>
    </row>
    <row r="252" spans="1:6">
      <c r="A252" s="1" t="s">
        <v>1633</v>
      </c>
      <c r="B252" s="1">
        <f t="shared" si="3"/>
        <v>41244</v>
      </c>
      <c r="C252" t="s">
        <v>1656</v>
      </c>
      <c r="D252">
        <v>46.8</v>
      </c>
      <c r="E252">
        <v>45.9</v>
      </c>
      <c r="F252">
        <v>46</v>
      </c>
    </row>
    <row r="253" spans="1:6">
      <c r="A253" s="1" t="s">
        <v>1779</v>
      </c>
      <c r="B253" s="1">
        <f t="shared" si="3"/>
        <v>41214</v>
      </c>
      <c r="C253" s="95">
        <v>0.49652777777777773</v>
      </c>
      <c r="D253">
        <v>46</v>
      </c>
      <c r="E253">
        <v>45.7</v>
      </c>
      <c r="F253">
        <v>45.7</v>
      </c>
    </row>
    <row r="254" spans="1:6">
      <c r="A254" s="1" t="s">
        <v>1780</v>
      </c>
      <c r="B254" s="1">
        <f t="shared" si="3"/>
        <v>41214</v>
      </c>
      <c r="C254" t="s">
        <v>1693</v>
      </c>
      <c r="D254">
        <v>45.7</v>
      </c>
      <c r="E254">
        <v>48</v>
      </c>
      <c r="F254">
        <v>47.4</v>
      </c>
    </row>
    <row r="255" spans="1:6">
      <c r="A255" s="1" t="s">
        <v>1029</v>
      </c>
      <c r="B255" s="1">
        <f t="shared" si="3"/>
        <v>41183</v>
      </c>
      <c r="C255" s="95">
        <v>0.4548611111111111</v>
      </c>
      <c r="D255">
        <v>47.4</v>
      </c>
      <c r="E255">
        <v>47.3</v>
      </c>
      <c r="F255">
        <v>47.3</v>
      </c>
    </row>
    <row r="256" spans="1:6">
      <c r="A256" s="1" t="s">
        <v>1588</v>
      </c>
      <c r="B256" s="1">
        <f t="shared" si="3"/>
        <v>41183</v>
      </c>
      <c r="C256" t="s">
        <v>1693</v>
      </c>
      <c r="D256">
        <v>47.3</v>
      </c>
      <c r="E256">
        <v>45.3</v>
      </c>
      <c r="F256">
        <v>44.7</v>
      </c>
    </row>
    <row r="257" spans="1:6">
      <c r="A257" s="1" t="s">
        <v>1589</v>
      </c>
      <c r="B257" s="1">
        <f t="shared" si="3"/>
        <v>41183</v>
      </c>
      <c r="C257" s="95">
        <v>0.4548611111111111</v>
      </c>
      <c r="D257">
        <v>44.7</v>
      </c>
      <c r="E257">
        <v>45.1</v>
      </c>
      <c r="F257">
        <v>45.1</v>
      </c>
    </row>
    <row r="258" spans="1:6">
      <c r="A258" s="1" t="s">
        <v>1591</v>
      </c>
      <c r="B258" s="1">
        <f t="shared" si="3"/>
        <v>41153</v>
      </c>
      <c r="C258" t="s">
        <v>1693</v>
      </c>
      <c r="D258">
        <v>45.1</v>
      </c>
      <c r="E258">
        <v>43.4</v>
      </c>
      <c r="F258">
        <v>43</v>
      </c>
    </row>
    <row r="259" spans="1:6">
      <c r="A259" s="1" t="s">
        <v>1708</v>
      </c>
      <c r="B259" s="1">
        <f t="shared" ref="B259:B322" si="4">DATE(MID(A259,7,4),VLOOKUP(MID(A259,13,3),$L$2:$M$13,2,FALSE),1)</f>
        <v>41122</v>
      </c>
      <c r="C259" s="95">
        <v>0.4548611111111111</v>
      </c>
      <c r="D259">
        <v>43</v>
      </c>
      <c r="E259">
        <v>43.3</v>
      </c>
      <c r="F259">
        <v>43.3</v>
      </c>
    </row>
    <row r="260" spans="1:6">
      <c r="A260" s="1" t="s">
        <v>1596</v>
      </c>
      <c r="B260" s="1">
        <f t="shared" si="4"/>
        <v>41122</v>
      </c>
      <c r="C260" t="s">
        <v>1693</v>
      </c>
      <c r="D260">
        <v>43.3</v>
      </c>
      <c r="E260">
        <v>45.3</v>
      </c>
      <c r="F260">
        <v>45</v>
      </c>
    </row>
    <row r="261" spans="1:6">
      <c r="A261" s="1" t="s">
        <v>1597</v>
      </c>
      <c r="B261" s="1">
        <f t="shared" si="4"/>
        <v>41122</v>
      </c>
      <c r="C261" s="95">
        <v>0.4548611111111111</v>
      </c>
      <c r="D261">
        <v>45</v>
      </c>
      <c r="E261">
        <v>44.7</v>
      </c>
      <c r="F261">
        <v>44.7</v>
      </c>
    </row>
    <row r="262" spans="1:6">
      <c r="A262" s="1" t="s">
        <v>1599</v>
      </c>
      <c r="B262" s="1">
        <f t="shared" si="4"/>
        <v>41091</v>
      </c>
      <c r="C262" t="s">
        <v>1693</v>
      </c>
      <c r="D262">
        <v>44.7</v>
      </c>
      <c r="E262">
        <v>45.2</v>
      </c>
      <c r="F262">
        <v>45.2</v>
      </c>
    </row>
    <row r="263" spans="1:6">
      <c r="A263" s="1" t="s">
        <v>1725</v>
      </c>
      <c r="B263" s="1">
        <f t="shared" si="4"/>
        <v>41061</v>
      </c>
      <c r="C263" s="95">
        <v>0.4548611111111111</v>
      </c>
      <c r="D263">
        <v>45.2</v>
      </c>
      <c r="E263">
        <v>45</v>
      </c>
      <c r="F263">
        <v>45</v>
      </c>
    </row>
    <row r="264" spans="1:6">
      <c r="A264" s="1" t="s">
        <v>1609</v>
      </c>
      <c r="B264" s="1">
        <f t="shared" si="4"/>
        <v>41061</v>
      </c>
      <c r="C264" t="s">
        <v>1693</v>
      </c>
      <c r="D264">
        <v>45</v>
      </c>
      <c r="E264">
        <v>47</v>
      </c>
      <c r="F264">
        <v>46.2</v>
      </c>
    </row>
    <row r="265" spans="1:6">
      <c r="A265" s="1" t="s">
        <v>1727</v>
      </c>
      <c r="B265" s="1">
        <f t="shared" si="4"/>
        <v>41030</v>
      </c>
      <c r="C265" s="95">
        <v>0.4548611111111111</v>
      </c>
      <c r="D265">
        <v>46.2</v>
      </c>
      <c r="E265">
        <v>46.4</v>
      </c>
      <c r="F265">
        <v>46.3</v>
      </c>
    </row>
    <row r="266" spans="1:6">
      <c r="A266" s="1" t="s">
        <v>1613</v>
      </c>
      <c r="B266" s="1">
        <f t="shared" si="4"/>
        <v>41030</v>
      </c>
      <c r="C266" t="s">
        <v>1693</v>
      </c>
      <c r="D266">
        <v>46.3</v>
      </c>
      <c r="E266">
        <v>49</v>
      </c>
      <c r="F266">
        <v>48.4</v>
      </c>
    </row>
    <row r="267" spans="1:6">
      <c r="A267" s="1" t="s">
        <v>1743</v>
      </c>
      <c r="B267" s="1">
        <f t="shared" si="4"/>
        <v>41000</v>
      </c>
      <c r="C267" s="95">
        <v>0.4548611111111111</v>
      </c>
      <c r="D267">
        <v>48.4</v>
      </c>
      <c r="E267">
        <v>48.1</v>
      </c>
      <c r="F267">
        <v>48.1</v>
      </c>
    </row>
    <row r="268" spans="1:6">
      <c r="A268" s="1" t="s">
        <v>1617</v>
      </c>
      <c r="B268" s="1">
        <f t="shared" si="4"/>
        <v>41000</v>
      </c>
      <c r="C268" t="s">
        <v>1692</v>
      </c>
      <c r="D268">
        <v>48.1</v>
      </c>
      <c r="E268">
        <v>51</v>
      </c>
      <c r="F268">
        <v>50.2</v>
      </c>
    </row>
    <row r="269" spans="1:6">
      <c r="A269" s="1" t="s">
        <v>1744</v>
      </c>
      <c r="B269" s="1">
        <f t="shared" si="4"/>
        <v>40969</v>
      </c>
      <c r="C269" s="95">
        <v>0.49652777777777773</v>
      </c>
      <c r="D269">
        <v>50.2</v>
      </c>
      <c r="E269">
        <v>50.1</v>
      </c>
      <c r="F269">
        <v>50.1</v>
      </c>
    </row>
    <row r="270" spans="1:6">
      <c r="A270" s="1" t="s">
        <v>1618</v>
      </c>
      <c r="B270" s="1">
        <f t="shared" si="4"/>
        <v>40969</v>
      </c>
      <c r="C270" t="s">
        <v>1656</v>
      </c>
      <c r="D270">
        <v>50.1</v>
      </c>
      <c r="E270">
        <v>51.5</v>
      </c>
      <c r="F270">
        <v>51</v>
      </c>
    </row>
    <row r="271" spans="1:6">
      <c r="A271" s="1" t="s">
        <v>1747</v>
      </c>
      <c r="B271" s="1">
        <f t="shared" si="4"/>
        <v>40940</v>
      </c>
      <c r="C271" s="95">
        <v>0.49652777777777773</v>
      </c>
      <c r="D271">
        <v>51</v>
      </c>
      <c r="E271">
        <v>50.9</v>
      </c>
      <c r="F271">
        <v>50.9</v>
      </c>
    </row>
    <row r="272" spans="1:6">
      <c r="A272" s="1" t="s">
        <v>1748</v>
      </c>
      <c r="B272" s="1">
        <f t="shared" si="4"/>
        <v>40940</v>
      </c>
      <c r="C272" t="s">
        <v>1656</v>
      </c>
      <c r="D272">
        <v>50.9</v>
      </c>
      <c r="E272">
        <v>49.1</v>
      </c>
      <c r="F272">
        <v>48.4</v>
      </c>
    </row>
    <row r="273" spans="1:6">
      <c r="A273" s="1" t="s">
        <v>1756</v>
      </c>
      <c r="B273" s="1">
        <f t="shared" si="4"/>
        <v>40909</v>
      </c>
      <c r="C273" s="95">
        <v>0.49652777777777773</v>
      </c>
      <c r="D273">
        <v>48.4</v>
      </c>
      <c r="E273">
        <v>48.1</v>
      </c>
      <c r="F273">
        <v>48.1</v>
      </c>
    </row>
    <row r="274" spans="1:6">
      <c r="A274" s="1" t="s">
        <v>1757</v>
      </c>
      <c r="B274" s="1">
        <v>40909</v>
      </c>
      <c r="C274" t="s">
        <v>1656</v>
      </c>
      <c r="D274">
        <v>48.1</v>
      </c>
      <c r="E274">
        <v>47.6</v>
      </c>
      <c r="F274">
        <v>47.9</v>
      </c>
    </row>
    <row r="275" spans="1:6">
      <c r="A275" s="1" t="s">
        <v>1758</v>
      </c>
      <c r="B275" s="1">
        <f t="shared" si="4"/>
        <v>40878</v>
      </c>
      <c r="C275" s="95">
        <v>0.49652777777777773</v>
      </c>
      <c r="D275">
        <v>47.9</v>
      </c>
      <c r="E275">
        <v>47.9</v>
      </c>
      <c r="F275">
        <v>47.9</v>
      </c>
    </row>
    <row r="276" spans="1:6">
      <c r="A276" s="1" t="s">
        <v>1759</v>
      </c>
      <c r="B276" s="1">
        <f t="shared" si="4"/>
        <v>40878</v>
      </c>
      <c r="C276" t="s">
        <v>1656</v>
      </c>
      <c r="D276">
        <v>47.9</v>
      </c>
      <c r="E276">
        <v>48.4</v>
      </c>
      <c r="F276">
        <v>49.1</v>
      </c>
    </row>
    <row r="277" spans="1:6">
      <c r="A277" s="1" t="s">
        <v>1769</v>
      </c>
      <c r="B277" s="1">
        <f t="shared" si="4"/>
        <v>40848</v>
      </c>
      <c r="C277" s="95">
        <v>0.49652777777777773</v>
      </c>
      <c r="D277">
        <v>49.1</v>
      </c>
      <c r="E277">
        <v>48.9</v>
      </c>
      <c r="F277">
        <v>48.9</v>
      </c>
    </row>
    <row r="278" spans="1:6">
      <c r="A278" s="1" t="s">
        <v>1770</v>
      </c>
      <c r="B278" s="1">
        <f t="shared" si="4"/>
        <v>40848</v>
      </c>
      <c r="C278" t="s">
        <v>1655</v>
      </c>
      <c r="D278">
        <v>48.9</v>
      </c>
      <c r="E278">
        <v>50</v>
      </c>
      <c r="F278">
        <v>50.3</v>
      </c>
    </row>
    <row r="279" spans="1:6">
      <c r="A279" s="1" t="s">
        <v>1771</v>
      </c>
      <c r="B279" s="1">
        <f t="shared" si="4"/>
        <v>40848</v>
      </c>
      <c r="C279" s="95">
        <v>0.4548611111111111</v>
      </c>
      <c r="D279">
        <v>50.3</v>
      </c>
      <c r="E279">
        <v>50</v>
      </c>
      <c r="F279">
        <v>50</v>
      </c>
    </row>
    <row r="280" spans="1:6">
      <c r="A280" s="1" t="s">
        <v>1772</v>
      </c>
      <c r="B280" s="1">
        <f t="shared" si="4"/>
        <v>40817</v>
      </c>
      <c r="C280" t="s">
        <v>1655</v>
      </c>
      <c r="D280">
        <v>50</v>
      </c>
      <c r="E280">
        <v>50.2</v>
      </c>
      <c r="F280">
        <v>50.9</v>
      </c>
    </row>
    <row r="281" spans="1:6">
      <c r="A281" s="1" t="s">
        <v>1697</v>
      </c>
      <c r="B281" s="1">
        <f t="shared" si="4"/>
        <v>40787</v>
      </c>
      <c r="C281" s="95">
        <v>0.4548611111111111</v>
      </c>
      <c r="D281">
        <v>50.9</v>
      </c>
      <c r="E281">
        <v>52</v>
      </c>
      <c r="F281">
        <v>52</v>
      </c>
    </row>
    <row r="282" spans="1:6">
      <c r="A282" s="1" t="s">
        <v>1698</v>
      </c>
      <c r="B282" s="1">
        <f t="shared" si="4"/>
        <v>40787</v>
      </c>
      <c r="C282" t="s">
        <v>1655</v>
      </c>
      <c r="D282">
        <v>52</v>
      </c>
      <c r="E282">
        <v>50.6</v>
      </c>
      <c r="F282">
        <v>52</v>
      </c>
    </row>
    <row r="283" spans="1:6">
      <c r="A283" s="1" t="s">
        <v>1706</v>
      </c>
      <c r="B283" s="1">
        <f t="shared" si="4"/>
        <v>40756</v>
      </c>
      <c r="C283" s="95">
        <v>0.4548611111111111</v>
      </c>
      <c r="D283">
        <v>52</v>
      </c>
      <c r="E283">
        <v>52.1</v>
      </c>
      <c r="F283">
        <v>52.1</v>
      </c>
    </row>
    <row r="284" spans="1:6">
      <c r="A284" s="1" t="s">
        <v>1707</v>
      </c>
      <c r="B284" s="1">
        <f t="shared" si="4"/>
        <v>40756</v>
      </c>
      <c r="C284" t="s">
        <v>1655</v>
      </c>
      <c r="D284">
        <v>52.1</v>
      </c>
      <c r="E284">
        <v>54.1</v>
      </c>
      <c r="F284">
        <v>54.7</v>
      </c>
    </row>
    <row r="285" spans="1:6">
      <c r="A285" s="1" t="s">
        <v>1712</v>
      </c>
      <c r="B285" s="1">
        <f t="shared" si="4"/>
        <v>40725</v>
      </c>
      <c r="C285" t="s">
        <v>1655</v>
      </c>
      <c r="D285">
        <v>54.9</v>
      </c>
      <c r="E285">
        <v>57</v>
      </c>
      <c r="F285">
        <v>57.7</v>
      </c>
    </row>
    <row r="286" spans="1:6">
      <c r="A286" s="1" t="s">
        <v>1723</v>
      </c>
      <c r="B286" s="1">
        <f t="shared" si="4"/>
        <v>40695</v>
      </c>
      <c r="C286" s="95">
        <v>0.4548611111111111</v>
      </c>
      <c r="D286">
        <v>57.7</v>
      </c>
      <c r="E286">
        <v>58.2</v>
      </c>
      <c r="F286">
        <v>58.2</v>
      </c>
    </row>
    <row r="287" spans="1:6">
      <c r="A287" s="1" t="s">
        <v>1724</v>
      </c>
      <c r="B287" s="1">
        <f t="shared" si="4"/>
        <v>40695</v>
      </c>
      <c r="C287" t="s">
        <v>1655</v>
      </c>
      <c r="D287">
        <v>58.2</v>
      </c>
      <c r="E287">
        <v>61.2</v>
      </c>
      <c r="F287">
        <v>62</v>
      </c>
    </row>
    <row r="288" spans="1:6">
      <c r="A288" s="1" t="s">
        <v>1728</v>
      </c>
      <c r="B288" s="1">
        <f t="shared" si="4"/>
        <v>40664</v>
      </c>
      <c r="C288" s="95">
        <v>0.4548611111111111</v>
      </c>
      <c r="D288">
        <v>62</v>
      </c>
      <c r="E288">
        <v>61.7</v>
      </c>
      <c r="F288">
        <v>61.7</v>
      </c>
    </row>
    <row r="289" spans="1:6">
      <c r="A289" s="1" t="s">
        <v>1729</v>
      </c>
      <c r="B289" s="1">
        <f t="shared" si="4"/>
        <v>40664</v>
      </c>
      <c r="C289" t="s">
        <v>1655</v>
      </c>
      <c r="D289">
        <v>61.7</v>
      </c>
      <c r="E289">
        <v>60.1</v>
      </c>
      <c r="F289">
        <v>60.9</v>
      </c>
    </row>
    <row r="290" spans="1:6">
      <c r="A290" s="1" t="s">
        <v>1740</v>
      </c>
      <c r="B290" s="1">
        <f t="shared" si="4"/>
        <v>40634</v>
      </c>
      <c r="C290" t="s">
        <v>1656</v>
      </c>
      <c r="D290">
        <v>60.9</v>
      </c>
      <c r="E290">
        <v>62</v>
      </c>
      <c r="F290">
        <v>62.7</v>
      </c>
    </row>
    <row r="291" spans="1:6">
      <c r="A291" s="1" t="s">
        <v>1741</v>
      </c>
      <c r="B291" s="1">
        <f t="shared" si="4"/>
        <v>40603</v>
      </c>
      <c r="C291" s="95">
        <v>0.49652777777777773</v>
      </c>
      <c r="D291">
        <v>62.7</v>
      </c>
      <c r="E291">
        <v>62.6</v>
      </c>
      <c r="F291">
        <v>62.6</v>
      </c>
    </row>
    <row r="292" spans="1:6">
      <c r="A292" s="1" t="s">
        <v>1742</v>
      </c>
      <c r="B292" s="1">
        <f t="shared" si="4"/>
        <v>40603</v>
      </c>
      <c r="C292" t="s">
        <v>1656</v>
      </c>
      <c r="D292">
        <v>62.6</v>
      </c>
      <c r="E292">
        <v>60.3</v>
      </c>
      <c r="F292">
        <v>60.5</v>
      </c>
    </row>
    <row r="293" spans="1:6">
      <c r="A293" s="1" t="s">
        <v>1749</v>
      </c>
      <c r="B293" s="1">
        <f t="shared" si="4"/>
        <v>40575</v>
      </c>
      <c r="C293" s="95">
        <v>0.49652777777777773</v>
      </c>
      <c r="D293">
        <v>60.5</v>
      </c>
      <c r="E293">
        <v>60.2</v>
      </c>
      <c r="F293">
        <v>60.2</v>
      </c>
    </row>
    <row r="294" spans="1:6">
      <c r="A294" s="1" t="s">
        <v>1750</v>
      </c>
      <c r="B294" s="1">
        <f t="shared" si="4"/>
        <v>40575</v>
      </c>
      <c r="C294" t="s">
        <v>1656</v>
      </c>
      <c r="D294">
        <v>60.2</v>
      </c>
      <c r="E294">
        <v>61.1</v>
      </c>
      <c r="F294">
        <v>60.7</v>
      </c>
    </row>
    <row r="295" spans="1:6">
      <c r="A295" s="1" t="s">
        <v>1755</v>
      </c>
      <c r="B295" s="1">
        <v>40544</v>
      </c>
      <c r="C295" t="s">
        <v>1656</v>
      </c>
      <c r="D295">
        <v>60.9</v>
      </c>
      <c r="E295">
        <v>58.2</v>
      </c>
      <c r="F295">
        <v>58.1</v>
      </c>
    </row>
    <row r="296" spans="1:6">
      <c r="A296" s="1" t="s">
        <v>1760</v>
      </c>
      <c r="B296" s="1">
        <f t="shared" si="4"/>
        <v>40513</v>
      </c>
      <c r="C296" s="95">
        <v>0.49652777777777773</v>
      </c>
      <c r="D296">
        <v>58.1</v>
      </c>
      <c r="E296">
        <v>58.9</v>
      </c>
      <c r="F296">
        <v>58.9</v>
      </c>
    </row>
    <row r="297" spans="1:6">
      <c r="A297" s="1" t="s">
        <v>1761</v>
      </c>
      <c r="B297" s="1">
        <f t="shared" si="4"/>
        <v>40513</v>
      </c>
      <c r="C297" t="s">
        <v>1656</v>
      </c>
      <c r="D297">
        <v>58.9</v>
      </c>
      <c r="E297">
        <v>57</v>
      </c>
      <c r="F297">
        <v>56.6</v>
      </c>
    </row>
    <row r="298" spans="1:6">
      <c r="A298" s="1" t="s">
        <v>1767</v>
      </c>
      <c r="B298" s="1">
        <f t="shared" si="4"/>
        <v>40483</v>
      </c>
      <c r="C298" s="95">
        <v>0.49652777777777773</v>
      </c>
      <c r="D298">
        <v>56.6</v>
      </c>
      <c r="E298">
        <v>56.1</v>
      </c>
      <c r="F298">
        <v>56.1</v>
      </c>
    </row>
    <row r="299" spans="1:6">
      <c r="A299" s="1" t="s">
        <v>1768</v>
      </c>
      <c r="B299" s="1">
        <f t="shared" si="4"/>
        <v>40483</v>
      </c>
      <c r="C299" t="s">
        <v>1655</v>
      </c>
      <c r="D299">
        <v>56.1</v>
      </c>
      <c r="E299">
        <v>54.6</v>
      </c>
      <c r="F299">
        <v>55.1</v>
      </c>
    </row>
    <row r="300" spans="1:6">
      <c r="A300" s="1" t="s">
        <v>1773</v>
      </c>
      <c r="B300" s="1">
        <f t="shared" si="4"/>
        <v>40452</v>
      </c>
      <c r="C300" t="s">
        <v>1655</v>
      </c>
      <c r="D300">
        <v>55.3</v>
      </c>
      <c r="E300">
        <v>57.8</v>
      </c>
      <c r="F300">
        <v>58.2</v>
      </c>
    </row>
    <row r="301" spans="1:6">
      <c r="A301" s="1" t="s">
        <v>1699</v>
      </c>
      <c r="B301" s="1">
        <f t="shared" si="4"/>
        <v>40422</v>
      </c>
      <c r="C301" t="s">
        <v>1655</v>
      </c>
      <c r="D301">
        <v>58.2</v>
      </c>
      <c r="E301">
        <v>60.9</v>
      </c>
      <c r="F301">
        <v>61.2</v>
      </c>
    </row>
    <row r="302" spans="1:6">
      <c r="A302" s="1" t="s">
        <v>1705</v>
      </c>
      <c r="B302" s="1">
        <f t="shared" si="4"/>
        <v>40391</v>
      </c>
      <c r="C302" t="s">
        <v>1655</v>
      </c>
      <c r="D302">
        <v>61.2</v>
      </c>
      <c r="E302">
        <v>58</v>
      </c>
      <c r="F302">
        <v>58.4</v>
      </c>
    </row>
    <row r="303" spans="1:6">
      <c r="A303" s="1" t="s">
        <v>1713</v>
      </c>
      <c r="B303" s="1">
        <f t="shared" si="4"/>
        <v>40360</v>
      </c>
      <c r="C303" t="s">
        <v>1655</v>
      </c>
      <c r="D303">
        <v>58.1</v>
      </c>
      <c r="E303">
        <v>58.3</v>
      </c>
      <c r="F303">
        <v>58.4</v>
      </c>
    </row>
    <row r="304" spans="1:6">
      <c r="A304" s="1" t="s">
        <v>1720</v>
      </c>
      <c r="B304" s="1">
        <f t="shared" si="4"/>
        <v>40330</v>
      </c>
      <c r="C304" s="95">
        <v>0.4548611111111111</v>
      </c>
      <c r="D304">
        <v>58.4</v>
      </c>
      <c r="E304">
        <v>58.3</v>
      </c>
      <c r="F304">
        <v>58.3</v>
      </c>
    </row>
    <row r="305" spans="1:6">
      <c r="A305" s="1" t="s">
        <v>1721</v>
      </c>
      <c r="B305" s="1">
        <f t="shared" si="4"/>
        <v>40330</v>
      </c>
      <c r="C305" t="s">
        <v>1655</v>
      </c>
      <c r="D305">
        <v>58.3</v>
      </c>
      <c r="E305">
        <v>61.5</v>
      </c>
      <c r="F305">
        <v>61.5</v>
      </c>
    </row>
    <row r="306" spans="1:6">
      <c r="A306" s="1" t="s">
        <v>1722</v>
      </c>
      <c r="B306" s="1">
        <f t="shared" si="4"/>
        <v>40330</v>
      </c>
      <c r="C306" s="95">
        <v>0.4548611111111111</v>
      </c>
      <c r="D306">
        <v>61.5</v>
      </c>
      <c r="E306">
        <v>61.3</v>
      </c>
      <c r="F306">
        <v>61.3</v>
      </c>
    </row>
    <row r="307" spans="1:6">
      <c r="A307" s="1" t="s">
        <v>1730</v>
      </c>
      <c r="B307" s="1">
        <f t="shared" si="4"/>
        <v>40299</v>
      </c>
      <c r="C307" t="s">
        <v>1655</v>
      </c>
      <c r="D307">
        <v>61.3</v>
      </c>
      <c r="E307">
        <v>60.2</v>
      </c>
      <c r="F307">
        <v>60.2</v>
      </c>
    </row>
    <row r="308" spans="1:6">
      <c r="A308" s="1" t="s">
        <v>1731</v>
      </c>
      <c r="B308" s="1">
        <f t="shared" si="4"/>
        <v>40269</v>
      </c>
      <c r="C308" t="s">
        <v>1656</v>
      </c>
      <c r="D308">
        <v>59.6</v>
      </c>
      <c r="E308">
        <v>57</v>
      </c>
      <c r="F308">
        <v>57.2</v>
      </c>
    </row>
    <row r="309" spans="1:6">
      <c r="A309" s="1" t="s">
        <v>1738</v>
      </c>
      <c r="B309" s="1">
        <f t="shared" si="4"/>
        <v>40238</v>
      </c>
      <c r="C309" s="95">
        <v>0.45833333333333331</v>
      </c>
      <c r="D309">
        <v>57.2</v>
      </c>
      <c r="E309">
        <v>57.1</v>
      </c>
      <c r="F309">
        <v>57.1</v>
      </c>
    </row>
    <row r="310" spans="1:6">
      <c r="A310" s="1" t="s">
        <v>1739</v>
      </c>
      <c r="B310" s="1">
        <f t="shared" si="4"/>
        <v>40238</v>
      </c>
      <c r="C310" t="s">
        <v>1656</v>
      </c>
      <c r="D310">
        <v>57.1</v>
      </c>
      <c r="E310">
        <v>54.1</v>
      </c>
      <c r="F310">
        <v>53.7</v>
      </c>
    </row>
    <row r="311" spans="1:6">
      <c r="A311" s="1" t="s">
        <v>1751</v>
      </c>
      <c r="B311" s="1">
        <f t="shared" si="4"/>
        <v>40210</v>
      </c>
      <c r="C311" t="s">
        <v>1656</v>
      </c>
      <c r="D311">
        <v>53.4</v>
      </c>
      <c r="E311">
        <v>53.1</v>
      </c>
      <c r="F311">
        <v>52.7</v>
      </c>
    </row>
    <row r="312" spans="1:6">
      <c r="A312" s="1" t="s">
        <v>1754</v>
      </c>
      <c r="B312" s="1">
        <v>40179</v>
      </c>
      <c r="C312" t="s">
        <v>1656</v>
      </c>
      <c r="D312">
        <v>53.1</v>
      </c>
      <c r="E312">
        <v>52.6</v>
      </c>
      <c r="F312">
        <v>52.4</v>
      </c>
    </row>
    <row r="313" spans="1:6">
      <c r="A313" s="1" t="s">
        <v>1762</v>
      </c>
      <c r="B313" s="1">
        <f t="shared" si="4"/>
        <v>40148</v>
      </c>
      <c r="C313" s="95">
        <v>0.49652777777777773</v>
      </c>
      <c r="D313">
        <v>52.4</v>
      </c>
      <c r="E313">
        <v>52</v>
      </c>
      <c r="F313">
        <v>52</v>
      </c>
    </row>
    <row r="314" spans="1:6">
      <c r="A314" s="1" t="s">
        <v>1763</v>
      </c>
      <c r="B314" s="1">
        <f t="shared" si="4"/>
        <v>40148</v>
      </c>
      <c r="C314" t="s">
        <v>1656</v>
      </c>
      <c r="D314">
        <v>52</v>
      </c>
      <c r="E314">
        <v>51.7</v>
      </c>
      <c r="F314">
        <v>51</v>
      </c>
    </row>
    <row r="315" spans="1:6">
      <c r="A315" s="1" t="s">
        <v>1766</v>
      </c>
      <c r="B315" s="1">
        <f t="shared" si="4"/>
        <v>40118</v>
      </c>
      <c r="C315" t="s">
        <v>1655</v>
      </c>
      <c r="D315">
        <v>51.1</v>
      </c>
      <c r="E315">
        <v>50.2</v>
      </c>
      <c r="F315">
        <v>49.6</v>
      </c>
    </row>
    <row r="316" spans="1:6">
      <c r="A316" s="1" t="s">
        <v>1774</v>
      </c>
      <c r="B316" s="1">
        <f t="shared" si="4"/>
        <v>40087</v>
      </c>
      <c r="C316" s="95">
        <v>0.4548611111111111</v>
      </c>
      <c r="D316">
        <v>49.6</v>
      </c>
      <c r="E316">
        <v>49.6</v>
      </c>
      <c r="F316">
        <v>49.6</v>
      </c>
    </row>
    <row r="317" spans="1:6">
      <c r="A317" s="1" t="s">
        <v>1775</v>
      </c>
      <c r="B317" s="1">
        <f t="shared" si="4"/>
        <v>40087</v>
      </c>
      <c r="C317" t="s">
        <v>1655</v>
      </c>
      <c r="D317">
        <v>49.6</v>
      </c>
      <c r="E317">
        <v>51</v>
      </c>
      <c r="F317">
        <v>49.2</v>
      </c>
    </row>
    <row r="318" spans="1:6">
      <c r="A318" s="1" t="s">
        <v>1700</v>
      </c>
      <c r="B318" s="1">
        <f t="shared" si="4"/>
        <v>40057</v>
      </c>
      <c r="C318" s="95">
        <v>0.4548611111111111</v>
      </c>
      <c r="D318">
        <v>49.2</v>
      </c>
      <c r="E318">
        <v>49</v>
      </c>
      <c r="F318">
        <v>49</v>
      </c>
    </row>
    <row r="319" spans="1:6">
      <c r="A319" s="1" t="s">
        <v>1701</v>
      </c>
      <c r="B319" s="1">
        <f t="shared" si="4"/>
        <v>40057</v>
      </c>
      <c r="C319" t="s">
        <v>1655</v>
      </c>
      <c r="D319">
        <v>49</v>
      </c>
      <c r="E319">
        <v>47.1</v>
      </c>
      <c r="F319">
        <v>45.7</v>
      </c>
    </row>
    <row r="320" spans="1:6">
      <c r="A320" s="1" t="s">
        <v>1704</v>
      </c>
      <c r="B320" s="1">
        <f t="shared" si="4"/>
        <v>40026</v>
      </c>
      <c r="C320" s="95">
        <v>0.4375</v>
      </c>
      <c r="D320">
        <v>45.2</v>
      </c>
      <c r="E320">
        <v>42.1</v>
      </c>
      <c r="F320">
        <v>40.9</v>
      </c>
    </row>
    <row r="321" spans="1:6">
      <c r="A321" s="1" t="s">
        <v>1714</v>
      </c>
      <c r="B321" s="1">
        <f t="shared" si="4"/>
        <v>39995</v>
      </c>
      <c r="C321" s="95">
        <v>0.4548611111111111</v>
      </c>
      <c r="D321">
        <v>40.9</v>
      </c>
      <c r="F321">
        <v>40.5</v>
      </c>
    </row>
    <row r="322" spans="1:6">
      <c r="A322" s="1" t="s">
        <v>1715</v>
      </c>
      <c r="B322" s="1">
        <f t="shared" si="4"/>
        <v>39995</v>
      </c>
      <c r="C322" s="95">
        <v>0.4375</v>
      </c>
      <c r="D322">
        <v>40.5</v>
      </c>
      <c r="E322">
        <v>41</v>
      </c>
      <c r="F322">
        <v>39.6</v>
      </c>
    </row>
    <row r="323" spans="1:6">
      <c r="A323" s="1" t="s">
        <v>1718</v>
      </c>
      <c r="B323" s="1">
        <f t="shared" ref="B323:B339" si="5">DATE(MID(A323,7,4),VLOOKUP(MID(A323,13,3),$L$2:$M$13,2,FALSE),1)</f>
        <v>39965</v>
      </c>
      <c r="C323" s="95">
        <v>0.4548611111111111</v>
      </c>
      <c r="D323">
        <v>39.6</v>
      </c>
      <c r="E323">
        <v>39.1</v>
      </c>
      <c r="F323">
        <v>39.1</v>
      </c>
    </row>
    <row r="324" spans="1:6">
      <c r="A324" s="1" t="s">
        <v>1719</v>
      </c>
      <c r="B324" s="1">
        <f t="shared" si="5"/>
        <v>39965</v>
      </c>
      <c r="C324" s="95">
        <v>0.4375</v>
      </c>
      <c r="D324">
        <v>39.1</v>
      </c>
      <c r="E324">
        <v>37</v>
      </c>
      <c r="F324">
        <v>35.4</v>
      </c>
    </row>
    <row r="325" spans="1:6">
      <c r="A325" s="1" t="s">
        <v>1732</v>
      </c>
      <c r="B325" s="1">
        <f t="shared" si="5"/>
        <v>39934</v>
      </c>
      <c r="C325" s="95">
        <v>0.4375</v>
      </c>
      <c r="D325">
        <v>35</v>
      </c>
      <c r="E325">
        <v>33.200000000000003</v>
      </c>
      <c r="F325">
        <v>32.4</v>
      </c>
    </row>
    <row r="326" spans="1:6">
      <c r="A326" s="1" t="s">
        <v>1736</v>
      </c>
      <c r="B326" s="1">
        <f t="shared" si="5"/>
        <v>39904</v>
      </c>
      <c r="C326" s="95">
        <v>0.47916666666666669</v>
      </c>
      <c r="D326">
        <v>32.4</v>
      </c>
      <c r="E326">
        <v>32.1</v>
      </c>
      <c r="F326">
        <v>32.1</v>
      </c>
    </row>
    <row r="327" spans="1:6">
      <c r="A327" s="1" t="s">
        <v>1737</v>
      </c>
      <c r="B327" s="1">
        <f t="shared" si="5"/>
        <v>39873</v>
      </c>
      <c r="C327" s="95">
        <v>0.47916666666666669</v>
      </c>
      <c r="D327">
        <v>32.200000000000003</v>
      </c>
      <c r="E327">
        <v>32.5</v>
      </c>
      <c r="F327">
        <v>32</v>
      </c>
    </row>
    <row r="328" spans="1:6">
      <c r="A328" s="1" t="s">
        <v>1752</v>
      </c>
      <c r="B328" s="1">
        <f t="shared" si="5"/>
        <v>39845</v>
      </c>
      <c r="C328" s="95">
        <v>0.47916666666666669</v>
      </c>
      <c r="D328">
        <v>32</v>
      </c>
      <c r="E328">
        <v>32</v>
      </c>
      <c r="F328">
        <v>32.700000000000003</v>
      </c>
    </row>
    <row r="329" spans="1:6">
      <c r="A329" s="1" t="s">
        <v>1753</v>
      </c>
      <c r="B329" s="1">
        <v>39814</v>
      </c>
      <c r="C329" s="95">
        <v>0.47916666666666669</v>
      </c>
      <c r="D329">
        <v>33.5</v>
      </c>
      <c r="E329">
        <v>34.5</v>
      </c>
      <c r="F329">
        <v>35.700000000000003</v>
      </c>
    </row>
    <row r="330" spans="1:6">
      <c r="A330" s="1" t="s">
        <v>1764</v>
      </c>
      <c r="B330" s="1">
        <f t="shared" si="5"/>
        <v>39783</v>
      </c>
      <c r="C330" s="95">
        <v>0.47916666666666669</v>
      </c>
      <c r="D330">
        <v>36.700000000000003</v>
      </c>
      <c r="E330">
        <v>42</v>
      </c>
      <c r="F330">
        <v>42.9</v>
      </c>
    </row>
    <row r="331" spans="1:6">
      <c r="A331" s="1" t="s">
        <v>1765</v>
      </c>
      <c r="B331" s="1">
        <f t="shared" si="5"/>
        <v>39753</v>
      </c>
      <c r="C331" s="95">
        <v>0.4375</v>
      </c>
      <c r="D331">
        <v>43.3</v>
      </c>
      <c r="E331">
        <v>46</v>
      </c>
      <c r="F331">
        <v>47.4</v>
      </c>
    </row>
    <row r="332" spans="1:6">
      <c r="A332" s="1" t="s">
        <v>1776</v>
      </c>
      <c r="B332" s="1">
        <f t="shared" si="5"/>
        <v>39722</v>
      </c>
      <c r="C332" s="95">
        <v>0.4375</v>
      </c>
      <c r="D332">
        <v>48.1</v>
      </c>
      <c r="E332">
        <v>49.2</v>
      </c>
      <c r="F332">
        <v>49.7</v>
      </c>
    </row>
    <row r="333" spans="1:6">
      <c r="A333" s="1" t="s">
        <v>1702</v>
      </c>
      <c r="B333" s="1">
        <f t="shared" si="5"/>
        <v>39692</v>
      </c>
      <c r="C333" s="95">
        <v>0.4375</v>
      </c>
      <c r="D333">
        <v>49.9</v>
      </c>
      <c r="E333">
        <v>50.5</v>
      </c>
      <c r="F333">
        <v>50.9</v>
      </c>
    </row>
    <row r="334" spans="1:6">
      <c r="A334" s="1" t="s">
        <v>1703</v>
      </c>
      <c r="B334" s="1">
        <f t="shared" si="5"/>
        <v>39661</v>
      </c>
      <c r="C334" s="95">
        <v>0.4375</v>
      </c>
      <c r="D334">
        <v>50.9</v>
      </c>
      <c r="E334">
        <v>52</v>
      </c>
      <c r="F334">
        <v>52.6</v>
      </c>
    </row>
    <row r="335" spans="1:6">
      <c r="A335" s="1" t="s">
        <v>1716</v>
      </c>
      <c r="B335" s="1">
        <f t="shared" si="5"/>
        <v>39630</v>
      </c>
      <c r="C335" s="95">
        <v>0.4375</v>
      </c>
      <c r="D335">
        <v>52.3</v>
      </c>
      <c r="E335">
        <v>53.2</v>
      </c>
      <c r="F335">
        <v>53.6</v>
      </c>
    </row>
    <row r="336" spans="1:6">
      <c r="A336" s="1" t="s">
        <v>1717</v>
      </c>
      <c r="B336" s="1">
        <f t="shared" si="5"/>
        <v>39600</v>
      </c>
      <c r="C336" s="95">
        <v>0.47916666666666669</v>
      </c>
      <c r="D336">
        <v>53.5</v>
      </c>
      <c r="E336">
        <v>53.3</v>
      </c>
      <c r="F336">
        <v>53.6</v>
      </c>
    </row>
    <row r="337" spans="1:6">
      <c r="A337" s="1" t="s">
        <v>1733</v>
      </c>
      <c r="B337" s="1">
        <f t="shared" si="5"/>
        <v>39569</v>
      </c>
      <c r="C337" s="95">
        <v>0.4375</v>
      </c>
      <c r="D337">
        <v>53.6</v>
      </c>
      <c r="E337">
        <v>54.7</v>
      </c>
      <c r="F337">
        <v>55.1</v>
      </c>
    </row>
    <row r="338" spans="1:6">
      <c r="A338" s="1" t="s">
        <v>1734</v>
      </c>
      <c r="B338" s="1">
        <f t="shared" si="5"/>
        <v>39539</v>
      </c>
      <c r="C338" s="95">
        <v>0.47916666666666669</v>
      </c>
      <c r="D338">
        <v>54.9</v>
      </c>
      <c r="E338">
        <v>54</v>
      </c>
      <c r="F338">
        <v>54.3</v>
      </c>
    </row>
    <row r="339" spans="1:6">
      <c r="A339" s="1" t="s">
        <v>1735</v>
      </c>
      <c r="B339" s="1">
        <f t="shared" si="5"/>
        <v>39539</v>
      </c>
      <c r="C339" s="95">
        <v>0.49652777777777773</v>
      </c>
      <c r="D339">
        <v>54.3</v>
      </c>
      <c r="E339">
        <v>54</v>
      </c>
      <c r="F339">
        <v>54.4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C220-C6C3-45A7-B123-EF1A2649552F}">
  <dimension ref="A1:M181"/>
  <sheetViews>
    <sheetView topLeftCell="A161" workbookViewId="0">
      <selection activeCell="B164" sqref="B164"/>
    </sheetView>
  </sheetViews>
  <sheetFormatPr defaultRowHeight="14.4"/>
  <cols>
    <col min="1" max="1" width="16.33203125" bestFit="1" customWidth="1"/>
    <col min="2" max="2" width="16.33203125" customWidth="1"/>
  </cols>
  <sheetData>
    <row r="1" spans="1:13">
      <c r="A1" t="s">
        <v>1155</v>
      </c>
      <c r="C1" t="s">
        <v>1316</v>
      </c>
      <c r="D1" t="s">
        <v>1154</v>
      </c>
      <c r="E1" t="s">
        <v>1317</v>
      </c>
      <c r="F1" t="s">
        <v>1318</v>
      </c>
      <c r="G1" t="s">
        <v>1367</v>
      </c>
    </row>
    <row r="2" spans="1:13">
      <c r="A2" t="s">
        <v>1319</v>
      </c>
      <c r="B2" s="1">
        <f>DATE(MID(A2,7,4),VLOOKUP(MID(A2,13,3),$L$2:$M$13,2,FALSE),1)</f>
        <v>45047</v>
      </c>
      <c r="C2" s="95">
        <v>0.19791666666666666</v>
      </c>
      <c r="F2">
        <v>50</v>
      </c>
      <c r="L2" t="s">
        <v>1157</v>
      </c>
      <c r="M2">
        <v>2</v>
      </c>
    </row>
    <row r="3" spans="1:13">
      <c r="A3" t="s">
        <v>1152</v>
      </c>
      <c r="B3" s="1">
        <f t="shared" ref="B3:B66" si="0">DATE(MID(A3,7,4),VLOOKUP(MID(A3,13,3),$L$2:$M$13,2,FALSE),1)</f>
        <v>45047</v>
      </c>
      <c r="C3" s="95">
        <v>0.19791666666666666</v>
      </c>
      <c r="E3">
        <v>51.7</v>
      </c>
      <c r="F3">
        <v>50</v>
      </c>
      <c r="L3" t="s">
        <v>1158</v>
      </c>
      <c r="M3">
        <v>3</v>
      </c>
    </row>
    <row r="4" spans="1:13">
      <c r="A4" t="s">
        <v>1320</v>
      </c>
      <c r="B4" s="1">
        <f t="shared" si="0"/>
        <v>45047</v>
      </c>
      <c r="C4" s="95">
        <v>0.19791666666666666</v>
      </c>
      <c r="F4">
        <v>50</v>
      </c>
      <c r="L4" t="s">
        <v>1159</v>
      </c>
      <c r="M4">
        <v>4</v>
      </c>
    </row>
    <row r="5" spans="1:13">
      <c r="A5" t="s">
        <v>1151</v>
      </c>
      <c r="B5" s="1">
        <f t="shared" si="0"/>
        <v>45017</v>
      </c>
      <c r="C5" s="95">
        <v>0.19791666666666666</v>
      </c>
      <c r="D5">
        <v>50</v>
      </c>
      <c r="E5">
        <v>51.7</v>
      </c>
      <c r="F5">
        <v>51.6</v>
      </c>
      <c r="L5" t="s">
        <v>1160</v>
      </c>
      <c r="M5">
        <v>5</v>
      </c>
    </row>
    <row r="6" spans="1:13">
      <c r="A6" t="s">
        <v>1150</v>
      </c>
      <c r="B6" s="1">
        <f t="shared" si="0"/>
        <v>44986</v>
      </c>
      <c r="C6" s="95">
        <v>0.19791666666666666</v>
      </c>
      <c r="D6">
        <v>51.6</v>
      </c>
      <c r="E6">
        <v>50.2</v>
      </c>
      <c r="F6">
        <v>49.2</v>
      </c>
      <c r="L6" t="s">
        <v>1161</v>
      </c>
      <c r="M6">
        <v>6</v>
      </c>
    </row>
    <row r="7" spans="1:13">
      <c r="A7" t="s">
        <v>1149</v>
      </c>
      <c r="B7" s="1">
        <f t="shared" si="0"/>
        <v>44958</v>
      </c>
      <c r="C7" s="95">
        <v>0.19791666666666666</v>
      </c>
      <c r="D7">
        <v>49.2</v>
      </c>
      <c r="E7">
        <v>49.5</v>
      </c>
      <c r="F7">
        <v>49</v>
      </c>
      <c r="L7" t="s">
        <v>1576</v>
      </c>
      <c r="M7">
        <v>7</v>
      </c>
    </row>
    <row r="8" spans="1:13">
      <c r="A8" t="s">
        <v>1321</v>
      </c>
      <c r="B8" s="1">
        <f t="shared" si="0"/>
        <v>44927</v>
      </c>
      <c r="C8" s="95">
        <v>0.19791666666666666</v>
      </c>
      <c r="D8">
        <v>49</v>
      </c>
      <c r="E8">
        <v>48.8</v>
      </c>
      <c r="F8">
        <v>49.4</v>
      </c>
      <c r="L8" t="s">
        <v>1577</v>
      </c>
      <c r="M8">
        <v>8</v>
      </c>
    </row>
    <row r="9" spans="1:13">
      <c r="A9" t="s">
        <v>1147</v>
      </c>
      <c r="B9" s="1">
        <f t="shared" si="0"/>
        <v>44896</v>
      </c>
      <c r="C9" s="95">
        <v>0.19791666666666666</v>
      </c>
      <c r="D9">
        <v>49.4</v>
      </c>
      <c r="E9">
        <v>48.9</v>
      </c>
      <c r="F9">
        <v>49.2</v>
      </c>
      <c r="L9" t="s">
        <v>1164</v>
      </c>
      <c r="M9">
        <v>9</v>
      </c>
    </row>
    <row r="10" spans="1:13">
      <c r="A10" t="s">
        <v>1146</v>
      </c>
      <c r="B10" s="1">
        <f t="shared" si="0"/>
        <v>44866</v>
      </c>
      <c r="C10" s="95">
        <v>0.19791666666666666</v>
      </c>
      <c r="D10">
        <v>49.2</v>
      </c>
      <c r="E10">
        <v>49</v>
      </c>
      <c r="F10">
        <v>48.1</v>
      </c>
      <c r="L10" t="s">
        <v>1578</v>
      </c>
      <c r="M10">
        <v>10</v>
      </c>
    </row>
    <row r="11" spans="1:13">
      <c r="A11" t="s">
        <v>1322</v>
      </c>
      <c r="B11" s="1">
        <f t="shared" si="0"/>
        <v>44835</v>
      </c>
      <c r="C11" s="95">
        <v>0.19791666666666666</v>
      </c>
      <c r="D11">
        <v>48.1</v>
      </c>
      <c r="E11">
        <v>49.5</v>
      </c>
      <c r="F11">
        <v>49.5</v>
      </c>
      <c r="L11" t="s">
        <v>1166</v>
      </c>
      <c r="M11">
        <v>11</v>
      </c>
    </row>
    <row r="12" spans="1:13">
      <c r="A12" t="s">
        <v>1144</v>
      </c>
      <c r="B12" s="1">
        <f t="shared" si="0"/>
        <v>44805</v>
      </c>
      <c r="C12" s="95">
        <v>0.19791666666666666</v>
      </c>
      <c r="D12">
        <v>49.5</v>
      </c>
      <c r="E12">
        <v>50.2</v>
      </c>
      <c r="F12">
        <v>50.4</v>
      </c>
      <c r="L12" t="s">
        <v>1579</v>
      </c>
      <c r="M12">
        <v>12</v>
      </c>
    </row>
    <row r="13" spans="1:13">
      <c r="A13" t="s">
        <v>1143</v>
      </c>
      <c r="B13" s="1">
        <f t="shared" si="0"/>
        <v>44774</v>
      </c>
      <c r="C13" s="95">
        <v>0.19791666666666666</v>
      </c>
      <c r="D13">
        <v>50.4</v>
      </c>
      <c r="E13">
        <v>51.5</v>
      </c>
      <c r="F13">
        <v>51.7</v>
      </c>
      <c r="L13" t="s">
        <v>1168</v>
      </c>
      <c r="M13">
        <v>1</v>
      </c>
    </row>
    <row r="14" spans="1:13">
      <c r="A14" t="s">
        <v>1142</v>
      </c>
      <c r="B14" s="1">
        <f t="shared" si="0"/>
        <v>44743</v>
      </c>
      <c r="C14" s="95">
        <v>0.19791666666666666</v>
      </c>
      <c r="D14">
        <v>51.7</v>
      </c>
      <c r="E14">
        <v>50.1</v>
      </c>
      <c r="F14">
        <v>48.1</v>
      </c>
    </row>
    <row r="15" spans="1:13">
      <c r="A15" t="s">
        <v>1141</v>
      </c>
      <c r="B15" s="1">
        <f t="shared" si="0"/>
        <v>44713</v>
      </c>
      <c r="C15" s="95">
        <v>0.19791666666666666</v>
      </c>
      <c r="D15">
        <v>48.1</v>
      </c>
      <c r="E15">
        <v>48</v>
      </c>
      <c r="F15">
        <v>46</v>
      </c>
    </row>
    <row r="16" spans="1:13">
      <c r="A16" t="s">
        <v>1323</v>
      </c>
      <c r="B16" s="1">
        <f t="shared" si="0"/>
        <v>44682</v>
      </c>
      <c r="C16" s="95">
        <v>0.19791666666666666</v>
      </c>
      <c r="D16">
        <v>46</v>
      </c>
      <c r="E16">
        <v>47</v>
      </c>
      <c r="F16">
        <v>48.1</v>
      </c>
    </row>
    <row r="17" spans="1:6">
      <c r="A17" t="s">
        <v>1139</v>
      </c>
      <c r="B17" s="1">
        <f t="shared" si="0"/>
        <v>44652</v>
      </c>
      <c r="C17" s="95">
        <v>0.19791666666666666</v>
      </c>
      <c r="D17">
        <v>48.1</v>
      </c>
      <c r="E17">
        <v>50</v>
      </c>
      <c r="F17">
        <v>50.4</v>
      </c>
    </row>
    <row r="18" spans="1:6">
      <c r="A18" t="s">
        <v>1138</v>
      </c>
      <c r="B18" s="1">
        <f t="shared" si="0"/>
        <v>44621</v>
      </c>
      <c r="C18" s="95">
        <v>0.19791666666666666</v>
      </c>
      <c r="D18">
        <v>50.4</v>
      </c>
      <c r="E18">
        <v>49.5</v>
      </c>
      <c r="F18">
        <v>49.1</v>
      </c>
    </row>
    <row r="19" spans="1:6">
      <c r="A19" t="s">
        <v>1324</v>
      </c>
      <c r="B19" s="1">
        <f t="shared" si="0"/>
        <v>44593</v>
      </c>
      <c r="C19" s="95">
        <v>0.19791666666666666</v>
      </c>
      <c r="D19">
        <v>49.1</v>
      </c>
      <c r="E19">
        <v>50.4</v>
      </c>
      <c r="F19">
        <v>50.9</v>
      </c>
    </row>
    <row r="20" spans="1:6">
      <c r="A20" t="s">
        <v>1325</v>
      </c>
      <c r="B20" s="1">
        <f t="shared" si="0"/>
        <v>44562</v>
      </c>
      <c r="C20" s="95">
        <v>0.19791666666666666</v>
      </c>
      <c r="D20">
        <v>50.9</v>
      </c>
      <c r="E20">
        <v>50</v>
      </c>
      <c r="F20">
        <v>49.9</v>
      </c>
    </row>
    <row r="21" spans="1:6">
      <c r="A21" t="s">
        <v>1135</v>
      </c>
      <c r="B21" s="1">
        <f t="shared" si="0"/>
        <v>44531</v>
      </c>
      <c r="C21" s="95">
        <v>0.19791666666666666</v>
      </c>
      <c r="D21">
        <v>49.9</v>
      </c>
      <c r="E21">
        <v>50.5</v>
      </c>
      <c r="F21">
        <v>50.6</v>
      </c>
    </row>
    <row r="22" spans="1:6">
      <c r="A22" t="s">
        <v>1134</v>
      </c>
      <c r="B22" s="1">
        <f t="shared" si="0"/>
        <v>44501</v>
      </c>
      <c r="C22" s="95">
        <v>0.19791666666666666</v>
      </c>
      <c r="D22">
        <v>50.6</v>
      </c>
      <c r="E22">
        <v>50</v>
      </c>
      <c r="F22">
        <v>50</v>
      </c>
    </row>
    <row r="23" spans="1:6">
      <c r="A23" t="s">
        <v>1326</v>
      </c>
      <c r="B23" s="1">
        <f t="shared" si="0"/>
        <v>44470</v>
      </c>
      <c r="C23" s="95">
        <v>0.19791666666666666</v>
      </c>
      <c r="D23">
        <v>50</v>
      </c>
      <c r="E23">
        <v>49.5</v>
      </c>
      <c r="F23">
        <v>49.2</v>
      </c>
    </row>
    <row r="24" spans="1:6">
      <c r="A24" t="s">
        <v>1132</v>
      </c>
      <c r="B24" s="1">
        <f t="shared" si="0"/>
        <v>44440</v>
      </c>
      <c r="C24" s="95">
        <v>0.19791666666666666</v>
      </c>
      <c r="D24">
        <v>49.2</v>
      </c>
      <c r="E24">
        <v>50.2</v>
      </c>
      <c r="F24">
        <v>50.3</v>
      </c>
    </row>
    <row r="25" spans="1:6">
      <c r="A25" t="s">
        <v>1131</v>
      </c>
      <c r="B25" s="1">
        <f t="shared" si="0"/>
        <v>44409</v>
      </c>
      <c r="C25" s="95">
        <v>0.19791666666666666</v>
      </c>
      <c r="D25">
        <v>50.3</v>
      </c>
      <c r="E25">
        <v>51</v>
      </c>
      <c r="F25">
        <v>51.3</v>
      </c>
    </row>
    <row r="26" spans="1:6">
      <c r="A26" t="s">
        <v>1130</v>
      </c>
      <c r="B26" s="1">
        <f t="shared" si="0"/>
        <v>44378</v>
      </c>
      <c r="C26" s="95">
        <v>0.19791666666666666</v>
      </c>
      <c r="D26">
        <v>51.3</v>
      </c>
      <c r="E26">
        <v>51.8</v>
      </c>
      <c r="F26">
        <v>52</v>
      </c>
    </row>
    <row r="27" spans="1:6">
      <c r="A27" t="s">
        <v>1129</v>
      </c>
      <c r="B27" s="1">
        <f t="shared" si="0"/>
        <v>44348</v>
      </c>
      <c r="C27" s="95">
        <v>0.19791666666666666</v>
      </c>
      <c r="D27">
        <v>52</v>
      </c>
      <c r="E27">
        <v>51.9</v>
      </c>
      <c r="F27">
        <v>51.9</v>
      </c>
    </row>
    <row r="28" spans="1:6">
      <c r="A28" t="s">
        <v>1327</v>
      </c>
      <c r="B28" s="1">
        <f t="shared" si="0"/>
        <v>44317</v>
      </c>
      <c r="C28" s="95">
        <v>0.19791666666666666</v>
      </c>
      <c r="D28">
        <v>51.9</v>
      </c>
      <c r="E28">
        <v>50.8</v>
      </c>
      <c r="F28">
        <v>50.6</v>
      </c>
    </row>
    <row r="29" spans="1:6">
      <c r="A29" t="s">
        <v>1127</v>
      </c>
      <c r="B29" s="1">
        <f t="shared" si="0"/>
        <v>44287</v>
      </c>
      <c r="C29" s="95">
        <v>0.19791666666666666</v>
      </c>
      <c r="D29">
        <v>50.6</v>
      </c>
      <c r="E29">
        <v>51.3</v>
      </c>
      <c r="F29">
        <v>50.9</v>
      </c>
    </row>
    <row r="30" spans="1:6">
      <c r="A30" t="s">
        <v>1126</v>
      </c>
      <c r="B30" s="1">
        <f t="shared" si="0"/>
        <v>44256</v>
      </c>
      <c r="C30" s="95">
        <v>0.19791666666666666</v>
      </c>
      <c r="D30">
        <v>50.9</v>
      </c>
      <c r="E30">
        <v>51.5</v>
      </c>
      <c r="F30">
        <v>51.5</v>
      </c>
    </row>
    <row r="31" spans="1:6">
      <c r="A31" t="s">
        <v>1125</v>
      </c>
      <c r="B31" s="1">
        <f t="shared" si="0"/>
        <v>44228</v>
      </c>
      <c r="C31" s="95">
        <v>0.19791666666666666</v>
      </c>
      <c r="D31">
        <v>51.5</v>
      </c>
      <c r="E31">
        <v>52.7</v>
      </c>
      <c r="F31">
        <v>53</v>
      </c>
    </row>
    <row r="32" spans="1:6">
      <c r="A32" t="s">
        <v>1328</v>
      </c>
      <c r="B32" s="1">
        <f t="shared" si="0"/>
        <v>44197</v>
      </c>
      <c r="C32" s="95">
        <v>0.19791666666666666</v>
      </c>
      <c r="D32">
        <v>53</v>
      </c>
      <c r="E32">
        <v>54.8</v>
      </c>
      <c r="F32">
        <v>54.9</v>
      </c>
    </row>
    <row r="33" spans="1:6">
      <c r="A33" t="s">
        <v>1123</v>
      </c>
      <c r="B33" s="1">
        <f t="shared" si="0"/>
        <v>44166</v>
      </c>
      <c r="C33" s="95">
        <v>0.19791666666666666</v>
      </c>
      <c r="D33">
        <v>54.9</v>
      </c>
      <c r="E33">
        <v>53.5</v>
      </c>
      <c r="F33">
        <v>53.6</v>
      </c>
    </row>
    <row r="34" spans="1:6">
      <c r="A34" t="s">
        <v>1122</v>
      </c>
      <c r="B34" s="1">
        <f t="shared" si="0"/>
        <v>44136</v>
      </c>
      <c r="C34" s="95">
        <v>0.19791666666666666</v>
      </c>
      <c r="D34">
        <v>53.6</v>
      </c>
      <c r="E34">
        <v>53</v>
      </c>
      <c r="F34">
        <v>53</v>
      </c>
    </row>
    <row r="35" spans="1:6">
      <c r="A35" t="s">
        <v>1329</v>
      </c>
      <c r="B35" s="1">
        <f t="shared" si="0"/>
        <v>44105</v>
      </c>
      <c r="C35" s="95">
        <v>0.19791666666666666</v>
      </c>
      <c r="D35">
        <v>53</v>
      </c>
      <c r="E35">
        <v>53.1</v>
      </c>
      <c r="F35">
        <v>53.1</v>
      </c>
    </row>
    <row r="36" spans="1:6">
      <c r="A36" t="s">
        <v>1120</v>
      </c>
      <c r="B36" s="1">
        <f t="shared" si="0"/>
        <v>44075</v>
      </c>
      <c r="C36" s="95">
        <v>0.19791666666666666</v>
      </c>
      <c r="D36">
        <v>53.1</v>
      </c>
      <c r="E36">
        <v>52.6</v>
      </c>
      <c r="F36">
        <v>52.8</v>
      </c>
    </row>
    <row r="37" spans="1:6">
      <c r="A37" t="s">
        <v>1119</v>
      </c>
      <c r="B37" s="1">
        <f t="shared" si="0"/>
        <v>44044</v>
      </c>
      <c r="C37" s="95">
        <v>0.19791666666666666</v>
      </c>
      <c r="D37">
        <v>52.8</v>
      </c>
      <c r="E37">
        <v>51.3</v>
      </c>
      <c r="F37">
        <v>51.2</v>
      </c>
    </row>
    <row r="38" spans="1:6">
      <c r="A38" t="s">
        <v>1118</v>
      </c>
      <c r="B38" s="1">
        <f t="shared" si="0"/>
        <v>44013</v>
      </c>
      <c r="C38" s="95">
        <v>0.19791666666666666</v>
      </c>
      <c r="D38">
        <v>51.2</v>
      </c>
      <c r="E38">
        <v>50.5</v>
      </c>
      <c r="F38">
        <v>50.7</v>
      </c>
    </row>
    <row r="39" spans="1:6">
      <c r="A39" t="s">
        <v>1117</v>
      </c>
      <c r="B39" s="1">
        <f t="shared" si="0"/>
        <v>43983</v>
      </c>
      <c r="C39" s="95">
        <v>0.19791666666666666</v>
      </c>
      <c r="D39">
        <v>50.7</v>
      </c>
      <c r="E39">
        <v>49.6</v>
      </c>
      <c r="F39">
        <v>49.4</v>
      </c>
    </row>
    <row r="40" spans="1:6">
      <c r="A40" t="s">
        <v>1116</v>
      </c>
      <c r="B40" s="1">
        <f t="shared" si="0"/>
        <v>43952</v>
      </c>
      <c r="C40" s="95">
        <v>0.19791666666666666</v>
      </c>
      <c r="D40">
        <v>49.4</v>
      </c>
      <c r="E40">
        <v>50.3</v>
      </c>
      <c r="F40">
        <v>50.1</v>
      </c>
    </row>
    <row r="41" spans="1:6">
      <c r="A41" t="s">
        <v>1115</v>
      </c>
      <c r="B41" s="1">
        <f t="shared" si="0"/>
        <v>43922</v>
      </c>
      <c r="C41" s="95">
        <v>0.19791666666666666</v>
      </c>
      <c r="D41">
        <v>50.1</v>
      </c>
      <c r="E41">
        <v>45.5</v>
      </c>
      <c r="F41">
        <v>40.299999999999997</v>
      </c>
    </row>
    <row r="42" spans="1:6">
      <c r="A42" t="s">
        <v>1114</v>
      </c>
      <c r="B42" s="1">
        <f t="shared" si="0"/>
        <v>43891</v>
      </c>
      <c r="C42" s="95">
        <v>0.19791666666666666</v>
      </c>
      <c r="D42">
        <v>40.299999999999997</v>
      </c>
      <c r="E42">
        <v>45.7</v>
      </c>
      <c r="F42">
        <v>51.1</v>
      </c>
    </row>
    <row r="43" spans="1:6">
      <c r="A43" t="s">
        <v>1113</v>
      </c>
      <c r="B43" s="1">
        <f t="shared" si="0"/>
        <v>43862</v>
      </c>
      <c r="C43" s="95">
        <v>0.19791666666666666</v>
      </c>
      <c r="D43">
        <v>51.1</v>
      </c>
      <c r="E43">
        <v>51.3</v>
      </c>
      <c r="F43">
        <v>51.5</v>
      </c>
    </row>
    <row r="44" spans="1:6">
      <c r="A44" t="s">
        <v>1330</v>
      </c>
      <c r="B44" s="1">
        <f t="shared" si="0"/>
        <v>43831</v>
      </c>
      <c r="C44" s="95">
        <v>0.19791666666666666</v>
      </c>
      <c r="D44">
        <v>51.5</v>
      </c>
      <c r="E44">
        <v>51.8</v>
      </c>
      <c r="F44">
        <v>51.8</v>
      </c>
    </row>
    <row r="45" spans="1:6">
      <c r="A45" t="s">
        <v>1111</v>
      </c>
      <c r="B45" s="1">
        <f t="shared" si="0"/>
        <v>43800</v>
      </c>
      <c r="C45" s="95">
        <v>0.19791666666666666</v>
      </c>
      <c r="D45">
        <v>51.8</v>
      </c>
      <c r="E45">
        <v>51.4</v>
      </c>
      <c r="F45">
        <v>51.7</v>
      </c>
    </row>
    <row r="46" spans="1:6">
      <c r="A46" t="s">
        <v>1110</v>
      </c>
      <c r="B46" s="1">
        <f t="shared" si="0"/>
        <v>43770</v>
      </c>
      <c r="C46" s="95">
        <v>0.19791666666666666</v>
      </c>
      <c r="D46">
        <v>51.7</v>
      </c>
      <c r="E46">
        <v>51</v>
      </c>
      <c r="F46">
        <v>51.4</v>
      </c>
    </row>
    <row r="47" spans="1:6">
      <c r="A47" t="s">
        <v>1331</v>
      </c>
      <c r="B47" s="1">
        <f t="shared" si="0"/>
        <v>43739</v>
      </c>
      <c r="C47" s="95">
        <v>0.19791666666666666</v>
      </c>
      <c r="D47">
        <v>51.4</v>
      </c>
      <c r="E47">
        <v>50.2</v>
      </c>
      <c r="F47">
        <v>50.4</v>
      </c>
    </row>
    <row r="48" spans="1:6">
      <c r="A48" t="s">
        <v>1108</v>
      </c>
      <c r="B48" s="1">
        <f t="shared" si="0"/>
        <v>43709</v>
      </c>
      <c r="C48" s="95">
        <v>0.19791666666666666</v>
      </c>
      <c r="D48">
        <v>50.4</v>
      </c>
      <c r="E48">
        <v>49.8</v>
      </c>
      <c r="F48">
        <v>49.9</v>
      </c>
    </row>
    <row r="49" spans="1:6">
      <c r="A49" t="s">
        <v>1107</v>
      </c>
      <c r="B49" s="1">
        <f t="shared" si="0"/>
        <v>43678</v>
      </c>
      <c r="C49" s="95">
        <v>0.19791666666666666</v>
      </c>
      <c r="D49">
        <v>49.9</v>
      </c>
      <c r="E49">
        <v>49.6</v>
      </c>
      <c r="F49">
        <v>49.4</v>
      </c>
    </row>
    <row r="50" spans="1:6">
      <c r="A50" t="s">
        <v>1106</v>
      </c>
      <c r="B50" s="1">
        <f t="shared" si="0"/>
        <v>43647</v>
      </c>
      <c r="C50" s="95">
        <v>0.19791666666666666</v>
      </c>
      <c r="D50">
        <v>49.4</v>
      </c>
      <c r="E50">
        <v>50</v>
      </c>
      <c r="F50">
        <v>50.2</v>
      </c>
    </row>
    <row r="51" spans="1:6">
      <c r="A51" t="s">
        <v>1105</v>
      </c>
      <c r="B51" s="1">
        <f t="shared" si="0"/>
        <v>43617</v>
      </c>
      <c r="C51" s="95">
        <v>0.19791666666666666</v>
      </c>
      <c r="D51">
        <v>50.2</v>
      </c>
      <c r="E51">
        <v>50</v>
      </c>
      <c r="F51">
        <v>50.2</v>
      </c>
    </row>
    <row r="52" spans="1:6">
      <c r="A52" t="s">
        <v>1104</v>
      </c>
      <c r="B52" s="1">
        <f t="shared" si="0"/>
        <v>43586</v>
      </c>
      <c r="C52" s="95">
        <v>0.19791666666666666</v>
      </c>
      <c r="D52">
        <v>50.2</v>
      </c>
      <c r="E52">
        <v>51</v>
      </c>
      <c r="F52">
        <v>50.8</v>
      </c>
    </row>
    <row r="53" spans="1:6">
      <c r="A53" t="s">
        <v>1103</v>
      </c>
      <c r="B53" s="1">
        <f t="shared" si="0"/>
        <v>43556</v>
      </c>
      <c r="C53" s="95">
        <v>0.19791666666666666</v>
      </c>
      <c r="D53">
        <v>50.8</v>
      </c>
      <c r="E53">
        <v>50.1</v>
      </c>
      <c r="F53">
        <v>49.9</v>
      </c>
    </row>
    <row r="54" spans="1:6">
      <c r="A54" t="s">
        <v>1102</v>
      </c>
      <c r="B54" s="1">
        <f t="shared" si="0"/>
        <v>43525</v>
      </c>
      <c r="C54" s="95">
        <v>0.19791666666666666</v>
      </c>
      <c r="D54">
        <v>49.9</v>
      </c>
      <c r="E54">
        <v>48.5</v>
      </c>
      <c r="F54">
        <v>48.3</v>
      </c>
    </row>
    <row r="55" spans="1:6">
      <c r="A55" t="s">
        <v>1101</v>
      </c>
      <c r="B55" s="1">
        <f t="shared" si="0"/>
        <v>43497</v>
      </c>
      <c r="C55" s="95">
        <v>0.19791666666666666</v>
      </c>
      <c r="D55">
        <v>48.3</v>
      </c>
      <c r="E55">
        <v>49.5</v>
      </c>
      <c r="F55">
        <v>49.7</v>
      </c>
    </row>
    <row r="56" spans="1:6">
      <c r="A56" t="s">
        <v>1332</v>
      </c>
      <c r="B56" s="1">
        <f t="shared" si="0"/>
        <v>43466</v>
      </c>
      <c r="C56" s="95">
        <v>0.19791666666666666</v>
      </c>
      <c r="D56">
        <v>49.7</v>
      </c>
      <c r="E56">
        <v>50.3</v>
      </c>
      <c r="F56">
        <v>50.2</v>
      </c>
    </row>
    <row r="57" spans="1:6">
      <c r="A57" t="s">
        <v>1099</v>
      </c>
      <c r="B57" s="1">
        <f t="shared" si="0"/>
        <v>43435</v>
      </c>
      <c r="C57" s="95">
        <v>0.19791666666666666</v>
      </c>
      <c r="D57">
        <v>50.2</v>
      </c>
      <c r="E57">
        <v>50.1</v>
      </c>
      <c r="F57">
        <v>50.1</v>
      </c>
    </row>
    <row r="58" spans="1:6">
      <c r="A58" t="s">
        <v>1098</v>
      </c>
      <c r="B58" s="1">
        <f t="shared" si="0"/>
        <v>43405</v>
      </c>
      <c r="C58" s="95">
        <v>0.19791666666666666</v>
      </c>
      <c r="D58">
        <v>50.1</v>
      </c>
      <c r="E58">
        <v>49.9</v>
      </c>
      <c r="F58">
        <v>50</v>
      </c>
    </row>
    <row r="59" spans="1:6">
      <c r="A59" t="s">
        <v>1333</v>
      </c>
      <c r="B59" s="1">
        <f t="shared" si="0"/>
        <v>43374</v>
      </c>
      <c r="C59" s="95">
        <v>0.19791666666666666</v>
      </c>
      <c r="D59">
        <v>50</v>
      </c>
      <c r="E59">
        <v>50.5</v>
      </c>
      <c r="F59">
        <v>50.6</v>
      </c>
    </row>
    <row r="60" spans="1:6">
      <c r="A60" t="s">
        <v>1096</v>
      </c>
      <c r="B60" s="1">
        <f t="shared" si="0"/>
        <v>43344</v>
      </c>
      <c r="C60" s="95">
        <v>0.19791666666666666</v>
      </c>
      <c r="D60">
        <v>50.6</v>
      </c>
      <c r="E60">
        <v>50.7</v>
      </c>
      <c r="F60">
        <v>50.8</v>
      </c>
    </row>
    <row r="61" spans="1:6">
      <c r="A61" t="s">
        <v>1095</v>
      </c>
      <c r="B61" s="1">
        <f t="shared" si="0"/>
        <v>43313</v>
      </c>
      <c r="C61" s="95">
        <v>0.19791666666666666</v>
      </c>
      <c r="D61">
        <v>50.8</v>
      </c>
      <c r="E61">
        <v>50.9</v>
      </c>
      <c r="F61">
        <v>51</v>
      </c>
    </row>
    <row r="62" spans="1:6">
      <c r="A62" t="s">
        <v>1094</v>
      </c>
      <c r="B62" s="1">
        <f t="shared" si="0"/>
        <v>43282</v>
      </c>
      <c r="C62" s="95">
        <v>0.19791666666666666</v>
      </c>
      <c r="D62">
        <v>51</v>
      </c>
      <c r="E62">
        <v>51.1</v>
      </c>
      <c r="F62">
        <v>51.1</v>
      </c>
    </row>
    <row r="63" spans="1:6">
      <c r="A63" t="s">
        <v>1093</v>
      </c>
      <c r="B63" s="1">
        <f t="shared" si="0"/>
        <v>43252</v>
      </c>
      <c r="C63" s="95">
        <v>0.19791666666666666</v>
      </c>
      <c r="D63">
        <v>51.1</v>
      </c>
      <c r="E63">
        <v>51.3</v>
      </c>
      <c r="F63">
        <v>51.1</v>
      </c>
    </row>
    <row r="64" spans="1:6">
      <c r="A64" t="s">
        <v>1334</v>
      </c>
      <c r="B64" s="1">
        <f t="shared" si="0"/>
        <v>43221</v>
      </c>
      <c r="C64" s="95">
        <v>0.19791666666666666</v>
      </c>
      <c r="D64">
        <v>51.1</v>
      </c>
      <c r="E64">
        <v>50.9</v>
      </c>
      <c r="F64">
        <v>51</v>
      </c>
    </row>
    <row r="65" spans="1:6">
      <c r="A65" t="s">
        <v>1091</v>
      </c>
      <c r="B65" s="1">
        <f t="shared" si="0"/>
        <v>43191</v>
      </c>
      <c r="C65" s="95">
        <v>0.19791666666666666</v>
      </c>
      <c r="D65">
        <v>51</v>
      </c>
      <c r="E65">
        <v>51.8</v>
      </c>
      <c r="F65">
        <v>51.6</v>
      </c>
    </row>
    <row r="66" spans="1:6">
      <c r="A66" t="s">
        <v>1090</v>
      </c>
      <c r="B66" s="1">
        <f t="shared" si="0"/>
        <v>43160</v>
      </c>
      <c r="C66" s="95">
        <v>0.19791666666666666</v>
      </c>
      <c r="D66">
        <v>51.6</v>
      </c>
      <c r="E66">
        <v>51.3</v>
      </c>
      <c r="F66">
        <v>51.5</v>
      </c>
    </row>
    <row r="67" spans="1:6">
      <c r="A67" t="s">
        <v>1089</v>
      </c>
      <c r="B67" s="1">
        <f t="shared" ref="B67:B130" si="1">DATE(MID(A67,7,4),VLOOKUP(MID(A67,13,3),$L$2:$M$13,2,FALSE),1)</f>
        <v>43132</v>
      </c>
      <c r="C67" s="95">
        <v>0.19791666666666666</v>
      </c>
      <c r="D67">
        <v>51.5</v>
      </c>
      <c r="E67">
        <v>51.5</v>
      </c>
      <c r="F67">
        <v>51.5</v>
      </c>
    </row>
    <row r="68" spans="1:6">
      <c r="A68" t="s">
        <v>1335</v>
      </c>
      <c r="B68" s="1">
        <f t="shared" si="1"/>
        <v>43101</v>
      </c>
      <c r="C68" s="95">
        <v>0.19791666666666666</v>
      </c>
      <c r="D68">
        <v>51.5</v>
      </c>
      <c r="E68">
        <v>50.6</v>
      </c>
      <c r="F68">
        <v>50.8</v>
      </c>
    </row>
    <row r="69" spans="1:6">
      <c r="A69" t="s">
        <v>1087</v>
      </c>
      <c r="B69" s="1">
        <f t="shared" si="1"/>
        <v>43070</v>
      </c>
      <c r="C69" s="95">
        <v>0.19791666666666666</v>
      </c>
      <c r="D69">
        <v>50.8</v>
      </c>
      <c r="E69">
        <v>50.9</v>
      </c>
      <c r="F69">
        <v>51</v>
      </c>
    </row>
    <row r="70" spans="1:6">
      <c r="A70" t="s">
        <v>1086</v>
      </c>
      <c r="B70" s="1">
        <f t="shared" si="1"/>
        <v>43040</v>
      </c>
      <c r="C70" s="95">
        <v>0.19791666666666666</v>
      </c>
      <c r="D70">
        <v>51</v>
      </c>
      <c r="E70">
        <v>51</v>
      </c>
      <c r="F70">
        <v>51</v>
      </c>
    </row>
    <row r="71" spans="1:6">
      <c r="A71" t="s">
        <v>1336</v>
      </c>
      <c r="B71" s="1">
        <f t="shared" si="1"/>
        <v>43009</v>
      </c>
      <c r="C71" s="95">
        <v>0.19791666666666666</v>
      </c>
      <c r="D71">
        <v>51</v>
      </c>
      <c r="E71">
        <v>51.5</v>
      </c>
      <c r="F71">
        <v>51.6</v>
      </c>
    </row>
    <row r="72" spans="1:6">
      <c r="A72" t="s">
        <v>1084</v>
      </c>
      <c r="B72" s="1">
        <f t="shared" si="1"/>
        <v>42979</v>
      </c>
      <c r="C72" s="95">
        <v>0.19791666666666666</v>
      </c>
      <c r="D72">
        <v>51.6</v>
      </c>
      <c r="E72">
        <v>50.9</v>
      </c>
      <c r="F72">
        <v>51.1</v>
      </c>
    </row>
    <row r="73" spans="1:6">
      <c r="A73" t="s">
        <v>1083</v>
      </c>
      <c r="B73" s="1">
        <f t="shared" si="1"/>
        <v>42948</v>
      </c>
      <c r="C73" s="95">
        <v>0.19791666666666666</v>
      </c>
      <c r="D73">
        <v>51.1</v>
      </c>
      <c r="E73">
        <v>50.4</v>
      </c>
      <c r="F73">
        <v>50.4</v>
      </c>
    </row>
    <row r="74" spans="1:6">
      <c r="A74" t="s">
        <v>1082</v>
      </c>
      <c r="B74" s="1">
        <f t="shared" si="1"/>
        <v>42917</v>
      </c>
      <c r="C74" s="95">
        <v>0.19791666666666666</v>
      </c>
      <c r="D74">
        <v>50.4</v>
      </c>
      <c r="E74">
        <v>49.5</v>
      </c>
      <c r="F74">
        <v>49.6</v>
      </c>
    </row>
    <row r="75" spans="1:6">
      <c r="A75" t="s">
        <v>1081</v>
      </c>
      <c r="B75" s="1">
        <f t="shared" si="1"/>
        <v>42887</v>
      </c>
      <c r="C75" s="95">
        <v>0.19791666666666666</v>
      </c>
      <c r="D75">
        <v>49.6</v>
      </c>
      <c r="E75">
        <v>50.1</v>
      </c>
      <c r="F75">
        <v>50.3</v>
      </c>
    </row>
    <row r="76" spans="1:6">
      <c r="A76" t="s">
        <v>1337</v>
      </c>
      <c r="B76" s="1">
        <f t="shared" si="1"/>
        <v>42856</v>
      </c>
      <c r="C76" s="95">
        <v>0.19791666666666666</v>
      </c>
      <c r="D76">
        <v>50.3</v>
      </c>
      <c r="E76">
        <v>51.2</v>
      </c>
      <c r="F76">
        <v>51.2</v>
      </c>
    </row>
    <row r="77" spans="1:6">
      <c r="A77" t="s">
        <v>1338</v>
      </c>
      <c r="B77" s="1">
        <f t="shared" si="1"/>
        <v>42826</v>
      </c>
      <c r="C77" s="95">
        <v>0.19791666666666666</v>
      </c>
      <c r="D77">
        <v>51.2</v>
      </c>
      <c r="E77">
        <v>51.6</v>
      </c>
      <c r="F77">
        <v>51.7</v>
      </c>
    </row>
    <row r="78" spans="1:6">
      <c r="A78" t="s">
        <v>1079</v>
      </c>
      <c r="B78" s="1">
        <f t="shared" si="1"/>
        <v>42795</v>
      </c>
      <c r="C78" s="95">
        <v>0.19791666666666666</v>
      </c>
      <c r="D78">
        <v>51.7</v>
      </c>
      <c r="E78">
        <v>50.8</v>
      </c>
      <c r="F78">
        <v>51</v>
      </c>
    </row>
    <row r="79" spans="1:6">
      <c r="A79" t="s">
        <v>1339</v>
      </c>
      <c r="B79" s="1">
        <f t="shared" si="1"/>
        <v>42767</v>
      </c>
      <c r="C79" s="95">
        <v>0.19791666666666666</v>
      </c>
      <c r="D79">
        <v>51</v>
      </c>
      <c r="E79">
        <v>51.8</v>
      </c>
      <c r="F79">
        <v>51.9</v>
      </c>
    </row>
    <row r="80" spans="1:6">
      <c r="A80" t="s">
        <v>1340</v>
      </c>
      <c r="B80" s="1">
        <f t="shared" si="1"/>
        <v>42736</v>
      </c>
      <c r="C80" s="95">
        <v>0.19791666666666666</v>
      </c>
      <c r="D80">
        <v>51.9</v>
      </c>
      <c r="E80">
        <v>50.7</v>
      </c>
      <c r="F80">
        <v>50.9</v>
      </c>
    </row>
    <row r="81" spans="1:6">
      <c r="A81" t="s">
        <v>1076</v>
      </c>
      <c r="B81" s="1">
        <f t="shared" si="1"/>
        <v>42705</v>
      </c>
      <c r="C81" s="95">
        <v>0.19791666666666666</v>
      </c>
      <c r="D81">
        <v>50.9</v>
      </c>
      <c r="E81">
        <v>50.8</v>
      </c>
      <c r="F81">
        <v>51.2</v>
      </c>
    </row>
    <row r="82" spans="1:6">
      <c r="A82" t="s">
        <v>1075</v>
      </c>
      <c r="B82" s="1">
        <f t="shared" si="1"/>
        <v>42675</v>
      </c>
      <c r="C82" s="95">
        <v>0.19791666666666666</v>
      </c>
      <c r="D82">
        <v>51.2</v>
      </c>
      <c r="E82">
        <v>50.2</v>
      </c>
      <c r="F82">
        <v>50.1</v>
      </c>
    </row>
    <row r="83" spans="1:6">
      <c r="A83" t="s">
        <v>1341</v>
      </c>
      <c r="B83" s="1">
        <f t="shared" si="1"/>
        <v>42644</v>
      </c>
      <c r="C83" s="95">
        <v>0.19791666666666666</v>
      </c>
      <c r="D83">
        <v>50.1</v>
      </c>
      <c r="E83">
        <v>50.1</v>
      </c>
      <c r="F83">
        <v>50</v>
      </c>
    </row>
    <row r="84" spans="1:6">
      <c r="A84" t="s">
        <v>1073</v>
      </c>
      <c r="B84" s="1">
        <f t="shared" si="1"/>
        <v>42614</v>
      </c>
      <c r="C84" s="95">
        <v>0.19791666666666666</v>
      </c>
      <c r="D84">
        <v>50</v>
      </c>
      <c r="E84">
        <v>50.1</v>
      </c>
      <c r="F84">
        <v>50.6</v>
      </c>
    </row>
    <row r="85" spans="1:6">
      <c r="A85" t="s">
        <v>1072</v>
      </c>
      <c r="B85" s="1">
        <f t="shared" si="1"/>
        <v>42583</v>
      </c>
      <c r="C85" s="95">
        <v>0.19791666666666666</v>
      </c>
      <c r="D85">
        <v>50.6</v>
      </c>
      <c r="E85">
        <v>48.7</v>
      </c>
      <c r="F85">
        <v>48.6</v>
      </c>
    </row>
    <row r="86" spans="1:6">
      <c r="A86" t="s">
        <v>1071</v>
      </c>
      <c r="B86" s="1">
        <f t="shared" si="1"/>
        <v>42552</v>
      </c>
      <c r="C86" s="95">
        <v>0.19791666666666666</v>
      </c>
      <c r="D86">
        <v>48.6</v>
      </c>
      <c r="E86">
        <v>49.1</v>
      </c>
      <c r="F86">
        <v>49.2</v>
      </c>
    </row>
    <row r="87" spans="1:6">
      <c r="A87" t="s">
        <v>1070</v>
      </c>
      <c r="B87" s="1">
        <f t="shared" si="1"/>
        <v>42522</v>
      </c>
      <c r="C87" s="95">
        <v>0.19791666666666666</v>
      </c>
      <c r="D87">
        <v>49.2</v>
      </c>
      <c r="E87">
        <v>49.3</v>
      </c>
      <c r="F87">
        <v>49.4</v>
      </c>
    </row>
    <row r="88" spans="1:6">
      <c r="A88" t="s">
        <v>1342</v>
      </c>
      <c r="B88" s="1">
        <f t="shared" si="1"/>
        <v>42491</v>
      </c>
      <c r="C88" s="95">
        <v>0.19791666666666666</v>
      </c>
      <c r="D88">
        <v>49.4</v>
      </c>
      <c r="E88">
        <v>49.9</v>
      </c>
      <c r="F88">
        <v>49.7</v>
      </c>
    </row>
    <row r="89" spans="1:6">
      <c r="A89" t="s">
        <v>1068</v>
      </c>
      <c r="B89" s="1">
        <f t="shared" si="1"/>
        <v>42461</v>
      </c>
      <c r="C89" s="95">
        <v>0.19791666666666666</v>
      </c>
      <c r="D89">
        <v>49.7</v>
      </c>
      <c r="E89">
        <v>48.2</v>
      </c>
      <c r="F89">
        <v>48</v>
      </c>
    </row>
    <row r="90" spans="1:6">
      <c r="A90" t="s">
        <v>1067</v>
      </c>
      <c r="B90" s="1">
        <f t="shared" si="1"/>
        <v>42430</v>
      </c>
      <c r="C90" s="95">
        <v>0.19791666666666666</v>
      </c>
      <c r="D90">
        <v>48</v>
      </c>
      <c r="E90">
        <v>48.3</v>
      </c>
      <c r="F90">
        <v>48.4</v>
      </c>
    </row>
    <row r="91" spans="1:6">
      <c r="A91" t="s">
        <v>1066</v>
      </c>
      <c r="B91" s="1">
        <f t="shared" si="1"/>
        <v>42401</v>
      </c>
      <c r="C91" s="95">
        <v>0.19791666666666666</v>
      </c>
      <c r="D91">
        <v>48.4</v>
      </c>
      <c r="E91">
        <v>48</v>
      </c>
      <c r="F91">
        <v>48.2</v>
      </c>
    </row>
    <row r="92" spans="1:6">
      <c r="A92" t="s">
        <v>1343</v>
      </c>
      <c r="B92" s="1">
        <f t="shared" si="1"/>
        <v>42370</v>
      </c>
      <c r="C92" s="95">
        <v>0.19791666666666666</v>
      </c>
      <c r="D92">
        <v>48.2</v>
      </c>
      <c r="E92">
        <v>49</v>
      </c>
      <c r="F92">
        <v>48.6</v>
      </c>
    </row>
    <row r="93" spans="1:6">
      <c r="A93" t="s">
        <v>1064</v>
      </c>
      <c r="B93" s="1">
        <f t="shared" si="1"/>
        <v>42339</v>
      </c>
      <c r="C93" s="95">
        <v>0.19791666666666666</v>
      </c>
      <c r="D93">
        <v>48.6</v>
      </c>
      <c r="E93">
        <v>48.3</v>
      </c>
      <c r="F93">
        <v>48.3</v>
      </c>
    </row>
    <row r="94" spans="1:6">
      <c r="A94" t="s">
        <v>1063</v>
      </c>
      <c r="B94" s="1">
        <f t="shared" si="1"/>
        <v>42309</v>
      </c>
      <c r="C94" s="95">
        <v>0.19791666666666666</v>
      </c>
      <c r="D94">
        <v>48.3</v>
      </c>
      <c r="E94">
        <v>47.5</v>
      </c>
      <c r="F94">
        <v>47.2</v>
      </c>
    </row>
    <row r="95" spans="1:6">
      <c r="A95" t="s">
        <v>1062</v>
      </c>
      <c r="B95" s="1">
        <f t="shared" si="1"/>
        <v>42278</v>
      </c>
      <c r="C95" s="95">
        <v>0.19791666666666666</v>
      </c>
      <c r="D95">
        <v>47.2</v>
      </c>
      <c r="E95">
        <v>47.2</v>
      </c>
      <c r="F95">
        <v>47</v>
      </c>
    </row>
    <row r="96" spans="1:6">
      <c r="A96" t="s">
        <v>1344</v>
      </c>
      <c r="B96" s="1">
        <f t="shared" si="1"/>
        <v>42278</v>
      </c>
      <c r="C96" t="s">
        <v>1345</v>
      </c>
      <c r="D96">
        <v>47</v>
      </c>
      <c r="E96">
        <v>47.5</v>
      </c>
      <c r="F96">
        <v>47.3</v>
      </c>
    </row>
    <row r="97" spans="1:6">
      <c r="A97" t="s">
        <v>1061</v>
      </c>
      <c r="B97" s="1">
        <f t="shared" si="1"/>
        <v>42248</v>
      </c>
      <c r="C97" s="95">
        <v>0.19791666666666666</v>
      </c>
      <c r="D97">
        <v>47.3</v>
      </c>
      <c r="E97">
        <v>47.2</v>
      </c>
      <c r="F97">
        <v>47.1</v>
      </c>
    </row>
    <row r="98" spans="1:6">
      <c r="A98" t="s">
        <v>1346</v>
      </c>
      <c r="B98" s="1">
        <f t="shared" si="1"/>
        <v>42248</v>
      </c>
      <c r="C98" t="s">
        <v>1345</v>
      </c>
      <c r="D98">
        <v>47.1</v>
      </c>
      <c r="E98">
        <v>47.7</v>
      </c>
      <c r="F98">
        <v>47.8</v>
      </c>
    </row>
    <row r="99" spans="1:6">
      <c r="A99" t="s">
        <v>1060</v>
      </c>
      <c r="B99" s="1">
        <f t="shared" si="1"/>
        <v>42217</v>
      </c>
      <c r="C99" s="95">
        <v>0.19791666666666666</v>
      </c>
      <c r="D99">
        <v>47.8</v>
      </c>
      <c r="E99">
        <v>48.3</v>
      </c>
      <c r="F99">
        <v>48.2</v>
      </c>
    </row>
    <row r="100" spans="1:6">
      <c r="A100" t="s">
        <v>1347</v>
      </c>
      <c r="B100" s="1">
        <f t="shared" si="1"/>
        <v>42217</v>
      </c>
      <c r="C100" t="s">
        <v>1345</v>
      </c>
      <c r="D100">
        <v>48.2</v>
      </c>
      <c r="E100">
        <v>49.7</v>
      </c>
      <c r="F100">
        <v>49.4</v>
      </c>
    </row>
    <row r="101" spans="1:6">
      <c r="A101" t="s">
        <v>1059</v>
      </c>
      <c r="B101" s="1">
        <f t="shared" si="1"/>
        <v>42186</v>
      </c>
      <c r="C101" s="95">
        <v>0.19791666666666666</v>
      </c>
      <c r="D101">
        <v>49.4</v>
      </c>
      <c r="E101">
        <v>49.6</v>
      </c>
      <c r="F101">
        <v>49.6</v>
      </c>
    </row>
    <row r="102" spans="1:6">
      <c r="A102" t="s">
        <v>1348</v>
      </c>
      <c r="B102" s="1">
        <f t="shared" si="1"/>
        <v>42186</v>
      </c>
      <c r="C102" t="s">
        <v>1345</v>
      </c>
      <c r="D102">
        <v>49.6</v>
      </c>
      <c r="E102">
        <v>49.4</v>
      </c>
      <c r="F102">
        <v>49.2</v>
      </c>
    </row>
    <row r="103" spans="1:6">
      <c r="A103" t="s">
        <v>1058</v>
      </c>
      <c r="B103" s="1">
        <f t="shared" si="1"/>
        <v>42156</v>
      </c>
      <c r="C103" s="95">
        <v>0.19791666666666666</v>
      </c>
      <c r="D103">
        <v>49.2</v>
      </c>
      <c r="E103">
        <v>49.2</v>
      </c>
      <c r="F103">
        <v>49.1</v>
      </c>
    </row>
    <row r="104" spans="1:6">
      <c r="A104" t="s">
        <v>1349</v>
      </c>
      <c r="B104" s="1">
        <f t="shared" si="1"/>
        <v>42156</v>
      </c>
      <c r="C104" t="s">
        <v>1345</v>
      </c>
      <c r="D104">
        <v>49.1</v>
      </c>
      <c r="E104">
        <v>49.3</v>
      </c>
      <c r="F104">
        <v>48.9</v>
      </c>
    </row>
    <row r="105" spans="1:6">
      <c r="A105" t="s">
        <v>1350</v>
      </c>
      <c r="B105" s="1">
        <f t="shared" si="1"/>
        <v>42125</v>
      </c>
      <c r="C105" s="95">
        <v>0.19791666666666666</v>
      </c>
      <c r="D105">
        <v>48.9</v>
      </c>
      <c r="E105">
        <v>49.4</v>
      </c>
      <c r="F105">
        <v>49.2</v>
      </c>
    </row>
    <row r="106" spans="1:6">
      <c r="A106" t="s">
        <v>1351</v>
      </c>
      <c r="B106" s="1">
        <f t="shared" si="1"/>
        <v>42125</v>
      </c>
      <c r="C106" t="s">
        <v>1345</v>
      </c>
      <c r="D106">
        <v>49.2</v>
      </c>
      <c r="E106">
        <v>49.6</v>
      </c>
      <c r="F106">
        <v>49.6</v>
      </c>
    </row>
    <row r="107" spans="1:6">
      <c r="A107" t="s">
        <v>1352</v>
      </c>
      <c r="B107" s="1">
        <f t="shared" si="1"/>
        <v>42095</v>
      </c>
      <c r="C107" s="95">
        <v>0.19791666666666666</v>
      </c>
      <c r="D107">
        <v>49.6</v>
      </c>
      <c r="E107">
        <v>49.3</v>
      </c>
      <c r="F107">
        <v>49.2</v>
      </c>
    </row>
    <row r="108" spans="1:6">
      <c r="A108" t="s">
        <v>1353</v>
      </c>
      <c r="B108" s="1">
        <f t="shared" si="1"/>
        <v>42095</v>
      </c>
      <c r="C108" t="s">
        <v>1345</v>
      </c>
      <c r="D108">
        <v>49.2</v>
      </c>
      <c r="E108">
        <v>50.6</v>
      </c>
      <c r="F108">
        <v>50.7</v>
      </c>
    </row>
    <row r="109" spans="1:6">
      <c r="A109" t="s">
        <v>1354</v>
      </c>
      <c r="B109" s="1">
        <f t="shared" si="1"/>
        <v>42064</v>
      </c>
      <c r="C109" s="95">
        <v>0.19791666666666666</v>
      </c>
      <c r="D109">
        <v>50.7</v>
      </c>
      <c r="E109">
        <v>50.1</v>
      </c>
      <c r="F109">
        <v>50.1</v>
      </c>
    </row>
    <row r="110" spans="1:6">
      <c r="A110" t="s">
        <v>1355</v>
      </c>
      <c r="B110" s="1">
        <f t="shared" si="1"/>
        <v>42064</v>
      </c>
      <c r="C110" t="s">
        <v>1345</v>
      </c>
      <c r="D110">
        <v>50.1</v>
      </c>
      <c r="E110">
        <v>49.5</v>
      </c>
      <c r="F110">
        <v>49.7</v>
      </c>
    </row>
    <row r="111" spans="1:6">
      <c r="A111" t="s">
        <v>1356</v>
      </c>
      <c r="B111" s="1">
        <f t="shared" si="1"/>
        <v>42036</v>
      </c>
      <c r="C111" s="95">
        <v>0.19791666666666666</v>
      </c>
      <c r="D111">
        <v>49.7</v>
      </c>
      <c r="E111">
        <v>49.8</v>
      </c>
      <c r="F111">
        <v>49.8</v>
      </c>
    </row>
    <row r="112" spans="1:6">
      <c r="A112" t="s">
        <v>1357</v>
      </c>
      <c r="B112" s="1">
        <f t="shared" si="1"/>
        <v>42036</v>
      </c>
      <c r="C112" t="s">
        <v>1345</v>
      </c>
      <c r="D112">
        <v>49.8</v>
      </c>
      <c r="E112">
        <v>49.6</v>
      </c>
      <c r="F112">
        <v>49.6</v>
      </c>
    </row>
    <row r="113" spans="1:6">
      <c r="A113" t="s">
        <v>1358</v>
      </c>
      <c r="B113" s="1">
        <v>42005</v>
      </c>
      <c r="C113" s="95">
        <v>0.19791666666666666</v>
      </c>
      <c r="D113">
        <v>49.6</v>
      </c>
      <c r="E113">
        <v>49.5</v>
      </c>
      <c r="F113">
        <v>49.5</v>
      </c>
    </row>
    <row r="114" spans="1:6">
      <c r="A114" t="s">
        <v>1359</v>
      </c>
      <c r="B114" s="1">
        <v>42005</v>
      </c>
      <c r="C114" t="s">
        <v>1345</v>
      </c>
      <c r="D114">
        <v>49.5</v>
      </c>
      <c r="E114">
        <v>49.9</v>
      </c>
      <c r="F114">
        <v>50</v>
      </c>
    </row>
    <row r="115" spans="1:6">
      <c r="A115" t="s">
        <v>1055</v>
      </c>
      <c r="B115" s="1">
        <f t="shared" si="1"/>
        <v>41974</v>
      </c>
      <c r="C115" s="95">
        <v>0.19791666666666666</v>
      </c>
      <c r="D115">
        <v>50</v>
      </c>
      <c r="E115">
        <v>50</v>
      </c>
      <c r="F115">
        <v>50</v>
      </c>
    </row>
    <row r="116" spans="1:6">
      <c r="A116" t="s">
        <v>1360</v>
      </c>
      <c r="B116" s="1">
        <f t="shared" si="1"/>
        <v>41974</v>
      </c>
      <c r="C116" t="s">
        <v>1345</v>
      </c>
      <c r="D116">
        <v>50</v>
      </c>
      <c r="E116">
        <v>50.3</v>
      </c>
      <c r="F116">
        <v>50.4</v>
      </c>
    </row>
    <row r="117" spans="1:6">
      <c r="A117" t="s">
        <v>1361</v>
      </c>
      <c r="B117" s="1">
        <f t="shared" si="1"/>
        <v>41944</v>
      </c>
      <c r="C117" s="95">
        <v>0.19791666666666666</v>
      </c>
      <c r="D117">
        <v>50.4</v>
      </c>
      <c r="E117">
        <v>50.4</v>
      </c>
      <c r="F117">
        <v>50.4</v>
      </c>
    </row>
    <row r="118" spans="1:6">
      <c r="A118" t="s">
        <v>1362</v>
      </c>
      <c r="B118" s="1">
        <f t="shared" si="1"/>
        <v>41944</v>
      </c>
      <c r="C118" t="s">
        <v>1345</v>
      </c>
      <c r="D118">
        <v>50.4</v>
      </c>
      <c r="E118">
        <v>50.3</v>
      </c>
      <c r="F118">
        <v>50.2</v>
      </c>
    </row>
    <row r="119" spans="1:6">
      <c r="A119" t="s">
        <v>1363</v>
      </c>
      <c r="B119" s="1">
        <f t="shared" si="1"/>
        <v>41913</v>
      </c>
      <c r="C119" s="95">
        <v>0.19791666666666666</v>
      </c>
      <c r="D119">
        <v>50.2</v>
      </c>
      <c r="E119">
        <v>50.5</v>
      </c>
      <c r="F119">
        <v>50.5</v>
      </c>
    </row>
    <row r="120" spans="1:6">
      <c r="A120" t="s">
        <v>1364</v>
      </c>
      <c r="B120" s="1">
        <f t="shared" si="1"/>
        <v>41913</v>
      </c>
      <c r="C120" t="s">
        <v>1345</v>
      </c>
      <c r="D120">
        <v>50.5</v>
      </c>
      <c r="E120">
        <v>50</v>
      </c>
      <c r="F120">
        <v>50.2</v>
      </c>
    </row>
    <row r="121" spans="1:6">
      <c r="A121" s="1" t="s">
        <v>1052</v>
      </c>
      <c r="B121" s="1">
        <f t="shared" si="1"/>
        <v>41883</v>
      </c>
      <c r="C121" s="95">
        <v>0.19791666666666666</v>
      </c>
      <c r="D121">
        <v>50.2</v>
      </c>
      <c r="E121">
        <v>50.3</v>
      </c>
      <c r="F121">
        <v>50.3</v>
      </c>
    </row>
    <row r="122" spans="1:6">
      <c r="A122" s="1" t="s">
        <v>1580</v>
      </c>
      <c r="B122" s="1">
        <f t="shared" si="1"/>
        <v>41883</v>
      </c>
      <c r="C122" t="s">
        <v>1345</v>
      </c>
      <c r="D122">
        <v>50.3</v>
      </c>
      <c r="E122">
        <v>51.5</v>
      </c>
      <c r="F122">
        <v>51.7</v>
      </c>
    </row>
    <row r="123" spans="1:6">
      <c r="A123" s="1" t="s">
        <v>1581</v>
      </c>
      <c r="B123" s="1">
        <f t="shared" si="1"/>
        <v>41883</v>
      </c>
      <c r="C123" s="95">
        <v>0.19791666666666666</v>
      </c>
      <c r="D123">
        <v>51.7</v>
      </c>
      <c r="E123">
        <v>52</v>
      </c>
      <c r="F123">
        <v>52</v>
      </c>
    </row>
    <row r="124" spans="1:6">
      <c r="A124" s="1" t="s">
        <v>1582</v>
      </c>
      <c r="B124" s="1">
        <f t="shared" si="1"/>
        <v>41821</v>
      </c>
      <c r="C124" t="s">
        <v>1345</v>
      </c>
      <c r="D124">
        <v>52</v>
      </c>
      <c r="E124">
        <v>51</v>
      </c>
      <c r="F124">
        <v>50.7</v>
      </c>
    </row>
    <row r="125" spans="1:6">
      <c r="A125" s="1" t="s">
        <v>1583</v>
      </c>
      <c r="B125" s="1">
        <f t="shared" si="1"/>
        <v>41852</v>
      </c>
      <c r="C125" s="95">
        <v>0.19791666666666666</v>
      </c>
      <c r="D125">
        <v>50.7</v>
      </c>
      <c r="E125">
        <v>50.8</v>
      </c>
      <c r="F125">
        <v>50.8</v>
      </c>
    </row>
    <row r="126" spans="1:6">
      <c r="A126" s="1" t="s">
        <v>1603</v>
      </c>
      <c r="B126" s="1">
        <f t="shared" si="1"/>
        <v>41821</v>
      </c>
      <c r="C126" t="s">
        <v>1345</v>
      </c>
      <c r="D126">
        <v>50.8</v>
      </c>
      <c r="E126">
        <v>49.7</v>
      </c>
      <c r="F126">
        <v>49.4</v>
      </c>
    </row>
    <row r="127" spans="1:6">
      <c r="A127" s="1" t="s">
        <v>1604</v>
      </c>
      <c r="B127" s="1">
        <f t="shared" si="1"/>
        <v>41821</v>
      </c>
      <c r="C127" s="95">
        <v>0.19791666666666666</v>
      </c>
      <c r="D127">
        <v>49.4</v>
      </c>
      <c r="E127">
        <v>49.7</v>
      </c>
      <c r="F127">
        <v>49.7</v>
      </c>
    </row>
    <row r="128" spans="1:6">
      <c r="A128" s="1" t="s">
        <v>1605</v>
      </c>
      <c r="B128" s="1">
        <f t="shared" si="1"/>
        <v>41791</v>
      </c>
      <c r="C128" t="s">
        <v>1345</v>
      </c>
      <c r="D128">
        <v>49.7</v>
      </c>
      <c r="E128">
        <v>48.1</v>
      </c>
      <c r="F128">
        <v>48.1</v>
      </c>
    </row>
    <row r="129" spans="1:6">
      <c r="A129" s="1" t="s">
        <v>1606</v>
      </c>
      <c r="B129" s="1">
        <f t="shared" si="1"/>
        <v>41791</v>
      </c>
      <c r="C129" s="95">
        <v>0.19791666666666666</v>
      </c>
      <c r="D129">
        <v>48.1</v>
      </c>
      <c r="E129">
        <v>48.4</v>
      </c>
      <c r="F129">
        <v>48.3</v>
      </c>
    </row>
    <row r="130" spans="1:6">
      <c r="A130" s="1" t="s">
        <v>1611</v>
      </c>
      <c r="B130" s="1">
        <f t="shared" si="1"/>
        <v>41760</v>
      </c>
      <c r="C130" t="s">
        <v>1345</v>
      </c>
      <c r="D130">
        <v>48.3</v>
      </c>
      <c r="E130">
        <v>48.4</v>
      </c>
      <c r="F130">
        <v>48</v>
      </c>
    </row>
    <row r="131" spans="1:6">
      <c r="A131" s="1" t="s">
        <v>1047</v>
      </c>
      <c r="B131" s="1">
        <f t="shared" ref="B131:B181" si="2">DATE(MID(A131,7,4),VLOOKUP(MID(A131,13,3),$L$2:$M$13,2,FALSE),1)</f>
        <v>41730</v>
      </c>
      <c r="C131" s="95">
        <v>0.19791666666666666</v>
      </c>
      <c r="D131">
        <v>48</v>
      </c>
      <c r="E131">
        <v>48.1</v>
      </c>
      <c r="F131">
        <v>48.1</v>
      </c>
    </row>
    <row r="132" spans="1:6">
      <c r="A132" s="1" t="s">
        <v>1614</v>
      </c>
      <c r="B132" s="1">
        <f t="shared" si="2"/>
        <v>41730</v>
      </c>
      <c r="C132" t="s">
        <v>1345</v>
      </c>
      <c r="D132">
        <v>48.1</v>
      </c>
      <c r="E132">
        <v>48.7</v>
      </c>
      <c r="F132">
        <v>48.5</v>
      </c>
    </row>
    <row r="133" spans="1:6">
      <c r="A133" s="1" t="s">
        <v>1615</v>
      </c>
      <c r="B133" s="1">
        <f t="shared" si="2"/>
        <v>41730</v>
      </c>
      <c r="C133" s="95">
        <v>0.19791666666666666</v>
      </c>
      <c r="D133">
        <v>48.5</v>
      </c>
      <c r="E133">
        <v>48.5</v>
      </c>
      <c r="F133">
        <v>48.3</v>
      </c>
    </row>
    <row r="134" spans="1:6">
      <c r="A134" s="1" t="s">
        <v>1620</v>
      </c>
      <c r="B134" s="1">
        <f t="shared" si="2"/>
        <v>41699</v>
      </c>
      <c r="C134" t="s">
        <v>1345</v>
      </c>
      <c r="D134">
        <v>48.3</v>
      </c>
      <c r="E134">
        <v>49.4</v>
      </c>
      <c r="F134">
        <v>49.5</v>
      </c>
    </row>
    <row r="135" spans="1:6">
      <c r="A135" s="1" t="s">
        <v>1621</v>
      </c>
      <c r="B135" s="1">
        <f t="shared" si="2"/>
        <v>41671</v>
      </c>
      <c r="C135" s="95">
        <v>0.19791666666666666</v>
      </c>
      <c r="D135">
        <v>49.5</v>
      </c>
      <c r="E135">
        <v>49.6</v>
      </c>
      <c r="F135">
        <v>49.6</v>
      </c>
    </row>
    <row r="136" spans="1:6">
      <c r="A136" s="1" t="s">
        <v>1622</v>
      </c>
      <c r="B136" s="1">
        <f t="shared" si="2"/>
        <v>41671</v>
      </c>
      <c r="C136" t="s">
        <v>1345</v>
      </c>
      <c r="D136">
        <v>49.6</v>
      </c>
      <c r="E136">
        <v>50.6</v>
      </c>
      <c r="F136">
        <v>50.5</v>
      </c>
    </row>
    <row r="137" spans="1:6">
      <c r="A137" s="1" t="s">
        <v>1623</v>
      </c>
      <c r="B137" s="1">
        <f t="shared" si="2"/>
        <v>41640</v>
      </c>
      <c r="C137" s="95">
        <v>0.19791666666666666</v>
      </c>
      <c r="D137">
        <v>50.5</v>
      </c>
      <c r="E137">
        <v>50.5</v>
      </c>
      <c r="F137">
        <v>50.5</v>
      </c>
    </row>
    <row r="138" spans="1:6">
      <c r="A138" s="1" t="s">
        <v>1626</v>
      </c>
      <c r="B138" s="1">
        <v>41275</v>
      </c>
      <c r="C138" t="s">
        <v>1345</v>
      </c>
      <c r="D138">
        <v>50.5</v>
      </c>
      <c r="E138">
        <v>51</v>
      </c>
      <c r="F138">
        <v>50.8</v>
      </c>
    </row>
    <row r="139" spans="1:6">
      <c r="A139" s="1" t="s">
        <v>1627</v>
      </c>
      <c r="B139" s="1">
        <v>41275</v>
      </c>
      <c r="C139" s="95">
        <v>0.19791666666666666</v>
      </c>
      <c r="D139">
        <v>50.8</v>
      </c>
      <c r="E139">
        <v>50.5</v>
      </c>
      <c r="F139">
        <v>50.4</v>
      </c>
    </row>
    <row r="140" spans="1:6">
      <c r="A140" s="1" t="s">
        <v>1628</v>
      </c>
      <c r="B140" s="1">
        <f t="shared" si="2"/>
        <v>41609</v>
      </c>
      <c r="C140" t="s">
        <v>1345</v>
      </c>
      <c r="D140">
        <v>50.4</v>
      </c>
      <c r="E140">
        <v>50.8</v>
      </c>
      <c r="F140">
        <v>50.9</v>
      </c>
    </row>
    <row r="141" spans="1:6">
      <c r="A141" s="1" t="s">
        <v>1629</v>
      </c>
      <c r="B141" s="1">
        <f t="shared" si="2"/>
        <v>41609</v>
      </c>
      <c r="C141" s="95">
        <v>0.19791666666666666</v>
      </c>
      <c r="D141">
        <v>50.9</v>
      </c>
      <c r="E141">
        <v>50.7</v>
      </c>
      <c r="F141">
        <v>50.9</v>
      </c>
    </row>
    <row r="142" spans="1:6">
      <c r="A142" s="1" t="s">
        <v>1786</v>
      </c>
      <c r="B142" s="1">
        <f t="shared" si="2"/>
        <v>41579</v>
      </c>
      <c r="C142" t="s">
        <v>1345</v>
      </c>
      <c r="D142">
        <v>50.9</v>
      </c>
      <c r="E142">
        <v>50.5</v>
      </c>
      <c r="F142">
        <v>50.2</v>
      </c>
    </row>
    <row r="143" spans="1:6">
      <c r="A143" s="1" t="s">
        <v>1584</v>
      </c>
      <c r="B143" s="1">
        <f t="shared" si="2"/>
        <v>41548</v>
      </c>
      <c r="C143" s="95">
        <v>0.19791666666666666</v>
      </c>
      <c r="D143">
        <v>50.2</v>
      </c>
      <c r="E143">
        <v>51.2</v>
      </c>
      <c r="F143">
        <v>51.2</v>
      </c>
    </row>
    <row r="144" spans="1:6">
      <c r="A144" s="1" t="s">
        <v>1585</v>
      </c>
      <c r="B144" s="1">
        <f t="shared" si="2"/>
        <v>41548</v>
      </c>
      <c r="C144" t="s">
        <v>1345</v>
      </c>
      <c r="D144">
        <v>51.2</v>
      </c>
      <c r="E144">
        <v>50.9</v>
      </c>
      <c r="F144">
        <v>50.1</v>
      </c>
    </row>
    <row r="145" spans="1:6">
      <c r="A145" s="1" t="s">
        <v>1586</v>
      </c>
      <c r="B145" s="1">
        <f t="shared" si="2"/>
        <v>41548</v>
      </c>
      <c r="C145" s="95">
        <v>0.19791666666666666</v>
      </c>
      <c r="D145">
        <v>50.1</v>
      </c>
      <c r="E145">
        <v>50.2</v>
      </c>
      <c r="F145">
        <v>50.1</v>
      </c>
    </row>
    <row r="146" spans="1:6">
      <c r="A146" s="1" t="s">
        <v>1590</v>
      </c>
      <c r="B146" s="1">
        <f t="shared" si="2"/>
        <v>41518</v>
      </c>
      <c r="C146" t="s">
        <v>1345</v>
      </c>
      <c r="D146">
        <v>50.1</v>
      </c>
      <c r="E146">
        <v>48.3</v>
      </c>
      <c r="F146">
        <v>47.7</v>
      </c>
    </row>
    <row r="147" spans="1:6">
      <c r="A147" s="1" t="s">
        <v>1595</v>
      </c>
      <c r="B147" s="1">
        <f t="shared" si="2"/>
        <v>41487</v>
      </c>
      <c r="C147" s="95">
        <v>0.19791666666666666</v>
      </c>
      <c r="D147">
        <v>47.7</v>
      </c>
      <c r="E147">
        <v>47.7</v>
      </c>
      <c r="F147">
        <v>47.7</v>
      </c>
    </row>
    <row r="148" spans="1:6">
      <c r="A148" s="1" t="s">
        <v>1594</v>
      </c>
      <c r="B148" s="1">
        <f t="shared" si="2"/>
        <v>41487</v>
      </c>
      <c r="C148" t="s">
        <v>1345</v>
      </c>
      <c r="D148">
        <v>47.7</v>
      </c>
      <c r="E148">
        <v>48.6</v>
      </c>
      <c r="F148">
        <v>48.2</v>
      </c>
    </row>
    <row r="149" spans="1:6">
      <c r="A149" s="1" t="s">
        <v>1593</v>
      </c>
      <c r="B149" s="1">
        <f t="shared" si="2"/>
        <v>41456</v>
      </c>
      <c r="C149" s="95">
        <v>0.19791666666666666</v>
      </c>
      <c r="D149">
        <v>48.2</v>
      </c>
      <c r="E149">
        <v>48.3</v>
      </c>
      <c r="F149">
        <v>48.3</v>
      </c>
    </row>
    <row r="150" spans="1:6">
      <c r="A150" s="1" t="s">
        <v>1601</v>
      </c>
      <c r="B150" s="1">
        <f t="shared" si="2"/>
        <v>41456</v>
      </c>
      <c r="C150" t="s">
        <v>1345</v>
      </c>
      <c r="D150">
        <v>48.3</v>
      </c>
      <c r="E150">
        <v>49.4</v>
      </c>
      <c r="F150">
        <v>49.2</v>
      </c>
    </row>
    <row r="151" spans="1:6">
      <c r="A151" s="1" t="s">
        <v>1602</v>
      </c>
      <c r="B151" s="1">
        <f t="shared" si="2"/>
        <v>41456</v>
      </c>
      <c r="C151" s="95">
        <v>0.19791666666666666</v>
      </c>
      <c r="D151">
        <v>49.2</v>
      </c>
      <c r="E151">
        <v>49.6</v>
      </c>
      <c r="F151">
        <v>49.6</v>
      </c>
    </row>
    <row r="152" spans="1:6">
      <c r="A152" s="1" t="s">
        <v>1607</v>
      </c>
      <c r="B152" s="1">
        <f t="shared" si="2"/>
        <v>41426</v>
      </c>
      <c r="C152" t="s">
        <v>1345</v>
      </c>
      <c r="D152">
        <v>49.6</v>
      </c>
      <c r="E152">
        <v>50.5</v>
      </c>
      <c r="F152">
        <v>50.4</v>
      </c>
    </row>
    <row r="153" spans="1:6">
      <c r="A153" s="1" t="s">
        <v>1608</v>
      </c>
      <c r="B153" s="1">
        <f t="shared" si="2"/>
        <v>41426</v>
      </c>
      <c r="C153" s="95">
        <v>0.19791666666666666</v>
      </c>
      <c r="D153">
        <v>50.4</v>
      </c>
      <c r="E153">
        <v>50.6</v>
      </c>
      <c r="F153">
        <v>50.5</v>
      </c>
    </row>
    <row r="154" spans="1:6">
      <c r="A154" s="1" t="s">
        <v>1612</v>
      </c>
      <c r="B154" s="1">
        <f t="shared" si="2"/>
        <v>41395</v>
      </c>
      <c r="C154" t="s">
        <v>1345</v>
      </c>
      <c r="D154">
        <v>50.5</v>
      </c>
      <c r="E154">
        <v>51.4</v>
      </c>
      <c r="F154">
        <v>51.6</v>
      </c>
    </row>
    <row r="155" spans="1:6">
      <c r="A155" s="1" t="s">
        <v>1035</v>
      </c>
      <c r="B155" s="1">
        <f t="shared" si="2"/>
        <v>41365</v>
      </c>
      <c r="C155" s="95">
        <v>0.19791666666666666</v>
      </c>
      <c r="D155">
        <v>51.6</v>
      </c>
      <c r="E155">
        <v>51.7</v>
      </c>
      <c r="F155">
        <v>51.7</v>
      </c>
    </row>
    <row r="156" spans="1:6">
      <c r="A156" s="1" t="s">
        <v>1616</v>
      </c>
      <c r="B156" s="1">
        <f t="shared" si="2"/>
        <v>41365</v>
      </c>
      <c r="C156" t="s">
        <v>1345</v>
      </c>
      <c r="D156">
        <v>51.7</v>
      </c>
      <c r="E156">
        <v>51.2</v>
      </c>
      <c r="F156">
        <v>50.4</v>
      </c>
    </row>
    <row r="157" spans="1:6">
      <c r="A157" s="1" t="s">
        <v>1034</v>
      </c>
      <c r="B157" s="1">
        <f t="shared" si="2"/>
        <v>41334</v>
      </c>
      <c r="C157" s="95">
        <v>0.19791666666666666</v>
      </c>
      <c r="D157">
        <v>50.4</v>
      </c>
      <c r="E157">
        <v>50.4</v>
      </c>
      <c r="F157">
        <v>50.4</v>
      </c>
    </row>
    <row r="158" spans="1:6">
      <c r="A158" s="1" t="s">
        <v>1619</v>
      </c>
      <c r="B158" s="1">
        <f t="shared" si="2"/>
        <v>41334</v>
      </c>
      <c r="C158" t="s">
        <v>1345</v>
      </c>
      <c r="D158">
        <v>50.4</v>
      </c>
      <c r="E158">
        <v>52.2</v>
      </c>
      <c r="F158">
        <v>52.3</v>
      </c>
    </row>
    <row r="159" spans="1:6">
      <c r="A159" s="1" t="s">
        <v>1033</v>
      </c>
      <c r="B159" s="1">
        <f t="shared" si="2"/>
        <v>41306</v>
      </c>
      <c r="C159" s="95">
        <v>0.19791666666666666</v>
      </c>
      <c r="D159">
        <v>52.3</v>
      </c>
      <c r="E159">
        <v>52.1</v>
      </c>
      <c r="F159">
        <v>51.9</v>
      </c>
    </row>
    <row r="160" spans="1:6">
      <c r="A160" s="1" t="s">
        <v>1624</v>
      </c>
      <c r="B160" s="1">
        <f t="shared" si="2"/>
        <v>41306</v>
      </c>
      <c r="C160" t="s">
        <v>1345</v>
      </c>
      <c r="D160">
        <v>51.9</v>
      </c>
      <c r="F160">
        <v>51.5</v>
      </c>
    </row>
    <row r="161" spans="1:6">
      <c r="A161" s="1" t="s">
        <v>1630</v>
      </c>
      <c r="B161" s="1">
        <v>41275</v>
      </c>
      <c r="C161" s="95">
        <v>0.19791666666666666</v>
      </c>
      <c r="D161">
        <v>51.5</v>
      </c>
      <c r="E161">
        <v>50.9</v>
      </c>
      <c r="F161">
        <v>50.9</v>
      </c>
    </row>
    <row r="162" spans="1:6">
      <c r="A162" s="1" t="s">
        <v>1631</v>
      </c>
      <c r="B162" s="1">
        <v>41275</v>
      </c>
      <c r="C162" t="s">
        <v>1345</v>
      </c>
      <c r="D162">
        <v>50.9</v>
      </c>
      <c r="F162">
        <v>50.5</v>
      </c>
    </row>
    <row r="163" spans="1:6">
      <c r="A163" s="1" t="s">
        <v>1632</v>
      </c>
      <c r="B163" s="1">
        <v>41275</v>
      </c>
      <c r="C163" s="95">
        <v>0.19791666666666666</v>
      </c>
      <c r="D163">
        <v>50.5</v>
      </c>
      <c r="E163">
        <v>50.4</v>
      </c>
      <c r="F163">
        <v>50.4</v>
      </c>
    </row>
    <row r="164" spans="1:6">
      <c r="A164" s="1" t="s">
        <v>1633</v>
      </c>
      <c r="B164" s="1">
        <f t="shared" si="2"/>
        <v>41244</v>
      </c>
      <c r="C164" t="s">
        <v>1345</v>
      </c>
      <c r="D164">
        <v>50.4</v>
      </c>
      <c r="F164">
        <v>49.5</v>
      </c>
    </row>
    <row r="165" spans="1:6">
      <c r="A165" s="1" t="s">
        <v>1634</v>
      </c>
      <c r="B165" s="1">
        <f t="shared" si="2"/>
        <v>41244</v>
      </c>
      <c r="C165" s="95">
        <v>0.19791666666666666</v>
      </c>
      <c r="D165">
        <v>49.5</v>
      </c>
      <c r="E165">
        <v>49.1</v>
      </c>
      <c r="F165">
        <v>49.1</v>
      </c>
    </row>
    <row r="166" spans="1:6">
      <c r="A166" s="1" t="s">
        <v>1780</v>
      </c>
      <c r="B166" s="1">
        <f t="shared" si="2"/>
        <v>41214</v>
      </c>
      <c r="C166" t="s">
        <v>1345</v>
      </c>
      <c r="D166">
        <v>49.1</v>
      </c>
      <c r="F166">
        <v>47.9</v>
      </c>
    </row>
    <row r="167" spans="1:6">
      <c r="A167" s="1" t="s">
        <v>1587</v>
      </c>
      <c r="B167" s="1">
        <f t="shared" si="2"/>
        <v>41183</v>
      </c>
      <c r="C167" s="95">
        <v>0.22916666666666666</v>
      </c>
      <c r="D167">
        <v>47.9</v>
      </c>
      <c r="F167">
        <v>47.8</v>
      </c>
    </row>
    <row r="168" spans="1:6">
      <c r="A168" s="1" t="s">
        <v>1588</v>
      </c>
      <c r="B168" s="1">
        <f t="shared" si="2"/>
        <v>41183</v>
      </c>
      <c r="C168" t="s">
        <v>1365</v>
      </c>
      <c r="D168">
        <v>47.8</v>
      </c>
      <c r="F168">
        <v>47.6</v>
      </c>
    </row>
    <row r="169" spans="1:6">
      <c r="A169" s="1" t="s">
        <v>1589</v>
      </c>
      <c r="B169" s="1">
        <f t="shared" si="2"/>
        <v>41183</v>
      </c>
      <c r="C169" s="95">
        <v>0.22916666666666666</v>
      </c>
      <c r="D169">
        <v>47.6</v>
      </c>
      <c r="F169">
        <v>47.8</v>
      </c>
    </row>
    <row r="170" spans="1:6">
      <c r="A170" s="1" t="s">
        <v>1591</v>
      </c>
      <c r="B170" s="1">
        <f t="shared" si="2"/>
        <v>41153</v>
      </c>
      <c r="C170" t="s">
        <v>1365</v>
      </c>
      <c r="D170">
        <v>47.8</v>
      </c>
      <c r="F170">
        <v>49.3</v>
      </c>
    </row>
    <row r="171" spans="1:6">
      <c r="A171" s="1" t="s">
        <v>1592</v>
      </c>
      <c r="B171" s="1">
        <f t="shared" si="2"/>
        <v>41153</v>
      </c>
      <c r="C171" s="95">
        <v>0.22916666666666666</v>
      </c>
      <c r="D171">
        <v>49.3</v>
      </c>
      <c r="F171">
        <v>49.5</v>
      </c>
    </row>
    <row r="172" spans="1:6">
      <c r="A172" s="1" t="s">
        <v>1596</v>
      </c>
      <c r="B172" s="1">
        <f t="shared" si="2"/>
        <v>41122</v>
      </c>
      <c r="C172" t="s">
        <v>1365</v>
      </c>
      <c r="D172">
        <v>49.5</v>
      </c>
      <c r="F172">
        <v>48.2</v>
      </c>
    </row>
    <row r="173" spans="1:6">
      <c r="A173" s="1" t="s">
        <v>1598</v>
      </c>
      <c r="B173" s="1">
        <f t="shared" si="2"/>
        <v>41091</v>
      </c>
      <c r="C173" s="95">
        <v>0.22916666666666666</v>
      </c>
      <c r="D173">
        <v>48.2</v>
      </c>
      <c r="F173">
        <v>48.1</v>
      </c>
    </row>
    <row r="174" spans="1:6">
      <c r="A174" s="1" t="s">
        <v>1599</v>
      </c>
      <c r="B174" s="1">
        <f t="shared" si="2"/>
        <v>41091</v>
      </c>
      <c r="C174" t="s">
        <v>1365</v>
      </c>
      <c r="D174">
        <v>48.1</v>
      </c>
      <c r="F174">
        <v>48.4</v>
      </c>
    </row>
    <row r="175" spans="1:6">
      <c r="A175" s="1" t="s">
        <v>1600</v>
      </c>
      <c r="B175" s="1">
        <f t="shared" si="2"/>
        <v>41091</v>
      </c>
      <c r="C175" s="95">
        <v>0.22916666666666666</v>
      </c>
      <c r="D175">
        <v>48.4</v>
      </c>
      <c r="F175">
        <v>48.7</v>
      </c>
    </row>
    <row r="176" spans="1:6">
      <c r="A176" s="1" t="s">
        <v>1609</v>
      </c>
      <c r="B176" s="1">
        <f t="shared" si="2"/>
        <v>41061</v>
      </c>
      <c r="C176" t="s">
        <v>1365</v>
      </c>
      <c r="D176">
        <v>48.7</v>
      </c>
      <c r="F176">
        <v>49.3</v>
      </c>
    </row>
    <row r="177" spans="1:6">
      <c r="A177" s="1" t="s">
        <v>1610</v>
      </c>
      <c r="B177" s="1">
        <f t="shared" si="2"/>
        <v>41061</v>
      </c>
      <c r="C177" s="95">
        <v>0.22916666666666666</v>
      </c>
      <c r="D177">
        <v>49.3</v>
      </c>
      <c r="F177">
        <v>49.1</v>
      </c>
    </row>
    <row r="178" spans="1:6">
      <c r="A178" s="1" t="s">
        <v>1613</v>
      </c>
      <c r="B178" s="1">
        <f t="shared" si="2"/>
        <v>41030</v>
      </c>
      <c r="C178" t="s">
        <v>1365</v>
      </c>
      <c r="D178">
        <v>49.1</v>
      </c>
      <c r="F178">
        <v>48.3</v>
      </c>
    </row>
    <row r="179" spans="1:6">
      <c r="A179" s="1" t="s">
        <v>1617</v>
      </c>
      <c r="B179" s="1">
        <f t="shared" si="2"/>
        <v>41000</v>
      </c>
      <c r="C179" t="s">
        <v>1366</v>
      </c>
      <c r="D179">
        <v>48.1</v>
      </c>
      <c r="F179">
        <v>49.6</v>
      </c>
    </row>
    <row r="180" spans="1:6">
      <c r="A180" s="1" t="s">
        <v>1618</v>
      </c>
      <c r="B180" s="1">
        <f t="shared" si="2"/>
        <v>40969</v>
      </c>
      <c r="C180" t="s">
        <v>1366</v>
      </c>
      <c r="D180">
        <v>49.7</v>
      </c>
      <c r="F180">
        <v>48.8</v>
      </c>
    </row>
    <row r="181" spans="1:6">
      <c r="A181" s="1" t="s">
        <v>1625</v>
      </c>
      <c r="B181" s="1">
        <f t="shared" si="2"/>
        <v>40940</v>
      </c>
      <c r="C181" t="s">
        <v>1366</v>
      </c>
      <c r="D181">
        <v>48.8</v>
      </c>
      <c r="F181">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9D04C-36B1-40A6-87DD-1B4C3240F9F1}">
  <dimension ref="A1:M245"/>
  <sheetViews>
    <sheetView workbookViewId="0">
      <selection activeCell="B12" sqref="B12"/>
    </sheetView>
  </sheetViews>
  <sheetFormatPr defaultRowHeight="14.4"/>
  <cols>
    <col min="1" max="1" width="16.33203125" bestFit="1" customWidth="1"/>
    <col min="2" max="2" width="16.33203125" customWidth="1"/>
  </cols>
  <sheetData>
    <row r="1" spans="1:13">
      <c r="A1" t="s">
        <v>1155</v>
      </c>
      <c r="C1" t="s">
        <v>1316</v>
      </c>
      <c r="D1" t="s">
        <v>1154</v>
      </c>
      <c r="E1" t="s">
        <v>1317</v>
      </c>
      <c r="F1" t="s">
        <v>1318</v>
      </c>
      <c r="G1" t="s">
        <v>1694</v>
      </c>
    </row>
    <row r="2" spans="1:13">
      <c r="A2" t="s">
        <v>1368</v>
      </c>
      <c r="B2" s="1">
        <f>DATE(MID(A2,7,4),VLOOKUP(MID(A2,13,3),$L$2:$M$13,2,FALSE),1)</f>
        <v>45047</v>
      </c>
      <c r="C2" s="95">
        <v>0.69791666666666663</v>
      </c>
      <c r="F2">
        <v>53.7</v>
      </c>
      <c r="L2" t="s">
        <v>1157</v>
      </c>
      <c r="M2">
        <v>2</v>
      </c>
    </row>
    <row r="3" spans="1:13">
      <c r="A3" t="s">
        <v>1369</v>
      </c>
      <c r="B3" s="1">
        <f t="shared" ref="B3:B66" si="0">DATE(MID(A3,7,4),VLOOKUP(MID(A3,13,3),$L$2:$M$13,2,FALSE),1)</f>
        <v>45047</v>
      </c>
      <c r="C3" t="s">
        <v>1370</v>
      </c>
      <c r="D3">
        <v>53.7</v>
      </c>
      <c r="E3">
        <v>51.5</v>
      </c>
      <c r="F3">
        <v>52.6</v>
      </c>
      <c r="L3" t="s">
        <v>1158</v>
      </c>
      <c r="M3">
        <v>3</v>
      </c>
    </row>
    <row r="4" spans="1:13">
      <c r="A4" t="s">
        <v>1371</v>
      </c>
      <c r="B4" s="1">
        <f t="shared" si="0"/>
        <v>45017</v>
      </c>
      <c r="C4" s="95">
        <v>0.69791666666666663</v>
      </c>
      <c r="D4">
        <v>52.6</v>
      </c>
      <c r="E4">
        <v>53.8</v>
      </c>
      <c r="F4">
        <v>50.6</v>
      </c>
      <c r="L4" t="s">
        <v>1159</v>
      </c>
      <c r="M4">
        <v>4</v>
      </c>
    </row>
    <row r="5" spans="1:13">
      <c r="A5" t="s">
        <v>1372</v>
      </c>
      <c r="B5" s="1">
        <f t="shared" si="0"/>
        <v>45017</v>
      </c>
      <c r="C5" t="s">
        <v>1370</v>
      </c>
      <c r="D5">
        <v>53.8</v>
      </c>
      <c r="E5">
        <v>50.5</v>
      </c>
      <c r="F5">
        <v>50.6</v>
      </c>
      <c r="L5" t="s">
        <v>1160</v>
      </c>
      <c r="M5">
        <v>5</v>
      </c>
    </row>
    <row r="6" spans="1:13">
      <c r="A6" t="s">
        <v>1373</v>
      </c>
      <c r="B6" s="1">
        <f t="shared" si="0"/>
        <v>44986</v>
      </c>
      <c r="C6" s="95">
        <v>0.73958333333333337</v>
      </c>
      <c r="D6">
        <v>50.6</v>
      </c>
      <c r="E6">
        <v>50.5</v>
      </c>
      <c r="F6">
        <v>46.8</v>
      </c>
      <c r="L6" t="s">
        <v>1161</v>
      </c>
      <c r="M6">
        <v>6</v>
      </c>
    </row>
    <row r="7" spans="1:13">
      <c r="A7" t="s">
        <v>1374</v>
      </c>
      <c r="B7" s="1">
        <f t="shared" si="0"/>
        <v>44986</v>
      </c>
      <c r="C7" t="s">
        <v>1375</v>
      </c>
      <c r="D7">
        <v>50.5</v>
      </c>
      <c r="E7">
        <v>47.2</v>
      </c>
      <c r="F7">
        <v>46.8</v>
      </c>
      <c r="L7" t="s">
        <v>1576</v>
      </c>
      <c r="M7">
        <v>7</v>
      </c>
    </row>
    <row r="8" spans="1:13">
      <c r="A8" t="s">
        <v>1376</v>
      </c>
      <c r="B8" s="1">
        <f t="shared" si="0"/>
        <v>44958</v>
      </c>
      <c r="C8" s="95">
        <v>0.73958333333333337</v>
      </c>
      <c r="D8">
        <v>46.8</v>
      </c>
      <c r="E8">
        <v>46.6</v>
      </c>
      <c r="F8">
        <v>44.7</v>
      </c>
      <c r="L8" t="s">
        <v>1577</v>
      </c>
      <c r="M8">
        <v>8</v>
      </c>
    </row>
    <row r="9" spans="1:13">
      <c r="A9" t="s">
        <v>1377</v>
      </c>
      <c r="B9" s="1">
        <f t="shared" si="0"/>
        <v>44958</v>
      </c>
      <c r="C9" t="s">
        <v>1375</v>
      </c>
      <c r="D9">
        <v>46.6</v>
      </c>
      <c r="E9">
        <v>45</v>
      </c>
      <c r="F9">
        <v>44.7</v>
      </c>
      <c r="L9" t="s">
        <v>1164</v>
      </c>
      <c r="M9">
        <v>9</v>
      </c>
    </row>
    <row r="10" spans="1:13">
      <c r="A10" t="s">
        <v>1378</v>
      </c>
      <c r="B10" s="1">
        <f t="shared" si="0"/>
        <v>44927</v>
      </c>
      <c r="C10" s="95">
        <v>0.73958333333333337</v>
      </c>
      <c r="D10">
        <v>44.7</v>
      </c>
      <c r="E10">
        <v>44.4</v>
      </c>
      <c r="F10">
        <v>46.2</v>
      </c>
      <c r="L10" t="s">
        <v>1578</v>
      </c>
      <c r="M10">
        <v>10</v>
      </c>
    </row>
    <row r="11" spans="1:13">
      <c r="A11" t="s">
        <v>1379</v>
      </c>
      <c r="B11" s="1">
        <v>44927</v>
      </c>
      <c r="C11" t="s">
        <v>1375</v>
      </c>
      <c r="D11">
        <v>44.4</v>
      </c>
      <c r="E11">
        <v>46.8</v>
      </c>
      <c r="F11">
        <v>46.2</v>
      </c>
      <c r="L11" t="s">
        <v>1166</v>
      </c>
      <c r="M11">
        <v>11</v>
      </c>
    </row>
    <row r="12" spans="1:13">
      <c r="A12" t="s">
        <v>1380</v>
      </c>
      <c r="B12" s="1">
        <f t="shared" si="0"/>
        <v>44896</v>
      </c>
      <c r="C12" s="95">
        <v>0.73958333333333337</v>
      </c>
      <c r="D12">
        <v>46.2</v>
      </c>
      <c r="E12">
        <v>46.1</v>
      </c>
      <c r="F12">
        <v>47.8</v>
      </c>
      <c r="L12" t="s">
        <v>1579</v>
      </c>
      <c r="M12">
        <v>12</v>
      </c>
    </row>
    <row r="13" spans="1:13">
      <c r="A13" t="s">
        <v>1381</v>
      </c>
      <c r="B13" s="1">
        <f t="shared" si="0"/>
        <v>44896</v>
      </c>
      <c r="C13" t="s">
        <v>1375</v>
      </c>
      <c r="D13">
        <v>46.1</v>
      </c>
      <c r="E13">
        <v>47.9</v>
      </c>
      <c r="F13">
        <v>47.8</v>
      </c>
      <c r="L13" t="s">
        <v>1168</v>
      </c>
      <c r="M13">
        <v>1</v>
      </c>
    </row>
    <row r="14" spans="1:13">
      <c r="A14" t="s">
        <v>1382</v>
      </c>
      <c r="B14" s="1">
        <f t="shared" si="0"/>
        <v>44866</v>
      </c>
      <c r="C14" s="95">
        <v>0.69791666666666663</v>
      </c>
      <c r="D14">
        <v>47.8</v>
      </c>
      <c r="E14">
        <v>46.6</v>
      </c>
      <c r="F14">
        <v>49.3</v>
      </c>
    </row>
    <row r="15" spans="1:13">
      <c r="A15" t="s">
        <v>1383</v>
      </c>
      <c r="B15" s="1">
        <f t="shared" si="0"/>
        <v>44866</v>
      </c>
      <c r="C15" t="s">
        <v>1370</v>
      </c>
      <c r="D15">
        <v>46.6</v>
      </c>
      <c r="E15">
        <v>49.2</v>
      </c>
      <c r="F15">
        <v>49.3</v>
      </c>
    </row>
    <row r="16" spans="1:13">
      <c r="A16" t="s">
        <v>1384</v>
      </c>
      <c r="B16" s="1">
        <f t="shared" si="0"/>
        <v>44835</v>
      </c>
      <c r="C16" s="95">
        <v>0.69791666666666663</v>
      </c>
      <c r="D16">
        <v>49.3</v>
      </c>
      <c r="E16">
        <v>49.2</v>
      </c>
      <c r="F16">
        <v>43.7</v>
      </c>
    </row>
    <row r="17" spans="1:6">
      <c r="A17" t="s">
        <v>1385</v>
      </c>
      <c r="B17" s="1">
        <f t="shared" si="0"/>
        <v>44835</v>
      </c>
      <c r="C17" t="s">
        <v>1370</v>
      </c>
      <c r="D17">
        <v>49.2</v>
      </c>
      <c r="E17">
        <v>45</v>
      </c>
      <c r="F17">
        <v>43.7</v>
      </c>
    </row>
    <row r="18" spans="1:6">
      <c r="A18" t="s">
        <v>1386</v>
      </c>
      <c r="B18" s="1">
        <f t="shared" si="0"/>
        <v>44805</v>
      </c>
      <c r="C18" s="95">
        <v>0.69791666666666663</v>
      </c>
      <c r="D18">
        <v>43.7</v>
      </c>
      <c r="E18">
        <v>44.3</v>
      </c>
      <c r="F18">
        <v>47.3</v>
      </c>
    </row>
    <row r="19" spans="1:6">
      <c r="A19" t="s">
        <v>1387</v>
      </c>
      <c r="B19" s="1">
        <f t="shared" si="0"/>
        <v>44805</v>
      </c>
      <c r="C19" t="s">
        <v>1370</v>
      </c>
      <c r="D19">
        <v>44.1</v>
      </c>
      <c r="E19">
        <v>49.2</v>
      </c>
      <c r="F19">
        <v>47.3</v>
      </c>
    </row>
    <row r="20" spans="1:6">
      <c r="A20" t="s">
        <v>1388</v>
      </c>
      <c r="B20" s="1">
        <f t="shared" si="0"/>
        <v>44774</v>
      </c>
      <c r="C20" s="95">
        <v>0.69791666666666663</v>
      </c>
      <c r="D20">
        <v>47.3</v>
      </c>
      <c r="E20">
        <v>47</v>
      </c>
      <c r="F20">
        <v>52.7</v>
      </c>
    </row>
    <row r="21" spans="1:6">
      <c r="A21" t="s">
        <v>1389</v>
      </c>
      <c r="B21" s="1">
        <f t="shared" si="0"/>
        <v>44774</v>
      </c>
      <c r="C21" t="s">
        <v>1370</v>
      </c>
      <c r="D21">
        <v>47</v>
      </c>
      <c r="E21">
        <v>52.6</v>
      </c>
      <c r="F21">
        <v>52.7</v>
      </c>
    </row>
    <row r="22" spans="1:6">
      <c r="A22" t="s">
        <v>1390</v>
      </c>
      <c r="B22" s="1">
        <f t="shared" si="0"/>
        <v>44743</v>
      </c>
      <c r="C22" s="95">
        <v>0.69791666666666663</v>
      </c>
      <c r="D22">
        <v>52.7</v>
      </c>
      <c r="E22">
        <v>51.6</v>
      </c>
      <c r="F22">
        <v>51.6</v>
      </c>
    </row>
    <row r="23" spans="1:6">
      <c r="A23" t="s">
        <v>1391</v>
      </c>
      <c r="B23" s="1">
        <f t="shared" si="0"/>
        <v>44743</v>
      </c>
      <c r="C23" t="s">
        <v>1370</v>
      </c>
      <c r="D23">
        <v>51.6</v>
      </c>
      <c r="E23">
        <v>53.5</v>
      </c>
      <c r="F23">
        <v>53.4</v>
      </c>
    </row>
    <row r="24" spans="1:6">
      <c r="A24" t="s">
        <v>1392</v>
      </c>
      <c r="B24" s="1">
        <f t="shared" si="0"/>
        <v>44713</v>
      </c>
      <c r="C24" s="95">
        <v>0.69791666666666663</v>
      </c>
      <c r="D24">
        <v>53.4</v>
      </c>
      <c r="E24">
        <v>53.5</v>
      </c>
      <c r="F24">
        <v>55.6</v>
      </c>
    </row>
    <row r="25" spans="1:6">
      <c r="A25" t="s">
        <v>1393</v>
      </c>
      <c r="B25" s="1">
        <f t="shared" si="0"/>
        <v>44713</v>
      </c>
      <c r="C25" t="s">
        <v>1370</v>
      </c>
      <c r="D25">
        <v>53.5</v>
      </c>
      <c r="E25">
        <v>55.2</v>
      </c>
      <c r="F25">
        <v>55.6</v>
      </c>
    </row>
    <row r="26" spans="1:6">
      <c r="A26" t="s">
        <v>1140</v>
      </c>
      <c r="B26" s="1">
        <f t="shared" si="0"/>
        <v>44682</v>
      </c>
      <c r="C26" s="95">
        <v>0.69791666666666663</v>
      </c>
      <c r="D26">
        <v>55.6</v>
      </c>
      <c r="E26">
        <v>54.7</v>
      </c>
      <c r="F26">
        <v>58</v>
      </c>
    </row>
    <row r="27" spans="1:6">
      <c r="A27" t="s">
        <v>1394</v>
      </c>
      <c r="B27" s="1">
        <f t="shared" si="0"/>
        <v>44682</v>
      </c>
      <c r="C27" t="s">
        <v>1370</v>
      </c>
      <c r="D27">
        <v>54.7</v>
      </c>
      <c r="E27">
        <v>58</v>
      </c>
      <c r="F27">
        <v>58</v>
      </c>
    </row>
    <row r="28" spans="1:6">
      <c r="A28" t="s">
        <v>1395</v>
      </c>
      <c r="B28" s="1">
        <f t="shared" si="0"/>
        <v>44652</v>
      </c>
      <c r="C28" s="95">
        <v>0.69791666666666663</v>
      </c>
      <c r="D28">
        <v>58</v>
      </c>
      <c r="E28">
        <v>58.9</v>
      </c>
      <c r="F28">
        <v>56.5</v>
      </c>
    </row>
    <row r="29" spans="1:6">
      <c r="A29" t="s">
        <v>1396</v>
      </c>
      <c r="B29" s="1">
        <f t="shared" si="0"/>
        <v>44652</v>
      </c>
      <c r="C29" t="s">
        <v>1370</v>
      </c>
      <c r="D29">
        <v>58.9</v>
      </c>
      <c r="E29">
        <v>56</v>
      </c>
      <c r="F29">
        <v>56.5</v>
      </c>
    </row>
    <row r="30" spans="1:6">
      <c r="A30" t="s">
        <v>1397</v>
      </c>
      <c r="B30" s="1">
        <f t="shared" si="0"/>
        <v>44621</v>
      </c>
      <c r="C30" s="95">
        <v>0.73958333333333337</v>
      </c>
      <c r="D30">
        <v>56.5</v>
      </c>
      <c r="E30">
        <v>56.7</v>
      </c>
      <c r="F30">
        <v>51.2</v>
      </c>
    </row>
    <row r="31" spans="1:6">
      <c r="A31" t="s">
        <v>1398</v>
      </c>
      <c r="B31" s="1">
        <f t="shared" si="0"/>
        <v>44621</v>
      </c>
      <c r="C31" t="s">
        <v>1375</v>
      </c>
      <c r="D31">
        <v>56.7</v>
      </c>
      <c r="E31">
        <v>53</v>
      </c>
      <c r="F31">
        <v>51.2</v>
      </c>
    </row>
    <row r="32" spans="1:6">
      <c r="A32" t="s">
        <v>1399</v>
      </c>
      <c r="B32" s="1">
        <f t="shared" si="0"/>
        <v>44593</v>
      </c>
      <c r="C32" s="95">
        <v>0.73958333333333337</v>
      </c>
      <c r="D32">
        <v>51.2</v>
      </c>
      <c r="E32">
        <v>50.9</v>
      </c>
      <c r="F32">
        <v>57.6</v>
      </c>
    </row>
    <row r="33" spans="1:6">
      <c r="A33" t="s">
        <v>1400</v>
      </c>
      <c r="B33" s="1">
        <f t="shared" si="0"/>
        <v>44593</v>
      </c>
      <c r="C33" t="s">
        <v>1375</v>
      </c>
      <c r="D33">
        <v>50.9</v>
      </c>
      <c r="E33">
        <v>55</v>
      </c>
      <c r="F33">
        <v>57.6</v>
      </c>
    </row>
    <row r="34" spans="1:6">
      <c r="A34" t="s">
        <v>1401</v>
      </c>
      <c r="B34" s="1">
        <f t="shared" si="0"/>
        <v>44562</v>
      </c>
      <c r="C34" s="95">
        <v>0.73958333333333337</v>
      </c>
      <c r="D34">
        <v>57.6</v>
      </c>
      <c r="E34">
        <v>57.5</v>
      </c>
      <c r="F34">
        <v>58</v>
      </c>
    </row>
    <row r="35" spans="1:6">
      <c r="A35" t="s">
        <v>1402</v>
      </c>
      <c r="B35" s="1">
        <v>44562</v>
      </c>
      <c r="C35" t="s">
        <v>1375</v>
      </c>
      <c r="D35">
        <v>57.5</v>
      </c>
      <c r="E35">
        <v>58.5</v>
      </c>
      <c r="F35">
        <v>58</v>
      </c>
    </row>
    <row r="36" spans="1:6">
      <c r="A36" t="s">
        <v>1403</v>
      </c>
      <c r="B36" s="1">
        <f t="shared" si="0"/>
        <v>44531</v>
      </c>
      <c r="C36" s="95">
        <v>0.73958333333333337</v>
      </c>
      <c r="D36">
        <v>58</v>
      </c>
      <c r="E36">
        <v>57</v>
      </c>
      <c r="F36">
        <v>58.7</v>
      </c>
    </row>
    <row r="37" spans="1:6">
      <c r="A37" t="s">
        <v>1404</v>
      </c>
      <c r="B37" s="1">
        <f t="shared" si="0"/>
        <v>44531</v>
      </c>
      <c r="C37" t="s">
        <v>1375</v>
      </c>
      <c r="D37">
        <v>57</v>
      </c>
      <c r="E37">
        <v>59</v>
      </c>
      <c r="F37">
        <v>58.7</v>
      </c>
    </row>
    <row r="38" spans="1:6">
      <c r="A38" t="s">
        <v>1405</v>
      </c>
      <c r="B38" s="1">
        <f t="shared" si="0"/>
        <v>44501</v>
      </c>
      <c r="C38" s="95">
        <v>0.69791666666666663</v>
      </c>
      <c r="D38">
        <v>58.7</v>
      </c>
      <c r="E38">
        <v>58.2</v>
      </c>
      <c r="F38">
        <v>54.9</v>
      </c>
    </row>
    <row r="39" spans="1:6">
      <c r="A39" t="s">
        <v>1406</v>
      </c>
      <c r="B39" s="1">
        <f t="shared" si="0"/>
        <v>44501</v>
      </c>
      <c r="C39" t="s">
        <v>1370</v>
      </c>
      <c r="D39">
        <v>58.2</v>
      </c>
      <c r="E39">
        <v>55.1</v>
      </c>
      <c r="F39">
        <v>54.9</v>
      </c>
    </row>
    <row r="40" spans="1:6">
      <c r="A40" t="s">
        <v>1407</v>
      </c>
      <c r="B40" s="1">
        <f t="shared" si="0"/>
        <v>44470</v>
      </c>
      <c r="C40" s="95">
        <v>0.69791666666666663</v>
      </c>
      <c r="D40">
        <v>54.9</v>
      </c>
      <c r="E40">
        <v>54.4</v>
      </c>
      <c r="F40">
        <v>55.1</v>
      </c>
    </row>
    <row r="41" spans="1:6">
      <c r="A41" t="s">
        <v>1408</v>
      </c>
      <c r="B41" s="1">
        <f t="shared" si="0"/>
        <v>44470</v>
      </c>
      <c r="C41" t="s">
        <v>1370</v>
      </c>
      <c r="D41">
        <v>54.4</v>
      </c>
      <c r="E41">
        <v>55</v>
      </c>
      <c r="F41">
        <v>55.1</v>
      </c>
    </row>
    <row r="42" spans="1:6">
      <c r="A42" t="s">
        <v>1409</v>
      </c>
      <c r="B42" s="1">
        <f t="shared" si="0"/>
        <v>44440</v>
      </c>
      <c r="C42" s="95">
        <v>0.69791666666666663</v>
      </c>
      <c r="D42">
        <v>55.1</v>
      </c>
      <c r="E42">
        <v>55.2</v>
      </c>
      <c r="F42">
        <v>59.9</v>
      </c>
    </row>
    <row r="43" spans="1:6">
      <c r="A43" t="s">
        <v>1410</v>
      </c>
      <c r="B43" s="1">
        <f t="shared" si="0"/>
        <v>44440</v>
      </c>
      <c r="C43" t="s">
        <v>1370</v>
      </c>
      <c r="D43">
        <v>55.2</v>
      </c>
      <c r="E43">
        <v>59.5</v>
      </c>
      <c r="F43">
        <v>59.9</v>
      </c>
    </row>
    <row r="44" spans="1:6">
      <c r="A44" t="s">
        <v>1411</v>
      </c>
      <c r="B44" s="1">
        <f t="shared" si="0"/>
        <v>44409</v>
      </c>
      <c r="C44" s="95">
        <v>0.69791666666666663</v>
      </c>
      <c r="D44">
        <v>59.9</v>
      </c>
      <c r="E44">
        <v>59.8</v>
      </c>
      <c r="F44">
        <v>64.599999999999994</v>
      </c>
    </row>
    <row r="45" spans="1:6">
      <c r="A45" t="s">
        <v>1412</v>
      </c>
      <c r="B45" s="1">
        <f t="shared" si="0"/>
        <v>44409</v>
      </c>
      <c r="C45" t="s">
        <v>1370</v>
      </c>
      <c r="D45">
        <v>59.8</v>
      </c>
      <c r="E45">
        <v>64.8</v>
      </c>
      <c r="F45">
        <v>64.599999999999994</v>
      </c>
    </row>
    <row r="46" spans="1:6">
      <c r="A46" t="s">
        <v>1413</v>
      </c>
      <c r="B46" s="1">
        <f t="shared" si="0"/>
        <v>44378</v>
      </c>
      <c r="C46" s="95">
        <v>0.69791666666666663</v>
      </c>
      <c r="D46">
        <v>64.599999999999994</v>
      </c>
      <c r="F46">
        <v>64.8</v>
      </c>
    </row>
    <row r="47" spans="1:6">
      <c r="A47" t="s">
        <v>1414</v>
      </c>
      <c r="B47" s="1">
        <f t="shared" si="0"/>
        <v>44378</v>
      </c>
      <c r="C47" t="s">
        <v>1370</v>
      </c>
      <c r="D47">
        <v>64.8</v>
      </c>
      <c r="E47">
        <v>70</v>
      </c>
      <c r="F47">
        <v>70.400000000000006</v>
      </c>
    </row>
    <row r="48" spans="1:6">
      <c r="A48" t="s">
        <v>1415</v>
      </c>
      <c r="B48" s="1">
        <f t="shared" si="0"/>
        <v>44348</v>
      </c>
      <c r="C48" s="95">
        <v>0.69791666666666663</v>
      </c>
      <c r="D48">
        <v>70.400000000000006</v>
      </c>
      <c r="E48">
        <v>70.099999999999994</v>
      </c>
      <c r="F48">
        <v>64.7</v>
      </c>
    </row>
    <row r="49" spans="1:6">
      <c r="A49" t="s">
        <v>1416</v>
      </c>
      <c r="B49" s="1">
        <f t="shared" si="0"/>
        <v>44348</v>
      </c>
      <c r="C49" t="s">
        <v>1370</v>
      </c>
      <c r="D49">
        <v>70.099999999999994</v>
      </c>
      <c r="E49">
        <v>64.5</v>
      </c>
      <c r="F49">
        <v>64.7</v>
      </c>
    </row>
    <row r="50" spans="1:6">
      <c r="A50" t="s">
        <v>1417</v>
      </c>
      <c r="B50" s="1">
        <f t="shared" si="0"/>
        <v>44317</v>
      </c>
      <c r="C50" s="95">
        <v>0.69791666666666663</v>
      </c>
      <c r="D50">
        <v>64.7</v>
      </c>
      <c r="E50">
        <v>63.1</v>
      </c>
      <c r="F50">
        <v>60.4</v>
      </c>
    </row>
    <row r="51" spans="1:6">
      <c r="A51" t="s">
        <v>1418</v>
      </c>
      <c r="B51" s="1">
        <f t="shared" si="0"/>
        <v>44317</v>
      </c>
      <c r="C51" t="s">
        <v>1370</v>
      </c>
      <c r="D51">
        <v>63.1</v>
      </c>
      <c r="E51">
        <v>61.9</v>
      </c>
      <c r="F51">
        <v>60.4</v>
      </c>
    </row>
    <row r="52" spans="1:6">
      <c r="A52" t="s">
        <v>1419</v>
      </c>
      <c r="B52" s="1">
        <f t="shared" si="0"/>
        <v>44287</v>
      </c>
      <c r="C52" s="95">
        <v>0.69791666666666663</v>
      </c>
      <c r="D52">
        <v>60.4</v>
      </c>
      <c r="E52">
        <v>60</v>
      </c>
      <c r="F52">
        <v>59.8</v>
      </c>
    </row>
    <row r="53" spans="1:6">
      <c r="A53" t="s">
        <v>1420</v>
      </c>
      <c r="B53" s="1">
        <f t="shared" si="0"/>
        <v>44287</v>
      </c>
      <c r="C53" t="s">
        <v>1370</v>
      </c>
      <c r="D53">
        <v>60</v>
      </c>
      <c r="E53">
        <v>60</v>
      </c>
      <c r="F53">
        <v>59.8</v>
      </c>
    </row>
    <row r="54" spans="1:6">
      <c r="A54" t="s">
        <v>1421</v>
      </c>
      <c r="B54" s="1">
        <f t="shared" si="0"/>
        <v>44256</v>
      </c>
      <c r="C54" s="95">
        <v>0.73958333333333337</v>
      </c>
      <c r="D54">
        <v>59.8</v>
      </c>
      <c r="E54">
        <v>58.9</v>
      </c>
      <c r="F54">
        <v>58.3</v>
      </c>
    </row>
    <row r="55" spans="1:6">
      <c r="A55" t="s">
        <v>1422</v>
      </c>
      <c r="B55" s="1">
        <f t="shared" si="0"/>
        <v>44256</v>
      </c>
      <c r="C55" t="s">
        <v>1375</v>
      </c>
      <c r="D55">
        <v>58.9</v>
      </c>
      <c r="E55">
        <v>57.6</v>
      </c>
      <c r="F55">
        <v>58.3</v>
      </c>
    </row>
    <row r="56" spans="1:6">
      <c r="A56" t="s">
        <v>1423</v>
      </c>
      <c r="B56" s="1">
        <f t="shared" si="0"/>
        <v>44228</v>
      </c>
      <c r="C56" s="95">
        <v>0.73958333333333337</v>
      </c>
      <c r="D56">
        <v>58.3</v>
      </c>
      <c r="E56">
        <v>57.4</v>
      </c>
      <c r="F56">
        <v>57.5</v>
      </c>
    </row>
    <row r="57" spans="1:6">
      <c r="A57" t="s">
        <v>1424</v>
      </c>
      <c r="B57" s="1">
        <f t="shared" si="0"/>
        <v>44228</v>
      </c>
      <c r="C57" t="s">
        <v>1375</v>
      </c>
      <c r="D57">
        <v>57.5</v>
      </c>
      <c r="E57">
        <v>53.6</v>
      </c>
      <c r="F57">
        <v>54.8</v>
      </c>
    </row>
    <row r="58" spans="1:6">
      <c r="A58" t="s">
        <v>1425</v>
      </c>
      <c r="B58" s="1">
        <f t="shared" si="0"/>
        <v>44197</v>
      </c>
      <c r="C58" s="95">
        <v>0.73958333333333337</v>
      </c>
      <c r="D58">
        <v>54.8</v>
      </c>
      <c r="E58">
        <v>55.3</v>
      </c>
      <c r="F58">
        <v>58.4</v>
      </c>
    </row>
    <row r="59" spans="1:6">
      <c r="A59" t="s">
        <v>1426</v>
      </c>
      <c r="B59" s="1">
        <v>44197</v>
      </c>
      <c r="C59" t="s">
        <v>1375</v>
      </c>
      <c r="D59">
        <v>55.3</v>
      </c>
      <c r="E59">
        <v>55.9</v>
      </c>
      <c r="F59">
        <v>58.4</v>
      </c>
    </row>
    <row r="60" spans="1:6">
      <c r="A60" t="s">
        <v>1427</v>
      </c>
      <c r="B60" s="1">
        <f t="shared" si="0"/>
        <v>44166</v>
      </c>
      <c r="C60" s="95">
        <v>0.73958333333333337</v>
      </c>
      <c r="D60">
        <v>58.4</v>
      </c>
      <c r="E60">
        <v>57.7</v>
      </c>
      <c r="F60">
        <v>56.9</v>
      </c>
    </row>
    <row r="61" spans="1:6">
      <c r="A61" t="s">
        <v>1428</v>
      </c>
      <c r="B61" s="1">
        <f t="shared" si="0"/>
        <v>44166</v>
      </c>
      <c r="C61" t="s">
        <v>1375</v>
      </c>
      <c r="D61">
        <v>57.7</v>
      </c>
      <c r="E61">
        <v>55</v>
      </c>
      <c r="F61">
        <v>56.9</v>
      </c>
    </row>
    <row r="62" spans="1:6">
      <c r="A62" t="s">
        <v>1429</v>
      </c>
      <c r="B62" s="1">
        <f t="shared" si="0"/>
        <v>44136</v>
      </c>
      <c r="C62" s="95">
        <v>0.73958333333333337</v>
      </c>
      <c r="D62">
        <v>56.9</v>
      </c>
      <c r="E62">
        <v>56</v>
      </c>
      <c r="F62">
        <v>54.6</v>
      </c>
    </row>
    <row r="63" spans="1:6">
      <c r="A63" t="s">
        <v>1430</v>
      </c>
      <c r="B63" s="1">
        <f t="shared" si="0"/>
        <v>44136</v>
      </c>
      <c r="C63" t="s">
        <v>1370</v>
      </c>
      <c r="D63">
        <v>56</v>
      </c>
      <c r="E63">
        <v>54.6</v>
      </c>
      <c r="F63">
        <v>54.6</v>
      </c>
    </row>
    <row r="64" spans="1:6">
      <c r="A64" t="s">
        <v>1431</v>
      </c>
      <c r="B64" s="1">
        <f t="shared" si="0"/>
        <v>44105</v>
      </c>
      <c r="C64" s="95">
        <v>0.69791666666666663</v>
      </c>
      <c r="D64">
        <v>54.6</v>
      </c>
      <c r="E64">
        <v>54.6</v>
      </c>
      <c r="F64">
        <v>55</v>
      </c>
    </row>
    <row r="65" spans="1:6">
      <c r="A65" t="s">
        <v>1432</v>
      </c>
      <c r="B65" s="1">
        <f t="shared" si="0"/>
        <v>44105</v>
      </c>
      <c r="C65" t="s">
        <v>1370</v>
      </c>
      <c r="D65">
        <v>54.6</v>
      </c>
      <c r="E65">
        <v>54.7</v>
      </c>
      <c r="F65">
        <v>55</v>
      </c>
    </row>
    <row r="66" spans="1:6">
      <c r="A66" t="s">
        <v>1433</v>
      </c>
      <c r="B66" s="1">
        <f t="shared" si="0"/>
        <v>44075</v>
      </c>
      <c r="C66" s="95">
        <v>0.69791666666666663</v>
      </c>
      <c r="D66">
        <v>55</v>
      </c>
      <c r="E66">
        <v>54.8</v>
      </c>
      <c r="F66">
        <v>50</v>
      </c>
    </row>
    <row r="67" spans="1:6">
      <c r="A67" t="s">
        <v>1434</v>
      </c>
      <c r="B67" s="1">
        <f t="shared" ref="B67:B130" si="1">DATE(MID(A67,7,4),VLOOKUP(MID(A67,13,3),$L$2:$M$13,2,FALSE),1)</f>
        <v>44075</v>
      </c>
      <c r="C67" t="s">
        <v>1370</v>
      </c>
      <c r="D67">
        <v>54.8</v>
      </c>
      <c r="E67">
        <v>51</v>
      </c>
      <c r="F67">
        <v>50</v>
      </c>
    </row>
    <row r="68" spans="1:6">
      <c r="A68" t="s">
        <v>1435</v>
      </c>
      <c r="B68" s="1">
        <f t="shared" si="1"/>
        <v>44044</v>
      </c>
      <c r="C68" s="95">
        <v>0.69791666666666663</v>
      </c>
      <c r="D68">
        <v>50</v>
      </c>
      <c r="E68">
        <v>49.6</v>
      </c>
      <c r="F68">
        <v>47.9</v>
      </c>
    </row>
    <row r="69" spans="1:6">
      <c r="A69" t="s">
        <v>1436</v>
      </c>
      <c r="B69" s="1">
        <f t="shared" si="1"/>
        <v>44044</v>
      </c>
      <c r="C69" t="s">
        <v>1370</v>
      </c>
      <c r="D69">
        <v>49.6</v>
      </c>
      <c r="E69">
        <v>51</v>
      </c>
      <c r="F69">
        <v>47.9</v>
      </c>
    </row>
    <row r="70" spans="1:6">
      <c r="A70" t="s">
        <v>1437</v>
      </c>
      <c r="B70" s="1">
        <f t="shared" si="1"/>
        <v>44013</v>
      </c>
      <c r="C70" s="95">
        <v>0.69791666666666663</v>
      </c>
      <c r="D70">
        <v>47.9</v>
      </c>
      <c r="E70">
        <v>46.7</v>
      </c>
      <c r="F70">
        <v>37.5</v>
      </c>
    </row>
    <row r="71" spans="1:6">
      <c r="A71" t="s">
        <v>1438</v>
      </c>
      <c r="B71" s="1">
        <f t="shared" si="1"/>
        <v>44013</v>
      </c>
      <c r="C71" t="s">
        <v>1370</v>
      </c>
      <c r="D71">
        <v>46.7</v>
      </c>
      <c r="E71">
        <v>46.5</v>
      </c>
      <c r="F71">
        <v>37.5</v>
      </c>
    </row>
    <row r="72" spans="1:6">
      <c r="A72" t="s">
        <v>1439</v>
      </c>
      <c r="B72" s="1">
        <f t="shared" si="1"/>
        <v>43983</v>
      </c>
      <c r="C72" s="95">
        <v>0.69791666666666663</v>
      </c>
      <c r="D72">
        <v>37.5</v>
      </c>
      <c r="E72">
        <v>36.9</v>
      </c>
      <c r="F72">
        <v>26.7</v>
      </c>
    </row>
    <row r="73" spans="1:6">
      <c r="A73" t="s">
        <v>1440</v>
      </c>
      <c r="B73" s="1">
        <f t="shared" si="1"/>
        <v>43983</v>
      </c>
      <c r="C73" t="s">
        <v>1370</v>
      </c>
      <c r="D73">
        <v>36.9</v>
      </c>
      <c r="E73">
        <v>30</v>
      </c>
      <c r="F73">
        <v>26.7</v>
      </c>
    </row>
    <row r="74" spans="1:6">
      <c r="A74" t="s">
        <v>1441</v>
      </c>
      <c r="B74" s="1">
        <f t="shared" si="1"/>
        <v>43952</v>
      </c>
      <c r="C74" s="95">
        <v>0.69791666666666663</v>
      </c>
      <c r="D74">
        <v>26.7</v>
      </c>
      <c r="E74">
        <v>27</v>
      </c>
      <c r="F74">
        <v>39.799999999999997</v>
      </c>
    </row>
    <row r="75" spans="1:6">
      <c r="A75" t="s">
        <v>1442</v>
      </c>
      <c r="B75" s="1">
        <f t="shared" si="1"/>
        <v>43952</v>
      </c>
      <c r="C75" t="s">
        <v>1370</v>
      </c>
      <c r="D75">
        <v>27</v>
      </c>
      <c r="E75">
        <v>31.5</v>
      </c>
      <c r="F75">
        <v>39.799999999999997</v>
      </c>
    </row>
    <row r="76" spans="1:6">
      <c r="A76" t="s">
        <v>1443</v>
      </c>
      <c r="B76" s="1">
        <f t="shared" si="1"/>
        <v>43922</v>
      </c>
      <c r="C76" s="95">
        <v>0.69791666666666663</v>
      </c>
      <c r="D76">
        <v>39.799999999999997</v>
      </c>
      <c r="E76">
        <v>39.1</v>
      </c>
      <c r="F76">
        <v>49.4</v>
      </c>
    </row>
    <row r="77" spans="1:6">
      <c r="A77" t="s">
        <v>1444</v>
      </c>
      <c r="B77" s="1">
        <f t="shared" si="1"/>
        <v>43922</v>
      </c>
      <c r="C77" t="s">
        <v>1370</v>
      </c>
      <c r="D77">
        <v>39.1</v>
      </c>
      <c r="E77">
        <v>42</v>
      </c>
      <c r="F77">
        <v>49.4</v>
      </c>
    </row>
    <row r="78" spans="1:6">
      <c r="A78" t="s">
        <v>1445</v>
      </c>
      <c r="B78" s="1">
        <f t="shared" si="1"/>
        <v>43891</v>
      </c>
      <c r="C78" s="95">
        <v>0.73958333333333337</v>
      </c>
      <c r="D78">
        <v>49.4</v>
      </c>
      <c r="E78">
        <v>49.4</v>
      </c>
      <c r="F78">
        <v>53.4</v>
      </c>
    </row>
    <row r="79" spans="1:6">
      <c r="A79" t="s">
        <v>1446</v>
      </c>
      <c r="B79" s="1">
        <f t="shared" si="1"/>
        <v>43891</v>
      </c>
      <c r="C79" t="s">
        <v>1375</v>
      </c>
      <c r="D79">
        <v>49.4</v>
      </c>
      <c r="E79">
        <v>53</v>
      </c>
      <c r="F79">
        <v>53.4</v>
      </c>
    </row>
    <row r="80" spans="1:6">
      <c r="A80" t="s">
        <v>1447</v>
      </c>
      <c r="B80" s="1">
        <f t="shared" si="1"/>
        <v>43862</v>
      </c>
      <c r="C80" s="95">
        <v>0.73958333333333337</v>
      </c>
      <c r="D80">
        <v>53.4</v>
      </c>
      <c r="E80">
        <v>53.2</v>
      </c>
      <c r="F80">
        <v>52.8</v>
      </c>
    </row>
    <row r="81" spans="1:6">
      <c r="A81" t="s">
        <v>1448</v>
      </c>
      <c r="B81" s="1">
        <f t="shared" si="1"/>
        <v>43862</v>
      </c>
      <c r="C81" t="s">
        <v>1375</v>
      </c>
      <c r="D81">
        <v>53.2</v>
      </c>
      <c r="E81">
        <v>52.9</v>
      </c>
      <c r="F81">
        <v>52.8</v>
      </c>
    </row>
    <row r="82" spans="1:6">
      <c r="A82" t="s">
        <v>1449</v>
      </c>
      <c r="B82" s="1">
        <f t="shared" si="1"/>
        <v>43831</v>
      </c>
      <c r="C82" s="95">
        <v>0.73958333333333337</v>
      </c>
      <c r="D82">
        <v>52.8</v>
      </c>
      <c r="E82">
        <v>52.2</v>
      </c>
      <c r="F82">
        <v>51.6</v>
      </c>
    </row>
    <row r="83" spans="1:6">
      <c r="A83" t="s">
        <v>1450</v>
      </c>
      <c r="B83" s="1">
        <v>43831</v>
      </c>
      <c r="C83" t="s">
        <v>1375</v>
      </c>
      <c r="D83">
        <v>52.2</v>
      </c>
      <c r="E83">
        <v>52</v>
      </c>
      <c r="F83">
        <v>51.6</v>
      </c>
    </row>
    <row r="84" spans="1:6">
      <c r="A84" t="s">
        <v>1451</v>
      </c>
      <c r="B84" s="1">
        <f t="shared" si="1"/>
        <v>43800</v>
      </c>
      <c r="C84" s="95">
        <v>0.73958333333333337</v>
      </c>
      <c r="D84">
        <v>51.6</v>
      </c>
      <c r="E84">
        <v>51.6</v>
      </c>
      <c r="F84">
        <v>50.6</v>
      </c>
    </row>
    <row r="85" spans="1:6">
      <c r="A85" t="s">
        <v>1452</v>
      </c>
      <c r="B85" s="1">
        <f t="shared" si="1"/>
        <v>43800</v>
      </c>
      <c r="C85" t="s">
        <v>1375</v>
      </c>
      <c r="D85">
        <v>51.6</v>
      </c>
      <c r="E85">
        <v>51</v>
      </c>
      <c r="F85">
        <v>50.6</v>
      </c>
    </row>
    <row r="86" spans="1:6">
      <c r="A86" t="s">
        <v>1453</v>
      </c>
      <c r="B86" s="1">
        <f t="shared" si="1"/>
        <v>43770</v>
      </c>
      <c r="C86" s="95">
        <v>0.73958333333333337</v>
      </c>
      <c r="D86">
        <v>50.6</v>
      </c>
      <c r="E86">
        <v>51</v>
      </c>
      <c r="F86">
        <v>50.9</v>
      </c>
    </row>
    <row r="87" spans="1:6">
      <c r="A87" t="s">
        <v>1454</v>
      </c>
      <c r="B87" s="1">
        <f t="shared" si="1"/>
        <v>43770</v>
      </c>
      <c r="C87" t="s">
        <v>1370</v>
      </c>
      <c r="D87">
        <v>51</v>
      </c>
      <c r="E87">
        <v>51</v>
      </c>
      <c r="F87">
        <v>50.9</v>
      </c>
    </row>
    <row r="88" spans="1:6">
      <c r="A88" t="s">
        <v>1455</v>
      </c>
      <c r="B88" s="1">
        <f t="shared" si="1"/>
        <v>43739</v>
      </c>
      <c r="C88" s="95">
        <v>0.69791666666666663</v>
      </c>
      <c r="D88">
        <v>50.9</v>
      </c>
      <c r="E88">
        <v>50.9</v>
      </c>
      <c r="F88">
        <v>50.7</v>
      </c>
    </row>
    <row r="89" spans="1:6">
      <c r="A89" t="s">
        <v>1456</v>
      </c>
      <c r="B89" s="1">
        <f t="shared" si="1"/>
        <v>43739</v>
      </c>
      <c r="C89" t="s">
        <v>1370</v>
      </c>
      <c r="D89">
        <v>50.9</v>
      </c>
      <c r="E89">
        <v>51.3</v>
      </c>
      <c r="F89">
        <v>50.7</v>
      </c>
    </row>
    <row r="90" spans="1:6">
      <c r="A90" t="s">
        <v>1457</v>
      </c>
      <c r="B90" s="1">
        <f t="shared" si="1"/>
        <v>43709</v>
      </c>
      <c r="C90" s="95">
        <v>0.69791666666666663</v>
      </c>
      <c r="D90">
        <v>50.7</v>
      </c>
      <c r="E90">
        <v>51</v>
      </c>
      <c r="F90">
        <v>50.9</v>
      </c>
    </row>
    <row r="91" spans="1:6">
      <c r="A91" t="s">
        <v>1458</v>
      </c>
      <c r="B91" s="1">
        <f t="shared" si="1"/>
        <v>43709</v>
      </c>
      <c r="C91" t="s">
        <v>1370</v>
      </c>
      <c r="D91">
        <v>50.9</v>
      </c>
      <c r="E91">
        <v>52.9</v>
      </c>
      <c r="F91">
        <v>53</v>
      </c>
    </row>
    <row r="92" spans="1:6">
      <c r="A92" t="s">
        <v>1459</v>
      </c>
      <c r="B92" s="1">
        <f t="shared" si="1"/>
        <v>43678</v>
      </c>
      <c r="C92" s="95">
        <v>0.69791666666666663</v>
      </c>
      <c r="D92">
        <v>53</v>
      </c>
      <c r="E92">
        <v>52.2</v>
      </c>
      <c r="F92">
        <v>52.2</v>
      </c>
    </row>
    <row r="93" spans="1:6">
      <c r="A93" t="s">
        <v>1460</v>
      </c>
      <c r="B93" s="1">
        <f t="shared" si="1"/>
        <v>43678</v>
      </c>
      <c r="C93" t="s">
        <v>1370</v>
      </c>
      <c r="D93">
        <v>52.2</v>
      </c>
      <c r="E93">
        <v>51.7</v>
      </c>
      <c r="F93">
        <v>51.5</v>
      </c>
    </row>
    <row r="94" spans="1:6">
      <c r="A94" t="s">
        <v>1461</v>
      </c>
      <c r="B94" s="1">
        <f t="shared" si="1"/>
        <v>43647</v>
      </c>
      <c r="C94" s="95">
        <v>0.69791666666666663</v>
      </c>
      <c r="D94">
        <v>51.5</v>
      </c>
      <c r="E94">
        <v>50.7</v>
      </c>
      <c r="F94">
        <v>50.7</v>
      </c>
    </row>
    <row r="95" spans="1:6">
      <c r="A95" t="s">
        <v>1462</v>
      </c>
      <c r="B95" s="1">
        <f t="shared" si="1"/>
        <v>43647</v>
      </c>
      <c r="C95" t="s">
        <v>1370</v>
      </c>
      <c r="D95">
        <v>50.7</v>
      </c>
      <c r="E95">
        <v>51</v>
      </c>
      <c r="F95">
        <v>50.9</v>
      </c>
    </row>
    <row r="96" spans="1:6">
      <c r="A96" t="s">
        <v>1463</v>
      </c>
      <c r="B96" s="1">
        <f t="shared" si="1"/>
        <v>43617</v>
      </c>
      <c r="C96" s="95">
        <v>0.69791666666666663</v>
      </c>
      <c r="D96">
        <v>50.9</v>
      </c>
      <c r="E96">
        <v>50.9</v>
      </c>
      <c r="F96">
        <v>50.9</v>
      </c>
    </row>
    <row r="97" spans="1:6">
      <c r="A97" t="s">
        <v>1464</v>
      </c>
      <c r="B97" s="1">
        <f t="shared" si="1"/>
        <v>43617</v>
      </c>
      <c r="C97" t="s">
        <v>1370</v>
      </c>
      <c r="D97">
        <v>50.9</v>
      </c>
      <c r="E97">
        <v>53.2</v>
      </c>
      <c r="F97">
        <v>53</v>
      </c>
    </row>
    <row r="98" spans="1:6">
      <c r="A98" t="s">
        <v>1465</v>
      </c>
      <c r="B98" s="1">
        <f t="shared" si="1"/>
        <v>43586</v>
      </c>
      <c r="C98" s="95">
        <v>0.69791666666666663</v>
      </c>
      <c r="D98">
        <v>53</v>
      </c>
      <c r="E98">
        <v>52.9</v>
      </c>
      <c r="F98">
        <v>52.9</v>
      </c>
    </row>
    <row r="99" spans="1:6">
      <c r="A99" t="s">
        <v>1466</v>
      </c>
      <c r="B99" s="1">
        <f t="shared" si="1"/>
        <v>43586</v>
      </c>
      <c r="C99" t="s">
        <v>1370</v>
      </c>
      <c r="D99">
        <v>52.9</v>
      </c>
      <c r="E99">
        <v>55</v>
      </c>
      <c r="F99">
        <v>55.3</v>
      </c>
    </row>
    <row r="100" spans="1:6">
      <c r="A100" t="s">
        <v>1467</v>
      </c>
      <c r="B100" s="1">
        <f t="shared" si="1"/>
        <v>43556</v>
      </c>
      <c r="C100" s="95">
        <v>0.69791666666666663</v>
      </c>
      <c r="D100">
        <v>55.3</v>
      </c>
      <c r="E100">
        <v>54.8</v>
      </c>
      <c r="F100">
        <v>54.8</v>
      </c>
    </row>
    <row r="101" spans="1:6">
      <c r="A101" t="s">
        <v>1468</v>
      </c>
      <c r="B101" s="1">
        <f t="shared" si="1"/>
        <v>43556</v>
      </c>
      <c r="C101" t="s">
        <v>1370</v>
      </c>
      <c r="D101">
        <v>54.8</v>
      </c>
      <c r="E101">
        <v>55.7</v>
      </c>
      <c r="F101">
        <v>56</v>
      </c>
    </row>
    <row r="102" spans="1:6">
      <c r="A102" t="s">
        <v>1469</v>
      </c>
      <c r="B102" s="1">
        <f t="shared" si="1"/>
        <v>43525</v>
      </c>
      <c r="C102" s="95">
        <v>0.73958333333333337</v>
      </c>
      <c r="D102">
        <v>56</v>
      </c>
      <c r="E102">
        <v>56.2</v>
      </c>
      <c r="F102">
        <v>56.2</v>
      </c>
    </row>
    <row r="103" spans="1:6">
      <c r="A103" t="s">
        <v>1470</v>
      </c>
      <c r="B103" s="1">
        <f t="shared" si="1"/>
        <v>43525</v>
      </c>
      <c r="C103" t="s">
        <v>1375</v>
      </c>
      <c r="D103">
        <v>56.2</v>
      </c>
      <c r="E103">
        <v>54.4</v>
      </c>
      <c r="F103">
        <v>54.2</v>
      </c>
    </row>
    <row r="104" spans="1:6">
      <c r="A104" t="s">
        <v>1471</v>
      </c>
      <c r="B104" s="1">
        <f t="shared" si="1"/>
        <v>43497</v>
      </c>
      <c r="C104" s="95">
        <v>0.73958333333333337</v>
      </c>
      <c r="D104">
        <v>54.2</v>
      </c>
      <c r="E104">
        <v>54.2</v>
      </c>
      <c r="F104">
        <v>54.2</v>
      </c>
    </row>
    <row r="105" spans="1:6">
      <c r="A105" t="s">
        <v>1472</v>
      </c>
      <c r="B105" s="1">
        <f t="shared" si="1"/>
        <v>43497</v>
      </c>
      <c r="C105" t="s">
        <v>1375</v>
      </c>
      <c r="D105">
        <v>54.2</v>
      </c>
      <c r="E105">
        <v>54</v>
      </c>
      <c r="F105">
        <v>54.4</v>
      </c>
    </row>
    <row r="106" spans="1:6">
      <c r="A106" t="s">
        <v>1473</v>
      </c>
      <c r="B106" s="1">
        <f t="shared" si="1"/>
        <v>43466</v>
      </c>
      <c r="C106" s="95">
        <v>0.73958333333333337</v>
      </c>
      <c r="D106">
        <v>54.4</v>
      </c>
      <c r="E106">
        <v>53.5</v>
      </c>
      <c r="F106">
        <v>53.4</v>
      </c>
    </row>
    <row r="107" spans="1:6">
      <c r="A107" t="s">
        <v>1474</v>
      </c>
      <c r="B107" s="1">
        <v>43466</v>
      </c>
      <c r="C107" t="s">
        <v>1375</v>
      </c>
      <c r="D107">
        <v>53.4</v>
      </c>
      <c r="E107">
        <v>54.7</v>
      </c>
      <c r="F107">
        <v>54.7</v>
      </c>
    </row>
    <row r="108" spans="1:6">
      <c r="A108" t="s">
        <v>1475</v>
      </c>
      <c r="B108" s="1">
        <f t="shared" si="1"/>
        <v>43435</v>
      </c>
      <c r="C108" s="95">
        <v>0.73958333333333337</v>
      </c>
      <c r="D108">
        <v>54.7</v>
      </c>
      <c r="E108">
        <v>54.4</v>
      </c>
      <c r="F108">
        <v>54.4</v>
      </c>
    </row>
    <row r="109" spans="1:6">
      <c r="A109" t="s">
        <v>1476</v>
      </c>
      <c r="B109" s="1">
        <f t="shared" si="1"/>
        <v>43435</v>
      </c>
      <c r="C109" t="s">
        <v>1375</v>
      </c>
      <c r="D109">
        <v>54.4</v>
      </c>
      <c r="E109">
        <v>55</v>
      </c>
      <c r="F109">
        <v>54.8</v>
      </c>
    </row>
    <row r="110" spans="1:6">
      <c r="A110" t="s">
        <v>1477</v>
      </c>
      <c r="B110" s="1">
        <f t="shared" si="1"/>
        <v>43405</v>
      </c>
      <c r="C110" s="95">
        <v>0.73958333333333337</v>
      </c>
      <c r="D110">
        <v>54.8</v>
      </c>
      <c r="E110">
        <v>54.7</v>
      </c>
      <c r="F110">
        <v>54.7</v>
      </c>
    </row>
    <row r="111" spans="1:6">
      <c r="A111" t="s">
        <v>1478</v>
      </c>
      <c r="B111" s="1">
        <f t="shared" si="1"/>
        <v>43405</v>
      </c>
      <c r="C111" t="s">
        <v>1370</v>
      </c>
      <c r="D111">
        <v>54.7</v>
      </c>
      <c r="E111">
        <v>54.1</v>
      </c>
      <c r="F111">
        <v>53.5</v>
      </c>
    </row>
    <row r="112" spans="1:6">
      <c r="A112" t="s">
        <v>1479</v>
      </c>
      <c r="B112" s="1">
        <f t="shared" si="1"/>
        <v>43374</v>
      </c>
      <c r="C112" s="95">
        <v>0.69791666666666663</v>
      </c>
      <c r="D112">
        <v>53.5</v>
      </c>
      <c r="E112">
        <v>52.9</v>
      </c>
      <c r="F112">
        <v>52.9</v>
      </c>
    </row>
    <row r="113" spans="1:6">
      <c r="A113" t="s">
        <v>1480</v>
      </c>
      <c r="B113" s="1">
        <f t="shared" si="1"/>
        <v>43374</v>
      </c>
      <c r="C113" t="s">
        <v>1370</v>
      </c>
      <c r="D113">
        <v>52.9</v>
      </c>
      <c r="E113">
        <v>55</v>
      </c>
      <c r="F113">
        <v>54.8</v>
      </c>
    </row>
    <row r="114" spans="1:6">
      <c r="A114" t="s">
        <v>1481</v>
      </c>
      <c r="B114" s="1">
        <f t="shared" si="1"/>
        <v>43344</v>
      </c>
      <c r="C114" s="95">
        <v>0.69791666666666663</v>
      </c>
      <c r="D114">
        <v>54.8</v>
      </c>
      <c r="E114">
        <v>55.2</v>
      </c>
      <c r="F114">
        <v>55.2</v>
      </c>
    </row>
    <row r="115" spans="1:6">
      <c r="A115" t="s">
        <v>1482</v>
      </c>
      <c r="B115" s="1">
        <f t="shared" si="1"/>
        <v>43344</v>
      </c>
      <c r="C115" t="s">
        <v>1370</v>
      </c>
      <c r="D115">
        <v>55.2</v>
      </c>
      <c r="E115">
        <v>55.9</v>
      </c>
      <c r="F115">
        <v>56</v>
      </c>
    </row>
    <row r="116" spans="1:6">
      <c r="A116" t="s">
        <v>1483</v>
      </c>
      <c r="B116" s="1">
        <f t="shared" si="1"/>
        <v>43313</v>
      </c>
      <c r="C116" s="95">
        <v>0.69791666666666663</v>
      </c>
      <c r="D116">
        <v>56</v>
      </c>
      <c r="E116">
        <v>56.2</v>
      </c>
      <c r="F116">
        <v>56.2</v>
      </c>
    </row>
    <row r="117" spans="1:6">
      <c r="A117" t="s">
        <v>1484</v>
      </c>
      <c r="B117" s="1">
        <f t="shared" si="1"/>
        <v>43313</v>
      </c>
      <c r="C117" t="s">
        <v>1370</v>
      </c>
      <c r="D117">
        <v>56.2</v>
      </c>
      <c r="E117">
        <v>56.5</v>
      </c>
      <c r="F117">
        <v>56.5</v>
      </c>
    </row>
    <row r="118" spans="1:6">
      <c r="A118" t="s">
        <v>1485</v>
      </c>
      <c r="B118" s="1">
        <f t="shared" si="1"/>
        <v>43282</v>
      </c>
      <c r="C118" s="95">
        <v>0.69791666666666663</v>
      </c>
      <c r="D118">
        <v>56.5</v>
      </c>
      <c r="E118">
        <v>56.5</v>
      </c>
      <c r="F118">
        <v>56.5</v>
      </c>
    </row>
    <row r="119" spans="1:6">
      <c r="A119" t="s">
        <v>1486</v>
      </c>
      <c r="B119" s="1">
        <f t="shared" si="1"/>
        <v>43282</v>
      </c>
      <c r="C119" t="s">
        <v>1370</v>
      </c>
      <c r="D119">
        <v>56.5</v>
      </c>
      <c r="E119">
        <v>56.4</v>
      </c>
      <c r="F119">
        <v>56.8</v>
      </c>
    </row>
    <row r="120" spans="1:6">
      <c r="A120" t="s">
        <v>1487</v>
      </c>
      <c r="B120" s="1">
        <f t="shared" si="1"/>
        <v>43252</v>
      </c>
      <c r="C120" s="95">
        <v>0.69791666666666663</v>
      </c>
      <c r="D120">
        <v>56.8</v>
      </c>
      <c r="E120">
        <v>55.7</v>
      </c>
      <c r="F120">
        <v>55.7</v>
      </c>
    </row>
    <row r="121" spans="1:6">
      <c r="A121" t="s">
        <v>1488</v>
      </c>
      <c r="B121" s="1">
        <f t="shared" si="1"/>
        <v>43252</v>
      </c>
      <c r="C121" t="s">
        <v>1370</v>
      </c>
      <c r="D121">
        <v>55.7</v>
      </c>
      <c r="E121">
        <v>54.9</v>
      </c>
      <c r="F121">
        <v>54.6</v>
      </c>
    </row>
    <row r="122" spans="1:6">
      <c r="A122" t="s">
        <v>1092</v>
      </c>
      <c r="B122" s="1">
        <f t="shared" si="1"/>
        <v>43221</v>
      </c>
      <c r="C122" s="95">
        <v>0.69791666666666663</v>
      </c>
      <c r="D122">
        <v>54.6</v>
      </c>
      <c r="E122">
        <v>54.4</v>
      </c>
      <c r="F122">
        <v>54.4</v>
      </c>
    </row>
    <row r="123" spans="1:6">
      <c r="A123" t="s">
        <v>1489</v>
      </c>
      <c r="B123" s="1">
        <f t="shared" si="1"/>
        <v>43221</v>
      </c>
      <c r="C123" t="s">
        <v>1370</v>
      </c>
      <c r="D123">
        <v>54.4</v>
      </c>
      <c r="E123">
        <v>54.3</v>
      </c>
      <c r="F123">
        <v>54</v>
      </c>
    </row>
    <row r="124" spans="1:6">
      <c r="A124" t="s">
        <v>1490</v>
      </c>
      <c r="B124" s="1">
        <f t="shared" si="1"/>
        <v>43191</v>
      </c>
      <c r="C124" s="95">
        <v>0.69791666666666663</v>
      </c>
      <c r="D124">
        <v>54</v>
      </c>
      <c r="E124">
        <v>54.3</v>
      </c>
      <c r="F124">
        <v>54.1</v>
      </c>
    </row>
    <row r="125" spans="1:6">
      <c r="A125" t="s">
        <v>1491</v>
      </c>
      <c r="B125" s="1">
        <f t="shared" si="1"/>
        <v>43191</v>
      </c>
      <c r="C125" t="s">
        <v>1370</v>
      </c>
      <c r="D125">
        <v>54.1</v>
      </c>
      <c r="E125">
        <v>56.1</v>
      </c>
      <c r="F125">
        <v>55.9</v>
      </c>
    </row>
    <row r="126" spans="1:6">
      <c r="A126" t="s">
        <v>1492</v>
      </c>
      <c r="B126" s="1">
        <f t="shared" si="1"/>
        <v>43160</v>
      </c>
      <c r="C126" s="95">
        <v>0.73958333333333337</v>
      </c>
      <c r="D126">
        <v>55.9</v>
      </c>
      <c r="E126">
        <v>55.9</v>
      </c>
      <c r="F126">
        <v>55.9</v>
      </c>
    </row>
    <row r="127" spans="1:6">
      <c r="A127" t="s">
        <v>1493</v>
      </c>
      <c r="B127" s="1">
        <f t="shared" si="1"/>
        <v>43160</v>
      </c>
      <c r="C127" t="s">
        <v>1375</v>
      </c>
      <c r="D127">
        <v>55.9</v>
      </c>
      <c r="E127">
        <v>53.8</v>
      </c>
      <c r="F127">
        <v>53.3</v>
      </c>
    </row>
    <row r="128" spans="1:6">
      <c r="A128" t="s">
        <v>1494</v>
      </c>
      <c r="B128" s="1">
        <f t="shared" si="1"/>
        <v>43132</v>
      </c>
      <c r="C128" s="95">
        <v>0.73958333333333337</v>
      </c>
      <c r="D128">
        <v>53.3</v>
      </c>
      <c r="E128">
        <v>53.5</v>
      </c>
      <c r="F128">
        <v>53.3</v>
      </c>
    </row>
    <row r="129" spans="1:6">
      <c r="A129" t="s">
        <v>1495</v>
      </c>
      <c r="B129" s="1">
        <f t="shared" si="1"/>
        <v>43132</v>
      </c>
      <c r="C129" t="s">
        <v>1375</v>
      </c>
      <c r="D129">
        <v>53.3</v>
      </c>
      <c r="E129">
        <v>54.5</v>
      </c>
      <c r="F129">
        <v>53.7</v>
      </c>
    </row>
    <row r="130" spans="1:6">
      <c r="A130" t="s">
        <v>1496</v>
      </c>
      <c r="B130" s="1">
        <f t="shared" si="1"/>
        <v>43101</v>
      </c>
      <c r="C130" s="95">
        <v>0.73958333333333337</v>
      </c>
      <c r="D130">
        <v>53.7</v>
      </c>
      <c r="E130">
        <v>52.4</v>
      </c>
      <c r="F130">
        <v>52.4</v>
      </c>
    </row>
    <row r="131" spans="1:6">
      <c r="A131" t="s">
        <v>1497</v>
      </c>
      <c r="B131" s="1">
        <v>43101</v>
      </c>
      <c r="C131" t="s">
        <v>1375</v>
      </c>
      <c r="D131">
        <v>52.4</v>
      </c>
      <c r="E131">
        <v>54.6</v>
      </c>
      <c r="F131">
        <v>54.5</v>
      </c>
    </row>
    <row r="132" spans="1:6">
      <c r="A132" t="s">
        <v>1498</v>
      </c>
      <c r="B132" s="1">
        <f t="shared" ref="B132:B194" si="2">DATE(MID(A132,7,4),VLOOKUP(MID(A132,13,3),$L$2:$M$13,2,FALSE),1)</f>
        <v>43070</v>
      </c>
      <c r="C132" s="95">
        <v>0.73958333333333337</v>
      </c>
      <c r="D132">
        <v>54.5</v>
      </c>
      <c r="E132">
        <v>55.4</v>
      </c>
      <c r="F132">
        <v>54.7</v>
      </c>
    </row>
    <row r="133" spans="1:6">
      <c r="A133" t="s">
        <v>1499</v>
      </c>
      <c r="B133" s="1">
        <f t="shared" si="2"/>
        <v>43070</v>
      </c>
      <c r="C133" t="s">
        <v>1375</v>
      </c>
      <c r="D133">
        <v>54.7</v>
      </c>
      <c r="E133">
        <v>55.6</v>
      </c>
      <c r="F133">
        <v>55.3</v>
      </c>
    </row>
    <row r="134" spans="1:6">
      <c r="A134" t="s">
        <v>1500</v>
      </c>
      <c r="B134" s="1">
        <f t="shared" si="2"/>
        <v>43040</v>
      </c>
      <c r="C134" s="95">
        <v>0.69791666666666663</v>
      </c>
      <c r="D134">
        <v>55.3</v>
      </c>
      <c r="E134">
        <v>55.9</v>
      </c>
      <c r="F134">
        <v>55.9</v>
      </c>
    </row>
    <row r="135" spans="1:6">
      <c r="A135" t="s">
        <v>1501</v>
      </c>
      <c r="B135" s="1">
        <f t="shared" si="2"/>
        <v>43040</v>
      </c>
      <c r="C135" t="s">
        <v>1370</v>
      </c>
      <c r="D135">
        <v>55.9</v>
      </c>
      <c r="E135">
        <v>55.6</v>
      </c>
      <c r="F135">
        <v>55.3</v>
      </c>
    </row>
    <row r="136" spans="1:6">
      <c r="A136" t="s">
        <v>1502</v>
      </c>
      <c r="B136" s="1">
        <f t="shared" si="2"/>
        <v>43009</v>
      </c>
      <c r="C136" s="95">
        <v>0.69791666666666663</v>
      </c>
      <c r="D136">
        <v>55.3</v>
      </c>
      <c r="E136">
        <v>55.1</v>
      </c>
      <c r="F136">
        <v>55.1</v>
      </c>
    </row>
    <row r="137" spans="1:6">
      <c r="A137" t="s">
        <v>1503</v>
      </c>
      <c r="B137" s="1">
        <f t="shared" si="2"/>
        <v>43009</v>
      </c>
      <c r="C137" t="s">
        <v>1370</v>
      </c>
      <c r="D137">
        <v>55.1</v>
      </c>
      <c r="E137">
        <v>55.9</v>
      </c>
      <c r="F137">
        <v>56</v>
      </c>
    </row>
    <row r="138" spans="1:6">
      <c r="A138" t="s">
        <v>1504</v>
      </c>
      <c r="B138" s="1">
        <f t="shared" si="2"/>
        <v>42979</v>
      </c>
      <c r="C138" s="95">
        <v>0.69791666666666663</v>
      </c>
      <c r="D138">
        <v>56</v>
      </c>
      <c r="E138">
        <v>56.8</v>
      </c>
      <c r="F138">
        <v>56.9</v>
      </c>
    </row>
    <row r="139" spans="1:6">
      <c r="A139" t="s">
        <v>1505</v>
      </c>
      <c r="B139" s="1">
        <f t="shared" si="2"/>
        <v>42979</v>
      </c>
      <c r="C139" t="s">
        <v>1370</v>
      </c>
      <c r="D139">
        <v>56.9</v>
      </c>
      <c r="E139">
        <v>54.9</v>
      </c>
      <c r="F139">
        <v>54.7</v>
      </c>
    </row>
    <row r="140" spans="1:6">
      <c r="A140" t="s">
        <v>1506</v>
      </c>
      <c r="B140" s="1">
        <f t="shared" si="2"/>
        <v>42948</v>
      </c>
      <c r="C140" s="95">
        <v>0.69791666666666663</v>
      </c>
      <c r="D140">
        <v>54.7</v>
      </c>
      <c r="E140">
        <v>54.2</v>
      </c>
      <c r="F140">
        <v>54.2</v>
      </c>
    </row>
    <row r="141" spans="1:6">
      <c r="A141" t="s">
        <v>1507</v>
      </c>
      <c r="B141" s="1">
        <f t="shared" si="2"/>
        <v>42948</v>
      </c>
      <c r="C141" t="s">
        <v>1370</v>
      </c>
      <c r="D141">
        <v>54.2</v>
      </c>
      <c r="E141">
        <v>54</v>
      </c>
      <c r="F141">
        <v>54.2</v>
      </c>
    </row>
    <row r="142" spans="1:6">
      <c r="A142" t="s">
        <v>1508</v>
      </c>
      <c r="B142" s="1">
        <f t="shared" si="2"/>
        <v>42917</v>
      </c>
      <c r="C142" s="95">
        <v>0.69791666666666663</v>
      </c>
      <c r="D142">
        <v>54.2</v>
      </c>
      <c r="E142">
        <v>53</v>
      </c>
      <c r="F142">
        <v>53</v>
      </c>
    </row>
    <row r="143" spans="1:6">
      <c r="A143" t="s">
        <v>1509</v>
      </c>
      <c r="B143" s="1">
        <f t="shared" si="2"/>
        <v>42917</v>
      </c>
      <c r="C143" t="s">
        <v>1370</v>
      </c>
      <c r="D143">
        <v>53</v>
      </c>
      <c r="E143">
        <v>53.7</v>
      </c>
      <c r="F143">
        <v>53.6</v>
      </c>
    </row>
    <row r="144" spans="1:6">
      <c r="A144" t="s">
        <v>1510</v>
      </c>
      <c r="B144" s="1">
        <f t="shared" si="2"/>
        <v>42887</v>
      </c>
      <c r="C144" s="95">
        <v>0.69791666666666663</v>
      </c>
      <c r="D144">
        <v>53.6</v>
      </c>
      <c r="E144">
        <v>54.1</v>
      </c>
      <c r="F144">
        <v>54</v>
      </c>
    </row>
    <row r="145" spans="1:6">
      <c r="A145" t="s">
        <v>1511</v>
      </c>
      <c r="B145" s="1">
        <f t="shared" si="2"/>
        <v>42887</v>
      </c>
      <c r="C145" t="s">
        <v>1370</v>
      </c>
      <c r="D145">
        <v>54</v>
      </c>
      <c r="E145">
        <v>53.1</v>
      </c>
      <c r="F145">
        <v>53.1</v>
      </c>
    </row>
    <row r="146" spans="1:6">
      <c r="A146" t="s">
        <v>1512</v>
      </c>
      <c r="B146" s="1">
        <f t="shared" si="2"/>
        <v>42856</v>
      </c>
      <c r="C146" s="95">
        <v>0.69791666666666663</v>
      </c>
      <c r="D146">
        <v>53.1</v>
      </c>
      <c r="E146">
        <v>52.5</v>
      </c>
      <c r="F146">
        <v>52.5</v>
      </c>
    </row>
    <row r="147" spans="1:6">
      <c r="A147" t="s">
        <v>1513</v>
      </c>
      <c r="B147" s="1">
        <f t="shared" si="2"/>
        <v>42856</v>
      </c>
      <c r="C147" t="s">
        <v>1370</v>
      </c>
      <c r="D147">
        <v>52.5</v>
      </c>
      <c r="E147">
        <v>53</v>
      </c>
      <c r="F147">
        <v>52.8</v>
      </c>
    </row>
    <row r="148" spans="1:6">
      <c r="A148" t="s">
        <v>1514</v>
      </c>
      <c r="B148" s="1">
        <f t="shared" si="2"/>
        <v>42826</v>
      </c>
      <c r="C148" s="95">
        <v>0.69791666666666663</v>
      </c>
      <c r="D148">
        <v>52.8</v>
      </c>
      <c r="E148">
        <v>53.1</v>
      </c>
      <c r="F148">
        <v>52.9</v>
      </c>
    </row>
    <row r="149" spans="1:6">
      <c r="A149" t="s">
        <v>1515</v>
      </c>
      <c r="B149" s="1">
        <f t="shared" si="2"/>
        <v>42826</v>
      </c>
      <c r="C149" t="s">
        <v>1370</v>
      </c>
      <c r="D149">
        <v>52.9</v>
      </c>
      <c r="E149">
        <v>54.2</v>
      </c>
      <c r="F149">
        <v>53.8</v>
      </c>
    </row>
    <row r="150" spans="1:6">
      <c r="A150" t="s">
        <v>1516</v>
      </c>
      <c r="B150" s="1">
        <f t="shared" si="2"/>
        <v>42795</v>
      </c>
      <c r="C150" s="95">
        <v>0.73958333333333337</v>
      </c>
      <c r="D150">
        <v>53.8</v>
      </c>
      <c r="E150">
        <v>53.9</v>
      </c>
      <c r="F150">
        <v>53.9</v>
      </c>
    </row>
    <row r="151" spans="1:6">
      <c r="A151" t="s">
        <v>1517</v>
      </c>
      <c r="B151" s="1">
        <f t="shared" si="2"/>
        <v>42795</v>
      </c>
      <c r="C151" t="s">
        <v>1375</v>
      </c>
      <c r="D151">
        <v>53.9</v>
      </c>
      <c r="E151">
        <v>55.8</v>
      </c>
      <c r="F151">
        <v>55.6</v>
      </c>
    </row>
    <row r="152" spans="1:6">
      <c r="A152" t="s">
        <v>1339</v>
      </c>
      <c r="B152" s="1">
        <f t="shared" si="2"/>
        <v>42767</v>
      </c>
      <c r="C152" s="95">
        <v>0.73958333333333337</v>
      </c>
      <c r="D152">
        <v>55.6</v>
      </c>
      <c r="E152">
        <v>55.1</v>
      </c>
      <c r="F152">
        <v>55.1</v>
      </c>
    </row>
    <row r="153" spans="1:6">
      <c r="A153" t="s">
        <v>1518</v>
      </c>
      <c r="B153" s="1">
        <f t="shared" si="2"/>
        <v>42767</v>
      </c>
      <c r="C153" t="s">
        <v>1375</v>
      </c>
      <c r="D153">
        <v>55.1</v>
      </c>
      <c r="E153">
        <v>54.4</v>
      </c>
      <c r="F153">
        <v>53.9</v>
      </c>
    </row>
    <row r="154" spans="1:6">
      <c r="A154" t="s">
        <v>1519</v>
      </c>
      <c r="B154" s="1">
        <f t="shared" si="2"/>
        <v>42736</v>
      </c>
      <c r="C154" s="95">
        <v>0.73958333333333337</v>
      </c>
      <c r="D154">
        <v>53.9</v>
      </c>
      <c r="E154">
        <v>53.4</v>
      </c>
      <c r="F154">
        <v>53.4</v>
      </c>
    </row>
    <row r="155" spans="1:6">
      <c r="A155" t="s">
        <v>1520</v>
      </c>
      <c r="B155" s="1">
        <v>42736</v>
      </c>
      <c r="C155" t="s">
        <v>1375</v>
      </c>
      <c r="D155">
        <v>53.4</v>
      </c>
      <c r="E155">
        <v>55.2</v>
      </c>
      <c r="F155">
        <v>54.6</v>
      </c>
    </row>
    <row r="156" spans="1:6">
      <c r="A156" t="s">
        <v>1521</v>
      </c>
      <c r="B156" s="1">
        <f t="shared" si="2"/>
        <v>42705</v>
      </c>
      <c r="C156" s="95">
        <v>0.73958333333333337</v>
      </c>
      <c r="D156">
        <v>54.6</v>
      </c>
      <c r="E156">
        <v>54.9</v>
      </c>
      <c r="F156">
        <v>54.7</v>
      </c>
    </row>
    <row r="157" spans="1:6">
      <c r="A157" t="s">
        <v>1522</v>
      </c>
      <c r="B157" s="1">
        <f t="shared" si="2"/>
        <v>42705</v>
      </c>
      <c r="C157" t="s">
        <v>1375</v>
      </c>
      <c r="D157">
        <v>54.7</v>
      </c>
      <c r="E157">
        <v>54.8</v>
      </c>
      <c r="F157">
        <v>54.8</v>
      </c>
    </row>
    <row r="158" spans="1:6">
      <c r="A158" t="s">
        <v>1523</v>
      </c>
      <c r="B158" s="1">
        <f t="shared" si="2"/>
        <v>42675</v>
      </c>
      <c r="C158" s="95">
        <v>0.69791666666666663</v>
      </c>
      <c r="D158">
        <v>54.8</v>
      </c>
      <c r="E158">
        <v>54.8</v>
      </c>
      <c r="F158">
        <v>54.8</v>
      </c>
    </row>
    <row r="159" spans="1:6">
      <c r="A159" t="s">
        <v>1524</v>
      </c>
      <c r="B159" s="1">
        <f t="shared" si="2"/>
        <v>42675</v>
      </c>
      <c r="C159" t="s">
        <v>1370</v>
      </c>
      <c r="D159">
        <v>54.8</v>
      </c>
      <c r="E159">
        <v>52.3</v>
      </c>
      <c r="F159">
        <v>52.3</v>
      </c>
    </row>
    <row r="160" spans="1:6">
      <c r="A160" t="s">
        <v>1525</v>
      </c>
      <c r="B160" s="1">
        <f t="shared" si="2"/>
        <v>42644</v>
      </c>
      <c r="C160" s="95">
        <v>0.69791666666666663</v>
      </c>
      <c r="D160">
        <v>52.3</v>
      </c>
      <c r="E160">
        <v>51.9</v>
      </c>
      <c r="F160">
        <v>51.9</v>
      </c>
    </row>
    <row r="161" spans="1:6">
      <c r="A161" t="s">
        <v>1526</v>
      </c>
      <c r="B161" s="1">
        <f t="shared" si="2"/>
        <v>42644</v>
      </c>
      <c r="C161" t="s">
        <v>1370</v>
      </c>
      <c r="D161">
        <v>51.9</v>
      </c>
      <c r="E161">
        <v>51.1</v>
      </c>
      <c r="F161">
        <v>51</v>
      </c>
    </row>
    <row r="162" spans="1:6">
      <c r="A162" s="1" t="s">
        <v>1635</v>
      </c>
      <c r="B162" s="1">
        <f t="shared" si="2"/>
        <v>42644</v>
      </c>
      <c r="C162" s="95">
        <v>0.57986111111111105</v>
      </c>
      <c r="D162">
        <v>51</v>
      </c>
      <c r="E162">
        <v>50.9</v>
      </c>
      <c r="F162">
        <v>50.9</v>
      </c>
    </row>
    <row r="163" spans="1:6">
      <c r="A163" t="s">
        <v>1527</v>
      </c>
      <c r="B163" s="1">
        <f t="shared" si="2"/>
        <v>42614</v>
      </c>
      <c r="C163" t="s">
        <v>1370</v>
      </c>
      <c r="D163">
        <v>50.9</v>
      </c>
      <c r="E163">
        <v>52</v>
      </c>
      <c r="F163">
        <v>51.4</v>
      </c>
    </row>
    <row r="164" spans="1:6">
      <c r="A164" t="s">
        <v>1528</v>
      </c>
      <c r="B164" s="1">
        <f t="shared" si="2"/>
        <v>42583</v>
      </c>
      <c r="C164" s="95">
        <v>0.69791666666666663</v>
      </c>
      <c r="D164">
        <v>51.4</v>
      </c>
      <c r="E164">
        <v>51</v>
      </c>
      <c r="F164">
        <v>50.9</v>
      </c>
    </row>
    <row r="165" spans="1:6">
      <c r="A165" t="s">
        <v>1529</v>
      </c>
      <c r="B165" s="1">
        <f t="shared" si="2"/>
        <v>42583</v>
      </c>
      <c r="C165" t="s">
        <v>1370</v>
      </c>
      <c r="D165">
        <v>50.9</v>
      </c>
      <c r="E165">
        <v>52</v>
      </c>
      <c r="F165">
        <v>51.4</v>
      </c>
    </row>
    <row r="166" spans="1:6">
      <c r="A166" t="s">
        <v>1530</v>
      </c>
      <c r="B166" s="1">
        <f t="shared" si="2"/>
        <v>42552</v>
      </c>
      <c r="C166" s="95">
        <v>0.69791666666666663</v>
      </c>
      <c r="D166">
        <v>51.4</v>
      </c>
      <c r="E166">
        <v>51.5</v>
      </c>
      <c r="F166">
        <v>51.3</v>
      </c>
    </row>
    <row r="167" spans="1:6">
      <c r="A167" t="s">
        <v>1531</v>
      </c>
      <c r="B167" s="1">
        <f t="shared" si="2"/>
        <v>42552</v>
      </c>
      <c r="C167" t="s">
        <v>1370</v>
      </c>
      <c r="D167">
        <v>51.3</v>
      </c>
      <c r="E167">
        <v>52</v>
      </c>
      <c r="F167">
        <v>51.3</v>
      </c>
    </row>
    <row r="168" spans="1:6">
      <c r="A168" t="s">
        <v>1532</v>
      </c>
      <c r="B168" s="1">
        <f t="shared" si="2"/>
        <v>42522</v>
      </c>
      <c r="C168" s="95">
        <v>0.69791666666666663</v>
      </c>
      <c r="D168">
        <v>51.3</v>
      </c>
      <c r="E168">
        <v>51.2</v>
      </c>
      <c r="F168">
        <v>51.2</v>
      </c>
    </row>
    <row r="169" spans="1:6">
      <c r="A169" t="s">
        <v>1533</v>
      </c>
      <c r="B169" s="1">
        <f t="shared" si="2"/>
        <v>42522</v>
      </c>
      <c r="C169" t="s">
        <v>1370</v>
      </c>
      <c r="D169">
        <v>51.2</v>
      </c>
      <c r="E169">
        <v>53.1</v>
      </c>
      <c r="F169">
        <v>52.8</v>
      </c>
    </row>
    <row r="170" spans="1:6">
      <c r="A170" t="s">
        <v>1534</v>
      </c>
      <c r="B170" s="1">
        <f t="shared" si="2"/>
        <v>42491</v>
      </c>
      <c r="C170" s="95">
        <v>0.69791666666666663</v>
      </c>
      <c r="D170">
        <v>52.8</v>
      </c>
      <c r="E170">
        <v>52.1</v>
      </c>
      <c r="F170">
        <v>52.1</v>
      </c>
    </row>
    <row r="171" spans="1:6">
      <c r="A171" t="s">
        <v>1535</v>
      </c>
      <c r="B171" s="1">
        <f t="shared" si="2"/>
        <v>42491</v>
      </c>
      <c r="C171" t="s">
        <v>1370</v>
      </c>
      <c r="D171">
        <v>52.1</v>
      </c>
      <c r="E171">
        <v>52.3</v>
      </c>
      <c r="F171">
        <v>51.3</v>
      </c>
    </row>
    <row r="172" spans="1:6">
      <c r="A172" t="s">
        <v>1536</v>
      </c>
      <c r="B172" s="1">
        <f t="shared" si="2"/>
        <v>42461</v>
      </c>
      <c r="C172" s="95">
        <v>0.69791666666666663</v>
      </c>
      <c r="D172">
        <v>51.3</v>
      </c>
      <c r="E172">
        <v>51</v>
      </c>
      <c r="F172">
        <v>51</v>
      </c>
    </row>
    <row r="173" spans="1:6">
      <c r="A173" t="s">
        <v>1537</v>
      </c>
      <c r="B173" s="1">
        <f t="shared" si="2"/>
        <v>42461</v>
      </c>
      <c r="C173" t="s">
        <v>1370</v>
      </c>
      <c r="D173">
        <v>51</v>
      </c>
      <c r="E173">
        <v>51.3</v>
      </c>
      <c r="F173">
        <v>49.7</v>
      </c>
    </row>
    <row r="174" spans="1:6">
      <c r="A174" t="s">
        <v>1538</v>
      </c>
      <c r="B174" s="1">
        <f t="shared" si="2"/>
        <v>42430</v>
      </c>
      <c r="C174" s="95">
        <v>0.73958333333333337</v>
      </c>
      <c r="D174">
        <v>49.7</v>
      </c>
      <c r="E174">
        <v>49.8</v>
      </c>
      <c r="F174">
        <v>49.8</v>
      </c>
    </row>
    <row r="175" spans="1:6">
      <c r="A175" t="s">
        <v>1539</v>
      </c>
      <c r="B175" s="1">
        <f t="shared" si="2"/>
        <v>42430</v>
      </c>
      <c r="C175" t="s">
        <v>1375</v>
      </c>
      <c r="D175">
        <v>49.8</v>
      </c>
      <c r="E175">
        <v>53.5</v>
      </c>
      <c r="F175">
        <v>53.2</v>
      </c>
    </row>
    <row r="176" spans="1:6">
      <c r="A176" t="s">
        <v>1540</v>
      </c>
      <c r="B176" s="1">
        <f t="shared" si="2"/>
        <v>42401</v>
      </c>
      <c r="C176" s="95">
        <v>0.73958333333333337</v>
      </c>
      <c r="D176">
        <v>53.2</v>
      </c>
      <c r="E176">
        <v>53.7</v>
      </c>
      <c r="F176">
        <v>53.7</v>
      </c>
    </row>
    <row r="177" spans="1:6">
      <c r="A177" t="s">
        <v>1541</v>
      </c>
      <c r="B177" s="1">
        <f t="shared" si="2"/>
        <v>42401</v>
      </c>
      <c r="C177" t="s">
        <v>1375</v>
      </c>
      <c r="D177">
        <v>53.7</v>
      </c>
      <c r="E177">
        <v>54</v>
      </c>
      <c r="F177">
        <v>54.3</v>
      </c>
    </row>
    <row r="178" spans="1:6">
      <c r="A178" t="s">
        <v>1542</v>
      </c>
      <c r="B178" s="1">
        <f t="shared" si="2"/>
        <v>42370</v>
      </c>
      <c r="C178" s="95">
        <v>0.73958333333333337</v>
      </c>
      <c r="D178">
        <v>54.3</v>
      </c>
      <c r="E178">
        <v>55.1</v>
      </c>
      <c r="F178">
        <v>53.7</v>
      </c>
    </row>
    <row r="179" spans="1:6">
      <c r="A179" t="s">
        <v>1543</v>
      </c>
      <c r="B179" s="1">
        <v>42370</v>
      </c>
      <c r="C179" t="s">
        <v>1375</v>
      </c>
      <c r="D179">
        <v>53.7</v>
      </c>
      <c r="E179">
        <v>56</v>
      </c>
      <c r="F179">
        <v>56.1</v>
      </c>
    </row>
    <row r="180" spans="1:6">
      <c r="A180" t="s">
        <v>1544</v>
      </c>
      <c r="B180" s="1">
        <f t="shared" si="2"/>
        <v>42339</v>
      </c>
      <c r="C180" s="95">
        <v>0.73958333333333337</v>
      </c>
      <c r="D180">
        <v>56.1</v>
      </c>
      <c r="E180">
        <v>56.5</v>
      </c>
      <c r="F180">
        <v>56.5</v>
      </c>
    </row>
    <row r="181" spans="1:6">
      <c r="A181" t="s">
        <v>1545</v>
      </c>
      <c r="B181" s="1">
        <f t="shared" si="2"/>
        <v>42339</v>
      </c>
      <c r="C181" t="s">
        <v>1375</v>
      </c>
      <c r="D181">
        <v>56.5</v>
      </c>
      <c r="E181">
        <v>55</v>
      </c>
      <c r="F181">
        <v>54.8</v>
      </c>
    </row>
    <row r="182" spans="1:6">
      <c r="A182" t="s">
        <v>1546</v>
      </c>
      <c r="B182" s="1">
        <f t="shared" si="2"/>
        <v>42309</v>
      </c>
      <c r="C182" s="95">
        <v>0.73958333333333337</v>
      </c>
      <c r="D182">
        <v>54.8</v>
      </c>
      <c r="E182">
        <v>54.6</v>
      </c>
      <c r="F182">
        <v>54.4</v>
      </c>
    </row>
    <row r="183" spans="1:6">
      <c r="A183" t="s">
        <v>1547</v>
      </c>
      <c r="B183" s="1">
        <f t="shared" si="2"/>
        <v>42309</v>
      </c>
      <c r="C183" t="s">
        <v>1370</v>
      </c>
      <c r="D183">
        <v>54.4</v>
      </c>
      <c r="E183">
        <v>55.1</v>
      </c>
      <c r="F183">
        <v>55.1</v>
      </c>
    </row>
    <row r="184" spans="1:6">
      <c r="A184" t="s">
        <v>1548</v>
      </c>
      <c r="B184" s="1">
        <f t="shared" si="2"/>
        <v>42278</v>
      </c>
      <c r="C184" s="95">
        <v>0.69791666666666663</v>
      </c>
      <c r="D184">
        <v>55.1</v>
      </c>
      <c r="F184">
        <v>55.6</v>
      </c>
    </row>
    <row r="185" spans="1:6">
      <c r="A185" t="s">
        <v>1549</v>
      </c>
      <c r="B185" s="1">
        <f t="shared" si="2"/>
        <v>42278</v>
      </c>
      <c r="C185" t="s">
        <v>1370</v>
      </c>
      <c r="D185">
        <v>55.6</v>
      </c>
      <c r="E185">
        <v>55.6</v>
      </c>
      <c r="F185">
        <v>56.1</v>
      </c>
    </row>
    <row r="186" spans="1:6">
      <c r="A186" t="s">
        <v>1550</v>
      </c>
      <c r="B186" s="1">
        <f t="shared" si="2"/>
        <v>42248</v>
      </c>
      <c r="C186" s="95">
        <v>0.69791666666666663</v>
      </c>
      <c r="D186">
        <v>56.1</v>
      </c>
      <c r="E186">
        <v>55.2</v>
      </c>
      <c r="F186">
        <v>55.2</v>
      </c>
    </row>
    <row r="187" spans="1:6">
      <c r="A187" t="s">
        <v>1551</v>
      </c>
      <c r="B187" s="1">
        <f t="shared" si="2"/>
        <v>42248</v>
      </c>
      <c r="C187" t="s">
        <v>1370</v>
      </c>
      <c r="D187">
        <v>55.2</v>
      </c>
      <c r="E187">
        <v>56</v>
      </c>
      <c r="F187">
        <v>55.7</v>
      </c>
    </row>
    <row r="188" spans="1:6">
      <c r="A188" t="s">
        <v>1552</v>
      </c>
      <c r="B188" s="1">
        <f t="shared" si="2"/>
        <v>42217</v>
      </c>
      <c r="C188" s="95">
        <v>0.69791666666666663</v>
      </c>
      <c r="D188">
        <v>55.7</v>
      </c>
      <c r="E188">
        <v>55.2</v>
      </c>
      <c r="F188">
        <v>55.2</v>
      </c>
    </row>
    <row r="189" spans="1:6">
      <c r="A189" t="s">
        <v>1553</v>
      </c>
      <c r="B189" s="1">
        <f t="shared" si="2"/>
        <v>42217</v>
      </c>
      <c r="C189" t="s">
        <v>1370</v>
      </c>
      <c r="D189">
        <v>55.2</v>
      </c>
      <c r="E189">
        <v>55</v>
      </c>
      <c r="F189">
        <v>54.8</v>
      </c>
    </row>
    <row r="190" spans="1:6">
      <c r="A190" t="s">
        <v>1554</v>
      </c>
      <c r="B190" s="1">
        <f t="shared" si="2"/>
        <v>42186</v>
      </c>
      <c r="C190" s="95">
        <v>0.69791666666666663</v>
      </c>
      <c r="D190">
        <v>54.8</v>
      </c>
      <c r="E190">
        <v>54.8</v>
      </c>
      <c r="F190">
        <v>54.8</v>
      </c>
    </row>
    <row r="191" spans="1:6">
      <c r="A191" t="s">
        <v>1555</v>
      </c>
      <c r="B191" s="1">
        <f t="shared" si="2"/>
        <v>42186</v>
      </c>
      <c r="C191" t="s">
        <v>1370</v>
      </c>
      <c r="D191">
        <v>54.8</v>
      </c>
      <c r="E191">
        <v>56.7</v>
      </c>
      <c r="F191">
        <v>56.2</v>
      </c>
    </row>
    <row r="192" spans="1:6">
      <c r="A192" t="s">
        <v>1556</v>
      </c>
      <c r="B192" s="1">
        <f t="shared" si="2"/>
        <v>42156</v>
      </c>
      <c r="C192" s="95">
        <v>0.69791666666666663</v>
      </c>
      <c r="D192">
        <v>56.2</v>
      </c>
      <c r="E192">
        <v>56.5</v>
      </c>
      <c r="F192">
        <v>56.4</v>
      </c>
    </row>
    <row r="193" spans="1:6">
      <c r="A193" t="s">
        <v>1557</v>
      </c>
      <c r="B193" s="1">
        <f t="shared" si="2"/>
        <v>42156</v>
      </c>
      <c r="C193" t="s">
        <v>1370</v>
      </c>
      <c r="D193">
        <v>56.4</v>
      </c>
      <c r="E193">
        <v>56.8</v>
      </c>
      <c r="F193">
        <v>57.4</v>
      </c>
    </row>
    <row r="194" spans="1:6">
      <c r="A194" t="s">
        <v>1558</v>
      </c>
      <c r="B194" s="1">
        <f t="shared" si="2"/>
        <v>42125</v>
      </c>
      <c r="C194" s="95">
        <v>0.69791666666666663</v>
      </c>
      <c r="D194">
        <v>57.4</v>
      </c>
      <c r="E194">
        <v>57.8</v>
      </c>
      <c r="F194">
        <v>57.8</v>
      </c>
    </row>
    <row r="195" spans="1:6">
      <c r="A195" t="s">
        <v>1559</v>
      </c>
      <c r="B195" s="1">
        <f t="shared" ref="B195:B245" si="3">DATE(MID(A195,7,4),VLOOKUP(MID(A195,13,3),$L$2:$M$13,2,FALSE),1)</f>
        <v>42125</v>
      </c>
      <c r="C195" t="s">
        <v>1370</v>
      </c>
      <c r="D195">
        <v>57.8</v>
      </c>
      <c r="E195">
        <v>59.5</v>
      </c>
      <c r="F195">
        <v>59.2</v>
      </c>
    </row>
    <row r="196" spans="1:6">
      <c r="A196" t="s">
        <v>1560</v>
      </c>
      <c r="B196" s="1">
        <f t="shared" si="3"/>
        <v>42095</v>
      </c>
      <c r="C196" s="95">
        <v>0.69791666666666663</v>
      </c>
      <c r="D196">
        <v>59.2</v>
      </c>
      <c r="E196">
        <v>58.6</v>
      </c>
      <c r="F196">
        <v>58.6</v>
      </c>
    </row>
    <row r="197" spans="1:6">
      <c r="A197" t="s">
        <v>1561</v>
      </c>
      <c r="B197" s="1">
        <f t="shared" si="3"/>
        <v>42095</v>
      </c>
      <c r="C197" t="s">
        <v>1370</v>
      </c>
      <c r="D197">
        <v>58.6</v>
      </c>
      <c r="E197">
        <v>57.2</v>
      </c>
      <c r="F197">
        <v>57.1</v>
      </c>
    </row>
    <row r="198" spans="1:6">
      <c r="A198" t="s">
        <v>1562</v>
      </c>
      <c r="B198" s="1">
        <f t="shared" si="3"/>
        <v>42064</v>
      </c>
      <c r="C198" s="95">
        <v>0.73958333333333337</v>
      </c>
      <c r="D198">
        <v>57.1</v>
      </c>
      <c r="E198">
        <v>57</v>
      </c>
      <c r="F198">
        <v>57</v>
      </c>
    </row>
    <row r="199" spans="1:6">
      <c r="A199" t="s">
        <v>1563</v>
      </c>
      <c r="B199" s="1">
        <f t="shared" si="3"/>
        <v>42064</v>
      </c>
      <c r="C199" t="s">
        <v>1375</v>
      </c>
      <c r="D199">
        <v>57</v>
      </c>
      <c r="E199">
        <v>54.1</v>
      </c>
      <c r="F199">
        <v>54.2</v>
      </c>
    </row>
    <row r="200" spans="1:6">
      <c r="A200" t="s">
        <v>1564</v>
      </c>
      <c r="B200" s="1">
        <f t="shared" si="3"/>
        <v>42036</v>
      </c>
      <c r="C200" s="95">
        <v>0.73958333333333337</v>
      </c>
      <c r="D200">
        <v>54.2</v>
      </c>
      <c r="E200">
        <v>54.3</v>
      </c>
      <c r="F200">
        <v>54</v>
      </c>
    </row>
    <row r="201" spans="1:6">
      <c r="A201" t="s">
        <v>1565</v>
      </c>
      <c r="B201" s="1">
        <f t="shared" si="3"/>
        <v>42036</v>
      </c>
      <c r="C201" t="s">
        <v>1375</v>
      </c>
      <c r="D201">
        <v>54</v>
      </c>
      <c r="E201">
        <v>53.8</v>
      </c>
      <c r="F201">
        <v>53.3</v>
      </c>
    </row>
    <row r="202" spans="1:6">
      <c r="A202" t="s">
        <v>1566</v>
      </c>
      <c r="B202" s="1">
        <f t="shared" si="3"/>
        <v>42005</v>
      </c>
      <c r="C202" s="95">
        <v>0.73958333333333337</v>
      </c>
      <c r="D202">
        <v>53.3</v>
      </c>
      <c r="E202">
        <v>53.8</v>
      </c>
      <c r="F202">
        <v>53.6</v>
      </c>
    </row>
    <row r="203" spans="1:6">
      <c r="A203" t="s">
        <v>1567</v>
      </c>
      <c r="B203" s="1">
        <v>42005</v>
      </c>
      <c r="C203" t="s">
        <v>1375</v>
      </c>
      <c r="D203">
        <v>53.6</v>
      </c>
      <c r="E203">
        <v>57.1</v>
      </c>
      <c r="F203">
        <v>56.2</v>
      </c>
    </row>
    <row r="204" spans="1:6">
      <c r="A204" t="s">
        <v>1568</v>
      </c>
      <c r="B204" s="1">
        <f t="shared" si="3"/>
        <v>41974</v>
      </c>
      <c r="C204" s="95">
        <v>0.73958333333333337</v>
      </c>
      <c r="D204">
        <v>56.2</v>
      </c>
      <c r="E204">
        <v>56.3</v>
      </c>
      <c r="F204">
        <v>56.3</v>
      </c>
    </row>
    <row r="205" spans="1:6">
      <c r="A205" t="s">
        <v>1569</v>
      </c>
      <c r="B205" s="1">
        <f t="shared" si="3"/>
        <v>41974</v>
      </c>
      <c r="C205" t="s">
        <v>1375</v>
      </c>
      <c r="D205">
        <v>56.3</v>
      </c>
      <c r="E205">
        <v>57.3</v>
      </c>
      <c r="F205">
        <v>57.1</v>
      </c>
    </row>
    <row r="206" spans="1:6">
      <c r="A206" t="s">
        <v>1570</v>
      </c>
      <c r="B206" s="1">
        <f t="shared" si="3"/>
        <v>41944</v>
      </c>
      <c r="C206" s="95">
        <v>0.73958333333333337</v>
      </c>
      <c r="D206">
        <v>57.1</v>
      </c>
      <c r="E206">
        <v>57.3</v>
      </c>
      <c r="F206">
        <v>57.3</v>
      </c>
    </row>
    <row r="207" spans="1:6">
      <c r="A207" t="s">
        <v>1571</v>
      </c>
      <c r="B207" s="1">
        <f t="shared" si="3"/>
        <v>41944</v>
      </c>
      <c r="C207" t="s">
        <v>1370</v>
      </c>
      <c r="D207">
        <v>57.3</v>
      </c>
      <c r="E207">
        <v>58</v>
      </c>
      <c r="F207">
        <v>58.9</v>
      </c>
    </row>
    <row r="208" spans="1:6">
      <c r="A208" t="s">
        <v>1572</v>
      </c>
      <c r="B208" s="1">
        <f t="shared" si="3"/>
        <v>41913</v>
      </c>
      <c r="C208" s="95">
        <v>0.69791666666666663</v>
      </c>
      <c r="D208">
        <v>58.9</v>
      </c>
      <c r="E208">
        <v>58.5</v>
      </c>
      <c r="F208">
        <v>58.5</v>
      </c>
    </row>
    <row r="209" spans="1:6">
      <c r="A209" t="s">
        <v>1573</v>
      </c>
      <c r="B209" s="1">
        <f t="shared" si="3"/>
        <v>41913</v>
      </c>
      <c r="C209" t="s">
        <v>1370</v>
      </c>
      <c r="D209">
        <v>58.5</v>
      </c>
      <c r="E209">
        <v>59</v>
      </c>
      <c r="F209">
        <v>59.5</v>
      </c>
    </row>
    <row r="210" spans="1:6">
      <c r="A210" s="1" t="s">
        <v>1636</v>
      </c>
      <c r="B210" s="1">
        <f t="shared" si="3"/>
        <v>41913</v>
      </c>
      <c r="C210" s="95">
        <v>0.69791666666666663</v>
      </c>
      <c r="D210">
        <v>59.5</v>
      </c>
      <c r="F210">
        <v>58.5</v>
      </c>
    </row>
    <row r="211" spans="1:6">
      <c r="A211" s="1" t="s">
        <v>1637</v>
      </c>
      <c r="B211" s="1">
        <f t="shared" si="3"/>
        <v>41883</v>
      </c>
      <c r="C211" t="s">
        <v>1370</v>
      </c>
      <c r="D211">
        <v>58.5</v>
      </c>
      <c r="E211">
        <v>59.5</v>
      </c>
      <c r="F211">
        <v>60.8</v>
      </c>
    </row>
    <row r="212" spans="1:6">
      <c r="A212" s="1" t="s">
        <v>1638</v>
      </c>
      <c r="B212" s="1">
        <f t="shared" si="3"/>
        <v>41883</v>
      </c>
      <c r="C212" s="95">
        <v>0.69791666666666663</v>
      </c>
      <c r="D212">
        <v>60.8</v>
      </c>
      <c r="E212">
        <v>61</v>
      </c>
      <c r="F212">
        <v>61</v>
      </c>
    </row>
    <row r="213" spans="1:6">
      <c r="A213" s="1" t="s">
        <v>1639</v>
      </c>
      <c r="B213" s="1">
        <f t="shared" si="3"/>
        <v>41852</v>
      </c>
      <c r="C213" t="s">
        <v>1370</v>
      </c>
      <c r="D213">
        <v>61</v>
      </c>
      <c r="E213">
        <v>59.8</v>
      </c>
      <c r="F213">
        <v>61</v>
      </c>
    </row>
    <row r="214" spans="1:6">
      <c r="A214" s="1" t="s">
        <v>1640</v>
      </c>
      <c r="B214" s="1">
        <f t="shared" si="3"/>
        <v>41852</v>
      </c>
      <c r="C214" s="95">
        <v>0.69791666666666663</v>
      </c>
      <c r="D214">
        <v>61</v>
      </c>
      <c r="E214">
        <v>61.1</v>
      </c>
      <c r="F214">
        <v>61.2</v>
      </c>
    </row>
    <row r="215" spans="1:6">
      <c r="A215" s="1" t="s">
        <v>1641</v>
      </c>
      <c r="B215" s="1">
        <f t="shared" si="3"/>
        <v>41821</v>
      </c>
      <c r="C215" t="s">
        <v>1370</v>
      </c>
      <c r="D215">
        <v>61.2</v>
      </c>
      <c r="E215">
        <v>58.6</v>
      </c>
      <c r="F215">
        <v>58.1</v>
      </c>
    </row>
    <row r="216" spans="1:6">
      <c r="A216" s="1" t="s">
        <v>1642</v>
      </c>
      <c r="B216" s="1">
        <f t="shared" si="3"/>
        <v>41821</v>
      </c>
      <c r="C216" s="95">
        <v>0.69791666666666663</v>
      </c>
      <c r="D216">
        <v>58.1</v>
      </c>
      <c r="E216">
        <v>58.4</v>
      </c>
      <c r="F216">
        <v>58.4</v>
      </c>
    </row>
    <row r="217" spans="1:6">
      <c r="A217" s="1" t="s">
        <v>1643</v>
      </c>
      <c r="B217" s="1">
        <f t="shared" si="3"/>
        <v>41791</v>
      </c>
      <c r="C217" t="s">
        <v>1370</v>
      </c>
      <c r="D217">
        <v>58.4</v>
      </c>
      <c r="E217">
        <v>55.6</v>
      </c>
      <c r="F217">
        <v>55</v>
      </c>
    </row>
    <row r="218" spans="1:6">
      <c r="A218" s="1" t="s">
        <v>1606</v>
      </c>
      <c r="B218" s="1">
        <f t="shared" si="3"/>
        <v>41791</v>
      </c>
      <c r="C218" s="95">
        <v>0.69791666666666663</v>
      </c>
      <c r="D218">
        <v>55</v>
      </c>
      <c r="E218">
        <v>54.2</v>
      </c>
      <c r="F218">
        <v>54.2</v>
      </c>
    </row>
    <row r="219" spans="1:6">
      <c r="A219" s="1" t="s">
        <v>1644</v>
      </c>
      <c r="B219" s="1">
        <f t="shared" si="3"/>
        <v>41760</v>
      </c>
      <c r="C219" s="95">
        <v>0.69791666666666663</v>
      </c>
      <c r="D219">
        <v>54.2</v>
      </c>
      <c r="F219">
        <v>55.3</v>
      </c>
    </row>
    <row r="220" spans="1:6">
      <c r="A220" s="1" t="s">
        <v>1645</v>
      </c>
      <c r="B220" s="1">
        <f t="shared" si="3"/>
        <v>41760</v>
      </c>
      <c r="C220" s="95">
        <v>0.69791666666666663</v>
      </c>
      <c r="D220">
        <v>55.3</v>
      </c>
      <c r="E220">
        <v>55.5</v>
      </c>
      <c r="F220">
        <v>55.5</v>
      </c>
    </row>
    <row r="221" spans="1:6">
      <c r="A221" s="1" t="s">
        <v>1646</v>
      </c>
      <c r="B221" s="1">
        <f t="shared" si="3"/>
        <v>41730</v>
      </c>
      <c r="C221" t="s">
        <v>1370</v>
      </c>
      <c r="D221">
        <v>55.5</v>
      </c>
      <c r="E221">
        <v>54.2</v>
      </c>
      <c r="F221">
        <v>53.3</v>
      </c>
    </row>
    <row r="222" spans="1:6">
      <c r="A222" s="1" t="s">
        <v>1647</v>
      </c>
      <c r="B222" s="1">
        <f t="shared" si="3"/>
        <v>41730</v>
      </c>
      <c r="C222" s="95">
        <v>0.70694444444444438</v>
      </c>
      <c r="D222">
        <v>53.3</v>
      </c>
      <c r="E222">
        <v>52.7</v>
      </c>
      <c r="F222">
        <v>52.7</v>
      </c>
    </row>
    <row r="223" spans="1:6">
      <c r="A223" s="1" t="s">
        <v>1648</v>
      </c>
      <c r="B223" s="1">
        <f t="shared" si="3"/>
        <v>41699</v>
      </c>
      <c r="C223" t="s">
        <v>1574</v>
      </c>
      <c r="D223">
        <v>52.7</v>
      </c>
      <c r="E223">
        <v>56.9</v>
      </c>
      <c r="F223">
        <v>56.7</v>
      </c>
    </row>
    <row r="224" spans="1:6">
      <c r="A224" s="1" t="s">
        <v>1649</v>
      </c>
      <c r="B224" s="1">
        <f t="shared" si="3"/>
        <v>41699</v>
      </c>
      <c r="C224" s="95">
        <v>0.70694444444444438</v>
      </c>
      <c r="D224">
        <v>56.7</v>
      </c>
      <c r="E224">
        <v>56.6</v>
      </c>
      <c r="F224">
        <v>56.6</v>
      </c>
    </row>
    <row r="225" spans="1:6">
      <c r="A225" s="1" t="s">
        <v>1650</v>
      </c>
      <c r="B225" s="1">
        <f t="shared" si="3"/>
        <v>41671</v>
      </c>
      <c r="C225" t="s">
        <v>1574</v>
      </c>
      <c r="D225">
        <v>56.6</v>
      </c>
      <c r="E225">
        <v>56.2</v>
      </c>
      <c r="F225">
        <v>55.7</v>
      </c>
    </row>
    <row r="226" spans="1:6">
      <c r="A226" s="1" t="s">
        <v>1651</v>
      </c>
      <c r="B226" s="1">
        <f t="shared" si="3"/>
        <v>41671</v>
      </c>
      <c r="C226" s="95">
        <v>0.70694444444444438</v>
      </c>
      <c r="D226">
        <v>55.7</v>
      </c>
      <c r="E226">
        <v>56</v>
      </c>
      <c r="F226">
        <v>56</v>
      </c>
    </row>
    <row r="227" spans="1:6">
      <c r="A227" s="1" t="s">
        <v>1652</v>
      </c>
      <c r="B227" s="1">
        <v>41640</v>
      </c>
      <c r="C227" t="s">
        <v>1575</v>
      </c>
      <c r="D227">
        <v>56</v>
      </c>
      <c r="E227">
        <v>56.4</v>
      </c>
      <c r="F227">
        <v>55.9</v>
      </c>
    </row>
    <row r="228" spans="1:6">
      <c r="A228" s="1" t="s">
        <v>1653</v>
      </c>
      <c r="B228" s="1">
        <v>41640</v>
      </c>
      <c r="C228" s="95">
        <v>0.70833333333333337</v>
      </c>
      <c r="D228">
        <v>55.9</v>
      </c>
      <c r="E228">
        <v>57.1</v>
      </c>
      <c r="F228">
        <v>57.1</v>
      </c>
    </row>
    <row r="229" spans="1:6">
      <c r="A229" s="1" t="s">
        <v>1654</v>
      </c>
      <c r="B229" s="1">
        <f t="shared" si="3"/>
        <v>41609</v>
      </c>
      <c r="C229" t="s">
        <v>1575</v>
      </c>
      <c r="D229">
        <v>57.1</v>
      </c>
      <c r="F229">
        <v>49.3</v>
      </c>
    </row>
    <row r="230" spans="1:6">
      <c r="A230" t="s">
        <v>1041</v>
      </c>
      <c r="B230" s="1">
        <f t="shared" si="3"/>
        <v>41548</v>
      </c>
      <c r="C230" s="95">
        <v>0.5</v>
      </c>
      <c r="D230">
        <v>57.7</v>
      </c>
      <c r="F230">
        <v>56.7</v>
      </c>
    </row>
    <row r="231" spans="1:6">
      <c r="A231" t="s">
        <v>1040</v>
      </c>
      <c r="B231" s="1">
        <f t="shared" si="3"/>
        <v>41518</v>
      </c>
      <c r="C231" s="95">
        <v>0.5</v>
      </c>
      <c r="D231">
        <v>56.7</v>
      </c>
      <c r="F231">
        <v>57.2</v>
      </c>
    </row>
    <row r="232" spans="1:6">
      <c r="A232" t="s">
        <v>1039</v>
      </c>
      <c r="B232" s="1">
        <f t="shared" si="3"/>
        <v>41487</v>
      </c>
      <c r="C232" s="95">
        <v>0.5</v>
      </c>
      <c r="D232">
        <v>57.2</v>
      </c>
      <c r="F232">
        <v>56.3</v>
      </c>
    </row>
    <row r="233" spans="1:6">
      <c r="A233" t="s">
        <v>1038</v>
      </c>
      <c r="B233" s="1">
        <f t="shared" si="3"/>
        <v>41456</v>
      </c>
      <c r="C233" s="95">
        <v>0.5</v>
      </c>
      <c r="D233">
        <v>56.3</v>
      </c>
      <c r="F233">
        <v>54.9</v>
      </c>
    </row>
    <row r="234" spans="1:6">
      <c r="A234" t="s">
        <v>1037</v>
      </c>
      <c r="B234" s="1">
        <f t="shared" si="3"/>
        <v>41426</v>
      </c>
      <c r="C234" s="95">
        <v>0.5</v>
      </c>
      <c r="D234">
        <v>54.9</v>
      </c>
      <c r="F234">
        <v>53.8</v>
      </c>
    </row>
    <row r="235" spans="1:6">
      <c r="A235" t="s">
        <v>1036</v>
      </c>
      <c r="B235" s="1">
        <f t="shared" si="3"/>
        <v>41395</v>
      </c>
      <c r="C235" s="95">
        <v>0.5</v>
      </c>
      <c r="D235">
        <v>53.8</v>
      </c>
      <c r="F235">
        <v>53.2</v>
      </c>
    </row>
    <row r="236" spans="1:6">
      <c r="A236" t="s">
        <v>1035</v>
      </c>
      <c r="B236" s="1">
        <f t="shared" si="3"/>
        <v>41365</v>
      </c>
      <c r="C236" s="95">
        <v>0.5</v>
      </c>
      <c r="D236">
        <v>53.2</v>
      </c>
      <c r="F236">
        <v>53.9</v>
      </c>
    </row>
    <row r="237" spans="1:6">
      <c r="A237" t="s">
        <v>1034</v>
      </c>
      <c r="B237" s="1">
        <f t="shared" si="3"/>
        <v>41334</v>
      </c>
      <c r="C237" s="95">
        <v>0.5</v>
      </c>
      <c r="D237">
        <v>53.9</v>
      </c>
      <c r="F237">
        <v>53.1</v>
      </c>
    </row>
    <row r="238" spans="1:6">
      <c r="A238" t="s">
        <v>1033</v>
      </c>
      <c r="B238" s="1">
        <f t="shared" si="3"/>
        <v>41306</v>
      </c>
      <c r="C238" s="95">
        <v>0.5</v>
      </c>
      <c r="D238">
        <v>53.1</v>
      </c>
      <c r="F238">
        <v>53</v>
      </c>
    </row>
    <row r="239" spans="1:6">
      <c r="A239" t="s">
        <v>1032</v>
      </c>
      <c r="B239" s="1">
        <f t="shared" si="3"/>
        <v>41275</v>
      </c>
      <c r="C239" s="95">
        <v>0.5</v>
      </c>
      <c r="D239">
        <v>53</v>
      </c>
      <c r="F239">
        <v>53.8</v>
      </c>
    </row>
    <row r="240" spans="1:6">
      <c r="A240" t="s">
        <v>1031</v>
      </c>
      <c r="B240" s="1">
        <f t="shared" si="3"/>
        <v>41244</v>
      </c>
      <c r="C240" s="95">
        <v>0.5</v>
      </c>
      <c r="D240">
        <v>53.8</v>
      </c>
      <c r="F240">
        <v>52.7</v>
      </c>
    </row>
    <row r="241" spans="1:6">
      <c r="A241" t="s">
        <v>1030</v>
      </c>
      <c r="B241" s="1">
        <f t="shared" si="3"/>
        <v>41214</v>
      </c>
      <c r="C241" s="95">
        <v>0.5</v>
      </c>
      <c r="D241">
        <v>52.7</v>
      </c>
      <c r="F241">
        <v>50.7</v>
      </c>
    </row>
    <row r="242" spans="1:6">
      <c r="A242" t="s">
        <v>1029</v>
      </c>
      <c r="B242" s="1">
        <f t="shared" si="3"/>
        <v>41183</v>
      </c>
      <c r="C242" s="95">
        <v>0.5</v>
      </c>
      <c r="D242">
        <v>50.7</v>
      </c>
      <c r="F242">
        <v>52</v>
      </c>
    </row>
    <row r="243" spans="1:6">
      <c r="A243" t="s">
        <v>1028</v>
      </c>
      <c r="B243" s="1">
        <f t="shared" si="3"/>
        <v>41153</v>
      </c>
      <c r="C243" s="95">
        <v>0.5</v>
      </c>
      <c r="D243">
        <v>52</v>
      </c>
      <c r="F243">
        <v>51.2</v>
      </c>
    </row>
    <row r="244" spans="1:6">
      <c r="A244" t="s">
        <v>1027</v>
      </c>
      <c r="B244" s="1">
        <f t="shared" si="3"/>
        <v>41122</v>
      </c>
      <c r="C244" s="95">
        <v>0.5</v>
      </c>
      <c r="D244">
        <v>51.2</v>
      </c>
      <c r="F244">
        <v>53.2</v>
      </c>
    </row>
    <row r="245" spans="1:6">
      <c r="A245" t="s">
        <v>1026</v>
      </c>
      <c r="B245" s="1">
        <f t="shared" si="3"/>
        <v>41091</v>
      </c>
      <c r="C245" s="95">
        <v>0.5</v>
      </c>
      <c r="D245">
        <v>53.2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3EC3-14E8-4503-A02A-A2EE567CA24C}">
  <dimension ref="A1:M348"/>
  <sheetViews>
    <sheetView workbookViewId="0">
      <selection activeCell="I23" sqref="I23"/>
    </sheetView>
  </sheetViews>
  <sheetFormatPr defaultRowHeight="14.4"/>
  <cols>
    <col min="1" max="1" width="13.6640625" bestFit="1" customWidth="1"/>
  </cols>
  <sheetData>
    <row r="1" spans="1:13">
      <c r="A1" t="s">
        <v>392</v>
      </c>
      <c r="B1" t="s">
        <v>1304</v>
      </c>
      <c r="C1" t="s">
        <v>1305</v>
      </c>
      <c r="D1" t="s">
        <v>1306</v>
      </c>
      <c r="E1" t="s">
        <v>1307</v>
      </c>
      <c r="G1" t="s">
        <v>1297</v>
      </c>
      <c r="H1" t="s">
        <v>1298</v>
      </c>
      <c r="I1" t="s">
        <v>1299</v>
      </c>
      <c r="J1" t="s">
        <v>1300</v>
      </c>
      <c r="K1" t="s">
        <v>1301</v>
      </c>
      <c r="L1" t="s">
        <v>1302</v>
      </c>
      <c r="M1" t="s">
        <v>1303</v>
      </c>
    </row>
    <row r="2" spans="1:13">
      <c r="A2" s="1">
        <v>34731</v>
      </c>
      <c r="B2">
        <v>186.8</v>
      </c>
      <c r="C2">
        <v>99</v>
      </c>
      <c r="D2">
        <v>158.80000000000001</v>
      </c>
      <c r="E2">
        <v>84.2</v>
      </c>
      <c r="F2" t="s">
        <v>1269</v>
      </c>
      <c r="G2">
        <v>53.7</v>
      </c>
      <c r="H2">
        <v>19.899999999999999</v>
      </c>
      <c r="I2">
        <v>13.5</v>
      </c>
      <c r="J2">
        <v>3.4</v>
      </c>
      <c r="K2">
        <v>49.9</v>
      </c>
      <c r="L2">
        <v>21.4</v>
      </c>
      <c r="M2">
        <v>19.3</v>
      </c>
    </row>
    <row r="3" spans="1:13">
      <c r="A3" s="1">
        <v>34759</v>
      </c>
      <c r="B3">
        <v>206</v>
      </c>
      <c r="C3">
        <v>109.1</v>
      </c>
      <c r="D3">
        <v>173.8</v>
      </c>
      <c r="E3">
        <v>89.9</v>
      </c>
      <c r="F3">
        <v>2</v>
      </c>
      <c r="G3">
        <v>63.4</v>
      </c>
      <c r="H3">
        <v>25</v>
      </c>
      <c r="I3">
        <v>17.399999999999999</v>
      </c>
      <c r="J3">
        <v>4.2</v>
      </c>
      <c r="K3">
        <v>59.7</v>
      </c>
      <c r="L3">
        <v>25.7</v>
      </c>
      <c r="M3">
        <v>23.2</v>
      </c>
    </row>
    <row r="4" spans="1:13">
      <c r="A4" s="1">
        <v>34790</v>
      </c>
      <c r="B4">
        <v>237.6</v>
      </c>
      <c r="C4">
        <v>115.9</v>
      </c>
      <c r="D4">
        <v>197.7</v>
      </c>
      <c r="E4">
        <v>95.9</v>
      </c>
      <c r="F4">
        <v>3</v>
      </c>
      <c r="G4">
        <v>80.5</v>
      </c>
      <c r="H4">
        <v>30.5</v>
      </c>
      <c r="I4">
        <v>20.2</v>
      </c>
      <c r="J4">
        <v>5.2</v>
      </c>
      <c r="K4">
        <v>70.5</v>
      </c>
      <c r="L4">
        <v>30.8</v>
      </c>
      <c r="M4">
        <v>27.7</v>
      </c>
    </row>
    <row r="5" spans="1:13">
      <c r="A5" s="1">
        <v>34820</v>
      </c>
      <c r="B5">
        <v>268.3</v>
      </c>
      <c r="C5">
        <v>132.1</v>
      </c>
      <c r="D5">
        <v>223.3</v>
      </c>
      <c r="E5">
        <v>106.2</v>
      </c>
      <c r="F5">
        <v>4</v>
      </c>
      <c r="G5">
        <v>89.5</v>
      </c>
      <c r="H5">
        <v>36.9</v>
      </c>
      <c r="I5">
        <v>25.1</v>
      </c>
      <c r="J5">
        <v>6.8</v>
      </c>
      <c r="K5">
        <v>79.5</v>
      </c>
      <c r="L5">
        <v>35.6</v>
      </c>
      <c r="M5">
        <v>32.799999999999997</v>
      </c>
    </row>
    <row r="6" spans="1:13">
      <c r="A6" s="1">
        <v>34851</v>
      </c>
      <c r="B6">
        <v>290.2</v>
      </c>
      <c r="C6">
        <v>142.6</v>
      </c>
      <c r="D6">
        <v>245</v>
      </c>
      <c r="E6">
        <v>113.7</v>
      </c>
      <c r="F6">
        <v>5</v>
      </c>
      <c r="G6">
        <v>98.6</v>
      </c>
      <c r="H6">
        <v>41.6</v>
      </c>
      <c r="I6">
        <v>28.3</v>
      </c>
      <c r="J6">
        <v>8.6999999999999993</v>
      </c>
      <c r="K6">
        <v>87.8</v>
      </c>
      <c r="L6">
        <v>39.700000000000003</v>
      </c>
      <c r="M6">
        <v>34.799999999999997</v>
      </c>
    </row>
    <row r="7" spans="1:13">
      <c r="A7" s="1">
        <v>34881</v>
      </c>
      <c r="B7">
        <v>324.2</v>
      </c>
      <c r="C7">
        <v>155.5</v>
      </c>
      <c r="D7">
        <v>263.60000000000002</v>
      </c>
      <c r="E7">
        <v>121.4</v>
      </c>
      <c r="F7">
        <v>6</v>
      </c>
      <c r="G7">
        <v>112.3</v>
      </c>
      <c r="H7">
        <v>48.1</v>
      </c>
      <c r="I7">
        <v>30.7</v>
      </c>
      <c r="J7">
        <v>9.5</v>
      </c>
      <c r="K7">
        <v>97.1</v>
      </c>
      <c r="L7">
        <v>44.7</v>
      </c>
      <c r="M7">
        <v>39.799999999999997</v>
      </c>
    </row>
    <row r="8" spans="1:13">
      <c r="A8" s="1">
        <v>34912</v>
      </c>
      <c r="B8">
        <v>349.7</v>
      </c>
      <c r="C8">
        <v>173.1</v>
      </c>
      <c r="D8">
        <v>285.10000000000002</v>
      </c>
      <c r="E8">
        <v>130.19999999999999</v>
      </c>
      <c r="F8">
        <v>7</v>
      </c>
      <c r="G8">
        <v>118.7</v>
      </c>
      <c r="H8">
        <v>51.9</v>
      </c>
      <c r="I8">
        <v>33</v>
      </c>
      <c r="J8">
        <v>11.4</v>
      </c>
      <c r="K8">
        <v>106.8</v>
      </c>
      <c r="L8">
        <v>49.3</v>
      </c>
      <c r="M8">
        <v>44.4</v>
      </c>
    </row>
    <row r="9" spans="1:13">
      <c r="A9" s="1">
        <v>34943</v>
      </c>
      <c r="B9">
        <v>368</v>
      </c>
      <c r="C9">
        <v>187.4</v>
      </c>
      <c r="D9">
        <v>303.10000000000002</v>
      </c>
      <c r="E9">
        <v>140.5</v>
      </c>
      <c r="F9">
        <v>8</v>
      </c>
      <c r="G9">
        <v>128.5</v>
      </c>
      <c r="H9">
        <v>58.5</v>
      </c>
      <c r="I9">
        <v>38.4</v>
      </c>
      <c r="J9">
        <v>12.9</v>
      </c>
      <c r="K9">
        <v>114.5</v>
      </c>
      <c r="L9">
        <v>54.2</v>
      </c>
      <c r="M9">
        <v>48.3</v>
      </c>
    </row>
    <row r="10" spans="1:13">
      <c r="A10" s="1">
        <v>34973</v>
      </c>
      <c r="B10">
        <v>406.8</v>
      </c>
      <c r="C10">
        <v>201.4</v>
      </c>
      <c r="D10">
        <v>326.5</v>
      </c>
      <c r="E10">
        <v>148.69999999999999</v>
      </c>
      <c r="F10">
        <v>9</v>
      </c>
      <c r="G10">
        <v>147.4</v>
      </c>
      <c r="H10">
        <v>71.8</v>
      </c>
      <c r="I10">
        <v>46.4</v>
      </c>
      <c r="J10">
        <v>14.6</v>
      </c>
      <c r="K10">
        <v>127.4</v>
      </c>
      <c r="L10">
        <v>65.7</v>
      </c>
      <c r="M10">
        <v>57.4</v>
      </c>
    </row>
    <row r="11" spans="1:13">
      <c r="A11" s="1">
        <v>35004</v>
      </c>
      <c r="B11">
        <v>434.4</v>
      </c>
      <c r="C11">
        <v>216.2</v>
      </c>
      <c r="D11">
        <v>333.8</v>
      </c>
      <c r="E11">
        <v>153.1</v>
      </c>
      <c r="F11">
        <v>10</v>
      </c>
      <c r="G11">
        <v>156.30000000000001</v>
      </c>
      <c r="H11">
        <v>81.5</v>
      </c>
      <c r="I11">
        <v>52.4</v>
      </c>
      <c r="J11">
        <v>16.399999999999999</v>
      </c>
      <c r="K11">
        <v>137</v>
      </c>
      <c r="L11">
        <v>73.599999999999994</v>
      </c>
      <c r="M11">
        <v>63.9</v>
      </c>
    </row>
    <row r="12" spans="1:13">
      <c r="A12" s="1">
        <v>35034</v>
      </c>
      <c r="B12">
        <v>454.8</v>
      </c>
      <c r="C12">
        <v>232.8</v>
      </c>
      <c r="D12">
        <v>353.9</v>
      </c>
      <c r="E12">
        <v>162.30000000000001</v>
      </c>
      <c r="F12">
        <v>11</v>
      </c>
      <c r="G12">
        <v>162.9</v>
      </c>
      <c r="H12">
        <v>84.9</v>
      </c>
      <c r="I12">
        <v>54.9</v>
      </c>
      <c r="J12">
        <v>17.899999999999999</v>
      </c>
      <c r="K12">
        <v>146.80000000000001</v>
      </c>
      <c r="L12">
        <v>77.900000000000006</v>
      </c>
      <c r="M12">
        <v>67.900000000000006</v>
      </c>
    </row>
    <row r="13" spans="1:13">
      <c r="A13" s="1">
        <v>35065</v>
      </c>
      <c r="B13">
        <v>482.8</v>
      </c>
      <c r="C13">
        <v>238.9</v>
      </c>
      <c r="D13">
        <v>362</v>
      </c>
      <c r="E13">
        <v>165.5</v>
      </c>
      <c r="F13">
        <v>12</v>
      </c>
      <c r="G13">
        <v>174</v>
      </c>
      <c r="H13">
        <v>90.4</v>
      </c>
      <c r="I13">
        <v>56.8</v>
      </c>
      <c r="J13">
        <v>19.3</v>
      </c>
      <c r="K13">
        <v>150.5</v>
      </c>
      <c r="L13">
        <v>80.400000000000006</v>
      </c>
      <c r="M13">
        <v>69.3</v>
      </c>
    </row>
    <row r="14" spans="1:13">
      <c r="A14" s="1">
        <v>35096</v>
      </c>
      <c r="B14">
        <v>521.29999999999995</v>
      </c>
      <c r="C14">
        <v>262.39999999999998</v>
      </c>
      <c r="D14">
        <v>379.8</v>
      </c>
      <c r="E14">
        <v>178.2</v>
      </c>
      <c r="F14" t="s">
        <v>1270</v>
      </c>
      <c r="G14">
        <v>186.8</v>
      </c>
      <c r="H14">
        <v>99</v>
      </c>
      <c r="I14">
        <v>55</v>
      </c>
      <c r="J14">
        <v>20</v>
      </c>
      <c r="K14">
        <v>158.80000000000001</v>
      </c>
      <c r="L14">
        <v>84.2</v>
      </c>
      <c r="M14">
        <v>73.400000000000006</v>
      </c>
    </row>
    <row r="15" spans="1:13">
      <c r="A15" s="1">
        <v>35125</v>
      </c>
      <c r="B15">
        <v>547.20000000000005</v>
      </c>
      <c r="C15">
        <v>276.39999999999998</v>
      </c>
      <c r="D15">
        <v>408.9</v>
      </c>
      <c r="E15">
        <v>196</v>
      </c>
      <c r="F15">
        <v>2</v>
      </c>
      <c r="G15">
        <v>206</v>
      </c>
      <c r="H15">
        <v>109.1</v>
      </c>
      <c r="I15">
        <v>59.4</v>
      </c>
      <c r="J15">
        <v>22.6</v>
      </c>
      <c r="K15">
        <v>173.8</v>
      </c>
      <c r="L15">
        <v>89.9</v>
      </c>
      <c r="M15">
        <v>78.900000000000006</v>
      </c>
    </row>
    <row r="16" spans="1:13">
      <c r="A16" s="1">
        <v>35156</v>
      </c>
      <c r="B16">
        <v>616.20000000000005</v>
      </c>
      <c r="C16">
        <v>297.60000000000002</v>
      </c>
      <c r="D16">
        <v>464.5</v>
      </c>
      <c r="E16">
        <v>222</v>
      </c>
      <c r="F16">
        <v>3</v>
      </c>
      <c r="G16">
        <v>237.6</v>
      </c>
      <c r="H16">
        <v>115.9</v>
      </c>
      <c r="I16">
        <v>63</v>
      </c>
      <c r="J16">
        <v>25.1</v>
      </c>
      <c r="K16">
        <v>197.7</v>
      </c>
      <c r="L16">
        <v>95.9</v>
      </c>
      <c r="M16">
        <v>81.099999999999994</v>
      </c>
    </row>
    <row r="17" spans="1:13">
      <c r="A17" s="1">
        <v>35186</v>
      </c>
      <c r="B17">
        <v>658.9</v>
      </c>
      <c r="C17">
        <v>323.2</v>
      </c>
      <c r="D17">
        <v>502.6</v>
      </c>
      <c r="E17">
        <v>242</v>
      </c>
      <c r="F17">
        <v>4</v>
      </c>
      <c r="G17">
        <v>268.3</v>
      </c>
      <c r="H17">
        <v>132.1</v>
      </c>
      <c r="I17">
        <v>68.099999999999994</v>
      </c>
      <c r="J17">
        <v>31.1</v>
      </c>
      <c r="K17">
        <v>223.3</v>
      </c>
      <c r="L17">
        <v>106.2</v>
      </c>
      <c r="M17">
        <v>91.6</v>
      </c>
    </row>
    <row r="18" spans="1:13">
      <c r="A18" s="1">
        <v>35217</v>
      </c>
      <c r="B18">
        <v>691.8</v>
      </c>
      <c r="C18">
        <v>351.8</v>
      </c>
      <c r="D18">
        <v>518.79999999999995</v>
      </c>
      <c r="E18">
        <v>253.5</v>
      </c>
      <c r="F18">
        <v>5</v>
      </c>
      <c r="G18">
        <v>290.2</v>
      </c>
      <c r="H18">
        <v>142.6</v>
      </c>
      <c r="I18">
        <v>75.7</v>
      </c>
      <c r="J18">
        <v>33.799999999999997</v>
      </c>
      <c r="K18">
        <v>245</v>
      </c>
      <c r="L18">
        <v>113.7</v>
      </c>
      <c r="M18">
        <v>97</v>
      </c>
    </row>
    <row r="19" spans="1:13">
      <c r="A19" s="1">
        <v>35247</v>
      </c>
      <c r="B19">
        <v>749.3</v>
      </c>
      <c r="C19">
        <v>382.3</v>
      </c>
      <c r="D19">
        <v>542.20000000000005</v>
      </c>
      <c r="E19">
        <v>265.5</v>
      </c>
      <c r="F19">
        <v>6</v>
      </c>
      <c r="G19">
        <v>324.2</v>
      </c>
      <c r="H19">
        <v>155.5</v>
      </c>
      <c r="I19">
        <v>83.3</v>
      </c>
      <c r="J19">
        <v>35.6</v>
      </c>
      <c r="K19">
        <v>263.60000000000002</v>
      </c>
      <c r="L19">
        <v>121.4</v>
      </c>
      <c r="M19">
        <v>105</v>
      </c>
    </row>
    <row r="20" spans="1:13">
      <c r="A20" s="1">
        <v>35278</v>
      </c>
      <c r="B20">
        <v>782.9</v>
      </c>
      <c r="C20">
        <v>411.6</v>
      </c>
      <c r="D20">
        <v>567</v>
      </c>
      <c r="E20">
        <v>281</v>
      </c>
      <c r="F20">
        <v>7</v>
      </c>
      <c r="G20">
        <v>349.7</v>
      </c>
      <c r="H20">
        <v>173.1</v>
      </c>
      <c r="I20">
        <v>90</v>
      </c>
      <c r="J20">
        <v>40.9</v>
      </c>
      <c r="K20">
        <v>285.10000000000002</v>
      </c>
      <c r="L20">
        <v>130.19999999999999</v>
      </c>
      <c r="M20">
        <v>110.8</v>
      </c>
    </row>
    <row r="21" spans="1:13">
      <c r="A21" s="1">
        <v>35309</v>
      </c>
      <c r="B21">
        <v>802</v>
      </c>
      <c r="C21">
        <v>426.6</v>
      </c>
      <c r="D21">
        <v>578.9</v>
      </c>
      <c r="E21">
        <v>292.2</v>
      </c>
      <c r="F21">
        <v>8</v>
      </c>
      <c r="G21">
        <v>368</v>
      </c>
      <c r="H21">
        <v>187.4</v>
      </c>
      <c r="I21">
        <v>97</v>
      </c>
      <c r="J21">
        <v>45.9</v>
      </c>
      <c r="K21">
        <v>303.10000000000002</v>
      </c>
      <c r="L21">
        <v>140.5</v>
      </c>
      <c r="M21">
        <v>122.3</v>
      </c>
    </row>
    <row r="22" spans="1:13">
      <c r="A22" s="1">
        <v>35339</v>
      </c>
      <c r="B22">
        <v>857.6</v>
      </c>
      <c r="C22">
        <v>449.7</v>
      </c>
      <c r="D22">
        <v>608.4</v>
      </c>
      <c r="E22">
        <v>307.60000000000002</v>
      </c>
      <c r="F22">
        <v>9</v>
      </c>
      <c r="G22">
        <v>406.8</v>
      </c>
      <c r="H22">
        <v>201.4</v>
      </c>
      <c r="I22">
        <v>103.9</v>
      </c>
      <c r="J22">
        <v>48.5</v>
      </c>
      <c r="K22">
        <v>326.5</v>
      </c>
      <c r="L22">
        <v>148.69999999999999</v>
      </c>
      <c r="M22">
        <v>129.6</v>
      </c>
    </row>
    <row r="23" spans="1:13">
      <c r="A23" s="1">
        <v>35370</v>
      </c>
      <c r="B23">
        <v>888.5</v>
      </c>
      <c r="C23">
        <v>485.8</v>
      </c>
      <c r="D23">
        <v>637.79999999999995</v>
      </c>
      <c r="E23">
        <v>317.89999999999998</v>
      </c>
      <c r="F23">
        <v>10</v>
      </c>
      <c r="G23">
        <v>434.4</v>
      </c>
      <c r="H23">
        <v>216.2</v>
      </c>
      <c r="I23">
        <v>111.2</v>
      </c>
      <c r="J23">
        <v>54</v>
      </c>
      <c r="K23">
        <v>333.8</v>
      </c>
      <c r="L23">
        <v>153.1</v>
      </c>
      <c r="M23">
        <v>133.4</v>
      </c>
    </row>
    <row r="24" spans="1:13">
      <c r="A24" s="1">
        <v>35400</v>
      </c>
      <c r="B24">
        <v>918.2</v>
      </c>
      <c r="C24">
        <v>499</v>
      </c>
      <c r="D24">
        <v>664.8</v>
      </c>
      <c r="E24">
        <v>334</v>
      </c>
      <c r="F24">
        <v>11</v>
      </c>
      <c r="G24">
        <v>454.8</v>
      </c>
      <c r="H24">
        <v>232.8</v>
      </c>
      <c r="I24">
        <v>119.2</v>
      </c>
      <c r="J24">
        <v>57.1</v>
      </c>
      <c r="K24">
        <v>353.9</v>
      </c>
      <c r="L24">
        <v>162.30000000000001</v>
      </c>
      <c r="M24">
        <v>142.19999999999999</v>
      </c>
    </row>
    <row r="25" spans="1:13">
      <c r="A25" s="1">
        <v>35431</v>
      </c>
      <c r="B25">
        <v>941.2</v>
      </c>
      <c r="C25">
        <v>514.4</v>
      </c>
      <c r="D25">
        <v>662.6</v>
      </c>
      <c r="E25">
        <v>335.5</v>
      </c>
      <c r="F25">
        <v>12</v>
      </c>
      <c r="G25">
        <v>482.8</v>
      </c>
      <c r="H25">
        <v>238.9</v>
      </c>
      <c r="I25">
        <v>122.3</v>
      </c>
      <c r="J25">
        <v>57.4</v>
      </c>
      <c r="K25">
        <v>362</v>
      </c>
      <c r="L25">
        <v>165.5</v>
      </c>
      <c r="M25">
        <v>146.9</v>
      </c>
    </row>
    <row r="26" spans="1:13">
      <c r="A26" s="1">
        <v>35462</v>
      </c>
      <c r="B26">
        <v>958.9</v>
      </c>
      <c r="C26">
        <v>529.1</v>
      </c>
      <c r="D26">
        <v>671.3</v>
      </c>
      <c r="E26">
        <v>344.5</v>
      </c>
      <c r="F26" t="s">
        <v>1271</v>
      </c>
      <c r="G26">
        <v>521.29999999999995</v>
      </c>
      <c r="H26">
        <v>262.39999999999998</v>
      </c>
      <c r="I26">
        <v>131.4</v>
      </c>
      <c r="J26">
        <v>66.599999999999994</v>
      </c>
      <c r="K26">
        <v>379.8</v>
      </c>
      <c r="L26">
        <v>178.2</v>
      </c>
      <c r="M26">
        <v>152.19999999999999</v>
      </c>
    </row>
    <row r="27" spans="1:13">
      <c r="A27" s="1">
        <v>35490</v>
      </c>
      <c r="B27">
        <v>1010.6</v>
      </c>
      <c r="C27">
        <v>559.70000000000005</v>
      </c>
      <c r="D27">
        <v>709.2</v>
      </c>
      <c r="E27">
        <v>368.6</v>
      </c>
      <c r="F27">
        <v>2</v>
      </c>
      <c r="G27">
        <v>547.20000000000005</v>
      </c>
      <c r="H27">
        <v>276.39999999999998</v>
      </c>
      <c r="I27">
        <v>137.19999999999999</v>
      </c>
      <c r="J27">
        <v>67.599999999999994</v>
      </c>
      <c r="K27">
        <v>408.9</v>
      </c>
      <c r="L27">
        <v>196</v>
      </c>
      <c r="M27">
        <v>168.7</v>
      </c>
    </row>
    <row r="28" spans="1:13">
      <c r="A28" s="1">
        <v>35521</v>
      </c>
      <c r="B28">
        <v>1074.5</v>
      </c>
      <c r="C28">
        <v>601</v>
      </c>
      <c r="D28">
        <v>745.6</v>
      </c>
      <c r="E28">
        <v>400.1</v>
      </c>
      <c r="F28">
        <v>3</v>
      </c>
      <c r="G28">
        <v>616.20000000000005</v>
      </c>
      <c r="H28">
        <v>297.60000000000002</v>
      </c>
      <c r="I28">
        <v>145.5</v>
      </c>
      <c r="J28">
        <v>66.599999999999994</v>
      </c>
      <c r="K28">
        <v>464.5</v>
      </c>
      <c r="L28">
        <v>222</v>
      </c>
      <c r="M28">
        <v>194.9</v>
      </c>
    </row>
    <row r="29" spans="1:13">
      <c r="A29" s="1">
        <v>35551</v>
      </c>
      <c r="B29">
        <v>1112.0999999999999</v>
      </c>
      <c r="C29">
        <v>634.29999999999995</v>
      </c>
      <c r="D29">
        <v>762.8</v>
      </c>
      <c r="E29">
        <v>410.7</v>
      </c>
      <c r="F29">
        <v>4</v>
      </c>
      <c r="G29">
        <v>658.9</v>
      </c>
      <c r="H29">
        <v>323.2</v>
      </c>
      <c r="I29">
        <v>158.1</v>
      </c>
      <c r="J29">
        <v>70.8</v>
      </c>
      <c r="K29">
        <v>502.6</v>
      </c>
      <c r="L29">
        <v>242</v>
      </c>
      <c r="M29">
        <v>217.4</v>
      </c>
    </row>
    <row r="30" spans="1:13">
      <c r="A30" s="1">
        <v>35582</v>
      </c>
      <c r="B30">
        <v>1119.5999999999999</v>
      </c>
      <c r="C30">
        <v>653.79999999999995</v>
      </c>
      <c r="D30">
        <v>772</v>
      </c>
      <c r="E30">
        <v>415.6</v>
      </c>
      <c r="F30">
        <v>5</v>
      </c>
      <c r="G30">
        <v>691.8</v>
      </c>
      <c r="H30">
        <v>351.8</v>
      </c>
      <c r="I30">
        <v>171.1</v>
      </c>
      <c r="J30">
        <v>76.400000000000006</v>
      </c>
      <c r="K30">
        <v>518.79999999999995</v>
      </c>
      <c r="L30">
        <v>253.5</v>
      </c>
      <c r="M30">
        <v>225.7</v>
      </c>
    </row>
    <row r="31" spans="1:13">
      <c r="A31" s="1">
        <v>35612</v>
      </c>
      <c r="B31">
        <v>1174.4000000000001</v>
      </c>
      <c r="C31">
        <v>668</v>
      </c>
      <c r="D31">
        <v>789.7</v>
      </c>
      <c r="E31">
        <v>418.2</v>
      </c>
      <c r="F31">
        <v>6</v>
      </c>
      <c r="G31">
        <v>749.3</v>
      </c>
      <c r="H31">
        <v>382.3</v>
      </c>
      <c r="I31">
        <v>186.3</v>
      </c>
      <c r="J31">
        <v>86.4</v>
      </c>
      <c r="K31">
        <v>542.20000000000005</v>
      </c>
      <c r="L31">
        <v>265.5</v>
      </c>
      <c r="M31">
        <v>236.8</v>
      </c>
    </row>
    <row r="32" spans="1:13">
      <c r="A32" s="1">
        <v>35643</v>
      </c>
      <c r="B32">
        <v>1193</v>
      </c>
      <c r="C32">
        <v>694.3</v>
      </c>
      <c r="D32">
        <v>799.6</v>
      </c>
      <c r="E32">
        <v>432.3</v>
      </c>
      <c r="F32">
        <v>7</v>
      </c>
      <c r="G32">
        <v>782.9</v>
      </c>
      <c r="H32">
        <v>411.6</v>
      </c>
      <c r="I32">
        <v>203.6</v>
      </c>
      <c r="J32">
        <v>90.1</v>
      </c>
      <c r="K32">
        <v>567</v>
      </c>
      <c r="L32">
        <v>281</v>
      </c>
      <c r="M32">
        <v>248.1</v>
      </c>
    </row>
    <row r="33" spans="1:13">
      <c r="A33" s="1">
        <v>35674</v>
      </c>
      <c r="B33">
        <v>1209.5</v>
      </c>
      <c r="C33">
        <v>707.6</v>
      </c>
      <c r="D33">
        <v>812</v>
      </c>
      <c r="E33">
        <v>441.5</v>
      </c>
      <c r="F33">
        <v>8</v>
      </c>
      <c r="G33">
        <v>802</v>
      </c>
      <c r="H33">
        <v>426.6</v>
      </c>
      <c r="I33">
        <v>209.8</v>
      </c>
      <c r="J33">
        <v>96.5</v>
      </c>
      <c r="K33">
        <v>578.9</v>
      </c>
      <c r="L33">
        <v>292.2</v>
      </c>
      <c r="M33">
        <v>260</v>
      </c>
    </row>
    <row r="34" spans="1:13">
      <c r="A34" s="1">
        <v>35704</v>
      </c>
      <c r="B34">
        <v>1241.4000000000001</v>
      </c>
      <c r="C34">
        <v>723.4</v>
      </c>
      <c r="D34">
        <v>815.1</v>
      </c>
      <c r="E34">
        <v>451.3</v>
      </c>
      <c r="F34">
        <v>9</v>
      </c>
      <c r="G34">
        <v>857.6</v>
      </c>
      <c r="H34">
        <v>449.7</v>
      </c>
      <c r="I34">
        <v>218.6</v>
      </c>
      <c r="J34">
        <v>97.9</v>
      </c>
      <c r="K34">
        <v>608.4</v>
      </c>
      <c r="L34">
        <v>307.60000000000002</v>
      </c>
      <c r="M34">
        <v>271.39999999999998</v>
      </c>
    </row>
    <row r="35" spans="1:13">
      <c r="A35" s="1">
        <v>35735</v>
      </c>
      <c r="B35">
        <v>1268.2</v>
      </c>
      <c r="C35">
        <v>745.2</v>
      </c>
      <c r="D35">
        <v>842.2</v>
      </c>
      <c r="E35">
        <v>456.3</v>
      </c>
      <c r="F35">
        <v>10</v>
      </c>
      <c r="G35">
        <v>888.5</v>
      </c>
      <c r="H35">
        <v>485.8</v>
      </c>
      <c r="I35">
        <v>230.1</v>
      </c>
      <c r="J35">
        <v>107.2</v>
      </c>
      <c r="K35">
        <v>637.79999999999995</v>
      </c>
      <c r="L35">
        <v>317.89999999999998</v>
      </c>
      <c r="M35">
        <v>280.3</v>
      </c>
    </row>
    <row r="36" spans="1:13">
      <c r="A36" s="1">
        <v>35765</v>
      </c>
      <c r="B36">
        <v>1287.0999999999999</v>
      </c>
      <c r="C36">
        <v>761.7</v>
      </c>
      <c r="D36">
        <v>848.9</v>
      </c>
      <c r="E36">
        <v>461.6</v>
      </c>
      <c r="F36">
        <v>11</v>
      </c>
      <c r="G36">
        <v>918.2</v>
      </c>
      <c r="H36">
        <v>499</v>
      </c>
      <c r="I36">
        <v>236.8</v>
      </c>
      <c r="J36">
        <v>106.6</v>
      </c>
      <c r="K36">
        <v>664.8</v>
      </c>
      <c r="L36">
        <v>334</v>
      </c>
      <c r="M36">
        <v>290.8</v>
      </c>
    </row>
    <row r="37" spans="1:13">
      <c r="A37" s="1">
        <v>35796</v>
      </c>
      <c r="B37">
        <v>1288.3</v>
      </c>
      <c r="C37">
        <v>756.1</v>
      </c>
      <c r="D37">
        <v>846.1</v>
      </c>
      <c r="E37">
        <v>458.4</v>
      </c>
      <c r="F37">
        <v>12</v>
      </c>
      <c r="G37">
        <v>941.2</v>
      </c>
      <c r="H37">
        <v>514.4</v>
      </c>
      <c r="I37">
        <v>245.9</v>
      </c>
      <c r="J37">
        <v>106.2</v>
      </c>
      <c r="K37">
        <v>662.6</v>
      </c>
      <c r="L37">
        <v>335.5</v>
      </c>
      <c r="M37">
        <v>296.3</v>
      </c>
    </row>
    <row r="38" spans="1:13">
      <c r="A38" s="1">
        <v>35827</v>
      </c>
      <c r="B38">
        <v>1672.1</v>
      </c>
      <c r="C38">
        <v>891.6</v>
      </c>
      <c r="D38">
        <v>1105.9000000000001</v>
      </c>
      <c r="E38">
        <v>555.5</v>
      </c>
      <c r="F38" t="s">
        <v>1272</v>
      </c>
      <c r="G38">
        <v>958.9</v>
      </c>
      <c r="H38">
        <v>529.1</v>
      </c>
      <c r="I38">
        <v>249.1</v>
      </c>
      <c r="J38">
        <v>117.4</v>
      </c>
      <c r="K38">
        <v>671.3</v>
      </c>
      <c r="L38">
        <v>344.5</v>
      </c>
      <c r="M38">
        <v>301.8</v>
      </c>
    </row>
    <row r="39" spans="1:13">
      <c r="A39" s="1">
        <v>35855</v>
      </c>
      <c r="B39">
        <v>1713.6</v>
      </c>
      <c r="C39">
        <v>941.7</v>
      </c>
      <c r="D39">
        <v>1143.8</v>
      </c>
      <c r="E39">
        <v>598.9</v>
      </c>
      <c r="F39">
        <v>2</v>
      </c>
      <c r="G39">
        <v>1010.6</v>
      </c>
      <c r="H39">
        <v>559.70000000000005</v>
      </c>
      <c r="I39">
        <v>259.8</v>
      </c>
      <c r="J39">
        <v>126.4</v>
      </c>
      <c r="K39">
        <v>709.2</v>
      </c>
      <c r="L39">
        <v>368.6</v>
      </c>
      <c r="M39">
        <v>325.8</v>
      </c>
    </row>
    <row r="40" spans="1:13">
      <c r="A40" s="1">
        <v>35886</v>
      </c>
      <c r="B40">
        <v>1826.1</v>
      </c>
      <c r="C40">
        <v>998.3</v>
      </c>
      <c r="D40">
        <v>1198</v>
      </c>
      <c r="E40">
        <v>620.1</v>
      </c>
      <c r="F40">
        <v>3</v>
      </c>
      <c r="G40">
        <v>1074.5</v>
      </c>
      <c r="H40">
        <v>601</v>
      </c>
      <c r="I40">
        <v>283.8</v>
      </c>
      <c r="J40">
        <v>132.1</v>
      </c>
      <c r="K40">
        <v>745.6</v>
      </c>
      <c r="L40">
        <v>400.1</v>
      </c>
      <c r="M40">
        <v>357.5</v>
      </c>
    </row>
    <row r="41" spans="1:13">
      <c r="A41" s="1">
        <v>35916</v>
      </c>
      <c r="B41">
        <v>1927.4</v>
      </c>
      <c r="C41">
        <v>1034.0999999999999</v>
      </c>
      <c r="D41">
        <v>1265.8</v>
      </c>
      <c r="E41">
        <v>647.70000000000005</v>
      </c>
      <c r="F41">
        <v>4</v>
      </c>
      <c r="G41">
        <v>1112.0999999999999</v>
      </c>
      <c r="H41">
        <v>634.29999999999995</v>
      </c>
      <c r="I41">
        <v>301.10000000000002</v>
      </c>
      <c r="J41">
        <v>138.5</v>
      </c>
      <c r="K41">
        <v>762.8</v>
      </c>
      <c r="L41">
        <v>410.7</v>
      </c>
      <c r="M41">
        <v>364.5</v>
      </c>
    </row>
    <row r="42" spans="1:13">
      <c r="A42" s="1">
        <v>35947</v>
      </c>
      <c r="B42">
        <v>1999.5</v>
      </c>
      <c r="C42">
        <v>1075.5</v>
      </c>
      <c r="D42">
        <v>1292.7</v>
      </c>
      <c r="E42">
        <v>677.3</v>
      </c>
      <c r="F42">
        <v>5</v>
      </c>
      <c r="G42">
        <v>1119.5999999999999</v>
      </c>
      <c r="H42">
        <v>653.79999999999995</v>
      </c>
      <c r="I42">
        <v>309.39999999999998</v>
      </c>
      <c r="J42">
        <v>140.6</v>
      </c>
      <c r="K42">
        <v>772</v>
      </c>
      <c r="L42">
        <v>415.6</v>
      </c>
      <c r="M42">
        <v>369</v>
      </c>
    </row>
    <row r="43" spans="1:13">
      <c r="A43" s="1">
        <v>35977</v>
      </c>
      <c r="B43">
        <v>1978.8</v>
      </c>
      <c r="C43">
        <v>1082</v>
      </c>
      <c r="D43">
        <v>1304.9000000000001</v>
      </c>
      <c r="E43">
        <v>683.4</v>
      </c>
      <c r="F43">
        <v>6</v>
      </c>
      <c r="G43">
        <v>1174.4000000000001</v>
      </c>
      <c r="H43">
        <v>668</v>
      </c>
      <c r="I43">
        <v>313</v>
      </c>
      <c r="J43">
        <v>144.30000000000001</v>
      </c>
      <c r="K43">
        <v>789.7</v>
      </c>
      <c r="L43">
        <v>418.2</v>
      </c>
      <c r="M43">
        <v>370.2</v>
      </c>
    </row>
    <row r="44" spans="1:13">
      <c r="A44" s="1">
        <v>36008</v>
      </c>
      <c r="B44">
        <v>2040.4</v>
      </c>
      <c r="C44">
        <v>1132</v>
      </c>
      <c r="D44">
        <v>1330.7</v>
      </c>
      <c r="E44">
        <v>700.9</v>
      </c>
      <c r="F44">
        <v>7</v>
      </c>
      <c r="G44">
        <v>1193</v>
      </c>
      <c r="H44">
        <v>694.3</v>
      </c>
      <c r="I44">
        <v>321.5</v>
      </c>
      <c r="J44">
        <v>150.5</v>
      </c>
      <c r="K44">
        <v>799.6</v>
      </c>
      <c r="L44">
        <v>432.3</v>
      </c>
      <c r="M44">
        <v>383.8</v>
      </c>
    </row>
    <row r="45" spans="1:13">
      <c r="A45" s="1">
        <v>36039</v>
      </c>
      <c r="B45">
        <v>2026.8</v>
      </c>
      <c r="C45">
        <v>1160.5</v>
      </c>
      <c r="D45">
        <v>1343</v>
      </c>
      <c r="E45">
        <v>710.2</v>
      </c>
      <c r="F45">
        <v>8</v>
      </c>
      <c r="G45">
        <v>1209.5</v>
      </c>
      <c r="H45">
        <v>707.6</v>
      </c>
      <c r="I45">
        <v>328.9</v>
      </c>
      <c r="J45">
        <v>154.5</v>
      </c>
      <c r="K45">
        <v>812</v>
      </c>
      <c r="L45">
        <v>441.5</v>
      </c>
      <c r="M45">
        <v>391.7</v>
      </c>
    </row>
    <row r="46" spans="1:13">
      <c r="A46" s="1">
        <v>36069</v>
      </c>
      <c r="B46">
        <v>2178.5</v>
      </c>
      <c r="C46">
        <v>1199.8</v>
      </c>
      <c r="D46">
        <v>1444.6</v>
      </c>
      <c r="E46">
        <v>740.7</v>
      </c>
      <c r="F46">
        <v>9</v>
      </c>
      <c r="G46">
        <v>1241.4000000000001</v>
      </c>
      <c r="H46">
        <v>723.4</v>
      </c>
      <c r="I46">
        <v>330.2</v>
      </c>
      <c r="J46">
        <v>162.1</v>
      </c>
      <c r="K46">
        <v>815.1</v>
      </c>
      <c r="L46">
        <v>451.3</v>
      </c>
      <c r="M46">
        <v>396.5</v>
      </c>
    </row>
    <row r="47" spans="1:13">
      <c r="A47" s="1">
        <v>36100</v>
      </c>
      <c r="B47">
        <v>2240.3000000000002</v>
      </c>
      <c r="C47">
        <v>1224.7</v>
      </c>
      <c r="D47">
        <v>1515.4</v>
      </c>
      <c r="E47">
        <v>782</v>
      </c>
      <c r="F47">
        <v>10</v>
      </c>
      <c r="G47">
        <v>1268.2</v>
      </c>
      <c r="H47">
        <v>745.2</v>
      </c>
      <c r="I47">
        <v>340.2</v>
      </c>
      <c r="J47">
        <v>168.2</v>
      </c>
      <c r="K47">
        <v>842.2</v>
      </c>
      <c r="L47">
        <v>456.3</v>
      </c>
      <c r="M47">
        <v>403.8</v>
      </c>
    </row>
    <row r="48" spans="1:13">
      <c r="A48" s="1">
        <v>36130</v>
      </c>
      <c r="B48">
        <v>2285.3000000000002</v>
      </c>
      <c r="C48">
        <v>1238.7</v>
      </c>
      <c r="D48">
        <v>1547.9</v>
      </c>
      <c r="E48">
        <v>776.2</v>
      </c>
      <c r="F48">
        <v>11</v>
      </c>
      <c r="G48">
        <v>1287.0999999999999</v>
      </c>
      <c r="H48">
        <v>761.7</v>
      </c>
      <c r="I48">
        <v>342.9</v>
      </c>
      <c r="J48">
        <v>171</v>
      </c>
      <c r="K48">
        <v>848.9</v>
      </c>
      <c r="L48">
        <v>461.6</v>
      </c>
      <c r="M48">
        <v>406.3</v>
      </c>
    </row>
    <row r="49" spans="1:13">
      <c r="A49" s="1">
        <v>36161</v>
      </c>
      <c r="B49">
        <v>2297.4</v>
      </c>
      <c r="C49">
        <v>1230.5999999999999</v>
      </c>
      <c r="D49">
        <v>1542</v>
      </c>
      <c r="E49">
        <v>761.9</v>
      </c>
      <c r="F49">
        <v>12</v>
      </c>
      <c r="G49">
        <v>1288.3</v>
      </c>
      <c r="H49">
        <v>756.1</v>
      </c>
      <c r="I49">
        <v>344.7</v>
      </c>
      <c r="J49">
        <v>162.30000000000001</v>
      </c>
      <c r="K49">
        <v>846.1</v>
      </c>
      <c r="L49">
        <v>458.4</v>
      </c>
      <c r="M49">
        <v>397.1</v>
      </c>
    </row>
    <row r="50" spans="1:13">
      <c r="A50" s="1">
        <v>36192</v>
      </c>
      <c r="B50">
        <v>2347</v>
      </c>
      <c r="C50">
        <v>1241.0999999999999</v>
      </c>
      <c r="D50">
        <v>1550.6</v>
      </c>
      <c r="E50">
        <v>772</v>
      </c>
      <c r="F50" t="s">
        <v>1273</v>
      </c>
      <c r="G50">
        <v>1672.1</v>
      </c>
      <c r="H50">
        <v>891.6</v>
      </c>
      <c r="I50">
        <v>399.6</v>
      </c>
      <c r="J50">
        <v>192.1</v>
      </c>
      <c r="K50">
        <v>1105.9000000000001</v>
      </c>
      <c r="L50">
        <v>555.5</v>
      </c>
      <c r="M50">
        <v>466.8</v>
      </c>
    </row>
    <row r="51" spans="1:13">
      <c r="A51" s="1">
        <v>36220</v>
      </c>
      <c r="B51">
        <v>2387.3000000000002</v>
      </c>
      <c r="C51">
        <v>1280.5999999999999</v>
      </c>
      <c r="D51">
        <v>1613.4</v>
      </c>
      <c r="E51">
        <v>800</v>
      </c>
      <c r="F51">
        <v>2</v>
      </c>
      <c r="G51">
        <v>1713.6</v>
      </c>
      <c r="H51">
        <v>941.7</v>
      </c>
      <c r="I51">
        <v>433.9</v>
      </c>
      <c r="J51">
        <v>196.1</v>
      </c>
      <c r="K51">
        <v>1143.8</v>
      </c>
      <c r="L51">
        <v>598.9</v>
      </c>
      <c r="M51">
        <v>499.5</v>
      </c>
    </row>
    <row r="52" spans="1:13">
      <c r="A52" s="1">
        <v>36251</v>
      </c>
      <c r="B52">
        <v>2551.6999999999998</v>
      </c>
      <c r="C52">
        <v>1321.8</v>
      </c>
      <c r="D52">
        <v>1718.9</v>
      </c>
      <c r="E52">
        <v>824.8</v>
      </c>
      <c r="F52">
        <v>3</v>
      </c>
      <c r="G52">
        <v>1826.1</v>
      </c>
      <c r="H52">
        <v>998.3</v>
      </c>
      <c r="I52">
        <v>455.9</v>
      </c>
      <c r="J52">
        <v>205.8</v>
      </c>
      <c r="K52">
        <v>1198</v>
      </c>
      <c r="L52">
        <v>620.1</v>
      </c>
      <c r="M52">
        <v>521</v>
      </c>
    </row>
    <row r="53" spans="1:13">
      <c r="A53" s="1">
        <v>36281</v>
      </c>
      <c r="B53">
        <v>2651.3</v>
      </c>
      <c r="C53">
        <v>1358.9</v>
      </c>
      <c r="D53">
        <v>1791.7</v>
      </c>
      <c r="E53">
        <v>842.3</v>
      </c>
      <c r="F53">
        <v>4</v>
      </c>
      <c r="G53">
        <v>1927.4</v>
      </c>
      <c r="H53">
        <v>1034.0999999999999</v>
      </c>
      <c r="I53">
        <v>473.9</v>
      </c>
      <c r="J53">
        <v>218.7</v>
      </c>
      <c r="K53">
        <v>1265.8</v>
      </c>
      <c r="L53">
        <v>647.70000000000005</v>
      </c>
      <c r="M53">
        <v>547.5</v>
      </c>
    </row>
    <row r="54" spans="1:13">
      <c r="A54" s="1">
        <v>36312</v>
      </c>
      <c r="B54">
        <v>2667.2</v>
      </c>
      <c r="C54">
        <v>1366.3</v>
      </c>
      <c r="D54">
        <v>1826.5</v>
      </c>
      <c r="E54">
        <v>863.8</v>
      </c>
      <c r="F54">
        <v>5</v>
      </c>
      <c r="G54">
        <v>1999.5</v>
      </c>
      <c r="H54">
        <v>1075.5</v>
      </c>
      <c r="I54">
        <v>499.1</v>
      </c>
      <c r="J54">
        <v>226.7</v>
      </c>
      <c r="K54">
        <v>1292.7</v>
      </c>
      <c r="L54">
        <v>677.3</v>
      </c>
      <c r="M54">
        <v>572</v>
      </c>
    </row>
    <row r="55" spans="1:13">
      <c r="A55" s="1">
        <v>36342</v>
      </c>
      <c r="B55">
        <v>2699.7</v>
      </c>
      <c r="C55">
        <v>1388</v>
      </c>
      <c r="D55">
        <v>1857</v>
      </c>
      <c r="E55">
        <v>881.2</v>
      </c>
      <c r="F55">
        <v>6</v>
      </c>
      <c r="G55">
        <v>1978.8</v>
      </c>
      <c r="H55">
        <v>1082</v>
      </c>
      <c r="I55">
        <v>507.4</v>
      </c>
      <c r="J55">
        <v>217.9</v>
      </c>
      <c r="K55">
        <v>1304.9000000000001</v>
      </c>
      <c r="L55">
        <v>683.4</v>
      </c>
      <c r="M55">
        <v>582.1</v>
      </c>
    </row>
    <row r="56" spans="1:13">
      <c r="A56" s="1">
        <v>36373</v>
      </c>
      <c r="B56">
        <v>2767.3</v>
      </c>
      <c r="C56">
        <v>1404.8</v>
      </c>
      <c r="D56">
        <v>1862.9</v>
      </c>
      <c r="E56">
        <v>883.8</v>
      </c>
      <c r="F56">
        <v>7</v>
      </c>
      <c r="G56">
        <v>2040.4</v>
      </c>
      <c r="H56">
        <v>1132</v>
      </c>
      <c r="I56">
        <v>527.29999999999995</v>
      </c>
      <c r="J56">
        <v>220.2</v>
      </c>
      <c r="K56">
        <v>1330.7</v>
      </c>
      <c r="L56">
        <v>700.9</v>
      </c>
      <c r="M56">
        <v>597.70000000000005</v>
      </c>
    </row>
    <row r="57" spans="1:13">
      <c r="A57" s="1">
        <v>36404</v>
      </c>
      <c r="B57">
        <v>2780.6</v>
      </c>
      <c r="C57">
        <v>1427.4</v>
      </c>
      <c r="D57">
        <v>1877.4</v>
      </c>
      <c r="E57">
        <v>881.6</v>
      </c>
      <c r="F57">
        <v>8</v>
      </c>
      <c r="G57">
        <v>2026.8</v>
      </c>
      <c r="H57">
        <v>1160.5</v>
      </c>
      <c r="I57">
        <v>543.29999999999995</v>
      </c>
      <c r="J57">
        <v>223.3</v>
      </c>
      <c r="K57">
        <v>1343</v>
      </c>
      <c r="L57">
        <v>710.2</v>
      </c>
      <c r="M57">
        <v>608.4</v>
      </c>
    </row>
    <row r="58" spans="1:13">
      <c r="A58" s="1">
        <v>36434</v>
      </c>
      <c r="B58">
        <v>2855</v>
      </c>
      <c r="C58">
        <v>1416.9</v>
      </c>
      <c r="D58">
        <v>1931.5</v>
      </c>
      <c r="E58">
        <v>883.5</v>
      </c>
      <c r="F58">
        <v>9</v>
      </c>
      <c r="G58">
        <v>2178.5</v>
      </c>
      <c r="H58">
        <v>1199.8</v>
      </c>
      <c r="I58">
        <v>558</v>
      </c>
      <c r="J58">
        <v>229.3</v>
      </c>
      <c r="K58">
        <v>1444.6</v>
      </c>
      <c r="L58">
        <v>740.7</v>
      </c>
      <c r="M58">
        <v>636.6</v>
      </c>
    </row>
    <row r="59" spans="1:13">
      <c r="A59" s="1">
        <v>36465</v>
      </c>
      <c r="B59">
        <v>2905.4</v>
      </c>
      <c r="C59">
        <v>1435.1</v>
      </c>
      <c r="D59">
        <v>1973.4</v>
      </c>
      <c r="E59">
        <v>889.7</v>
      </c>
      <c r="F59">
        <v>10</v>
      </c>
      <c r="G59">
        <v>2240.3000000000002</v>
      </c>
      <c r="H59">
        <v>1224.7</v>
      </c>
      <c r="I59">
        <v>574</v>
      </c>
      <c r="J59">
        <v>233.3</v>
      </c>
      <c r="K59">
        <v>1515.4</v>
      </c>
      <c r="L59">
        <v>782</v>
      </c>
      <c r="M59">
        <v>672.5</v>
      </c>
    </row>
    <row r="60" spans="1:13">
      <c r="A60" s="1">
        <v>36495</v>
      </c>
      <c r="B60">
        <v>2910.9</v>
      </c>
      <c r="C60">
        <v>1416.3</v>
      </c>
      <c r="D60">
        <v>1973.1</v>
      </c>
      <c r="E60">
        <v>859.7</v>
      </c>
      <c r="F60">
        <v>11</v>
      </c>
      <c r="G60">
        <v>2285.3000000000002</v>
      </c>
      <c r="H60">
        <v>1238.7</v>
      </c>
      <c r="I60">
        <v>585.9</v>
      </c>
      <c r="J60">
        <v>238.3</v>
      </c>
      <c r="K60">
        <v>1547.9</v>
      </c>
      <c r="L60">
        <v>776.2</v>
      </c>
      <c r="M60">
        <v>653.9</v>
      </c>
    </row>
    <row r="61" spans="1:13">
      <c r="A61" s="1">
        <v>36526</v>
      </c>
      <c r="B61">
        <v>2900.8</v>
      </c>
      <c r="C61">
        <v>1354.5</v>
      </c>
      <c r="D61">
        <v>1999.7</v>
      </c>
      <c r="E61">
        <v>814.6</v>
      </c>
      <c r="F61">
        <v>12</v>
      </c>
      <c r="G61">
        <v>2297.4</v>
      </c>
      <c r="H61">
        <v>1230.5999999999999</v>
      </c>
      <c r="I61">
        <v>585.9</v>
      </c>
      <c r="J61">
        <v>228.3</v>
      </c>
      <c r="K61">
        <v>1542</v>
      </c>
      <c r="L61">
        <v>761.9</v>
      </c>
      <c r="M61">
        <v>646.4</v>
      </c>
    </row>
    <row r="62" spans="1:13">
      <c r="A62" s="1">
        <v>36557</v>
      </c>
      <c r="B62">
        <v>2844.5</v>
      </c>
      <c r="C62">
        <v>1351.1</v>
      </c>
      <c r="D62">
        <v>1949.9</v>
      </c>
      <c r="E62">
        <v>787.9</v>
      </c>
      <c r="F62" t="s">
        <v>1274</v>
      </c>
      <c r="G62">
        <v>2347</v>
      </c>
      <c r="H62">
        <v>1241.0999999999999</v>
      </c>
      <c r="I62">
        <v>583.5</v>
      </c>
      <c r="J62">
        <v>232.4</v>
      </c>
      <c r="K62">
        <v>1550.6</v>
      </c>
      <c r="L62">
        <v>772</v>
      </c>
      <c r="M62">
        <v>657.8</v>
      </c>
    </row>
    <row r="63" spans="1:13">
      <c r="A63" s="1">
        <v>36586</v>
      </c>
      <c r="B63">
        <v>3063.6</v>
      </c>
      <c r="C63">
        <v>1483.9</v>
      </c>
      <c r="D63">
        <v>2105.5</v>
      </c>
      <c r="E63">
        <v>886.2</v>
      </c>
      <c r="F63">
        <v>2</v>
      </c>
      <c r="G63">
        <v>2387.3000000000002</v>
      </c>
      <c r="H63">
        <v>1280.5999999999999</v>
      </c>
      <c r="I63">
        <v>597.70000000000005</v>
      </c>
      <c r="J63">
        <v>243.6</v>
      </c>
      <c r="K63">
        <v>1613.4</v>
      </c>
      <c r="L63">
        <v>800</v>
      </c>
      <c r="M63">
        <v>683.7</v>
      </c>
    </row>
    <row r="64" spans="1:13">
      <c r="A64" s="1">
        <v>36617</v>
      </c>
      <c r="B64">
        <v>3306.3</v>
      </c>
      <c r="C64">
        <v>1577</v>
      </c>
      <c r="D64">
        <v>2206.1</v>
      </c>
      <c r="E64">
        <v>921</v>
      </c>
      <c r="F64">
        <v>3</v>
      </c>
      <c r="G64">
        <v>2551.6999999999998</v>
      </c>
      <c r="H64">
        <v>1321.8</v>
      </c>
      <c r="I64">
        <v>623.79999999999995</v>
      </c>
      <c r="J64">
        <v>249.5</v>
      </c>
      <c r="K64">
        <v>1718.9</v>
      </c>
      <c r="L64">
        <v>824.8</v>
      </c>
      <c r="M64">
        <v>701.3</v>
      </c>
    </row>
    <row r="65" spans="1:13">
      <c r="A65" s="1">
        <v>36647</v>
      </c>
      <c r="B65">
        <v>3336.9</v>
      </c>
      <c r="C65">
        <v>1598.9</v>
      </c>
      <c r="D65">
        <v>2274.8000000000002</v>
      </c>
      <c r="E65">
        <v>937.5</v>
      </c>
      <c r="F65">
        <v>4</v>
      </c>
      <c r="G65">
        <v>2651.3</v>
      </c>
      <c r="H65">
        <v>1358.9</v>
      </c>
      <c r="I65">
        <v>640.6</v>
      </c>
      <c r="J65">
        <v>265.89999999999998</v>
      </c>
      <c r="K65">
        <v>1791.7</v>
      </c>
      <c r="L65">
        <v>842.3</v>
      </c>
      <c r="M65">
        <v>715.6</v>
      </c>
    </row>
    <row r="66" spans="1:13">
      <c r="A66" s="1">
        <v>36678</v>
      </c>
      <c r="B66">
        <v>3331.8</v>
      </c>
      <c r="C66">
        <v>1602.2</v>
      </c>
      <c r="D66">
        <v>2307</v>
      </c>
      <c r="E66">
        <v>959.2</v>
      </c>
      <c r="F66">
        <v>5</v>
      </c>
      <c r="G66">
        <v>2667.2</v>
      </c>
      <c r="H66">
        <v>1366.3</v>
      </c>
      <c r="I66">
        <v>639.29999999999995</v>
      </c>
      <c r="J66">
        <v>269.39999999999998</v>
      </c>
      <c r="K66">
        <v>1826.5</v>
      </c>
      <c r="L66">
        <v>863.8</v>
      </c>
      <c r="M66">
        <v>733.7</v>
      </c>
    </row>
    <row r="67" spans="1:13">
      <c r="A67" s="1">
        <v>36708</v>
      </c>
      <c r="B67">
        <v>3429.3</v>
      </c>
      <c r="C67">
        <v>1614.1</v>
      </c>
      <c r="D67">
        <v>2331.6</v>
      </c>
      <c r="E67">
        <v>944.2</v>
      </c>
      <c r="F67">
        <v>6</v>
      </c>
      <c r="G67">
        <v>2699.7</v>
      </c>
      <c r="H67">
        <v>1388</v>
      </c>
      <c r="I67">
        <v>654.1</v>
      </c>
      <c r="J67">
        <v>276.89999999999998</v>
      </c>
      <c r="K67">
        <v>1857</v>
      </c>
      <c r="L67">
        <v>881.2</v>
      </c>
      <c r="M67">
        <v>749.1</v>
      </c>
    </row>
    <row r="68" spans="1:13">
      <c r="A68" s="1">
        <v>36739</v>
      </c>
      <c r="B68">
        <v>3477.6</v>
      </c>
      <c r="C68">
        <v>1647.1</v>
      </c>
      <c r="D68">
        <v>2368.1</v>
      </c>
      <c r="E68">
        <v>957.9</v>
      </c>
      <c r="F68">
        <v>7</v>
      </c>
      <c r="G68">
        <v>2767.3</v>
      </c>
      <c r="H68">
        <v>1404.8</v>
      </c>
      <c r="I68">
        <v>654.4</v>
      </c>
      <c r="J68">
        <v>282.2</v>
      </c>
      <c r="K68">
        <v>1862.9</v>
      </c>
      <c r="L68">
        <v>883.8</v>
      </c>
      <c r="M68">
        <v>744.1</v>
      </c>
    </row>
    <row r="69" spans="1:13">
      <c r="A69" s="1">
        <v>36770</v>
      </c>
      <c r="B69">
        <v>3424.5</v>
      </c>
      <c r="C69">
        <v>1631.1</v>
      </c>
      <c r="D69">
        <v>2388.4</v>
      </c>
      <c r="E69">
        <v>966.2</v>
      </c>
      <c r="F69">
        <v>8</v>
      </c>
      <c r="G69">
        <v>2780.6</v>
      </c>
      <c r="H69">
        <v>1427.4</v>
      </c>
      <c r="I69">
        <v>658.7</v>
      </c>
      <c r="J69">
        <v>291.60000000000002</v>
      </c>
      <c r="K69">
        <v>1877.4</v>
      </c>
      <c r="L69">
        <v>881.6</v>
      </c>
      <c r="M69">
        <v>744.8</v>
      </c>
    </row>
    <row r="70" spans="1:13">
      <c r="A70" s="1">
        <v>36800</v>
      </c>
      <c r="B70">
        <v>3553.1</v>
      </c>
      <c r="C70">
        <v>1631.9</v>
      </c>
      <c r="D70">
        <v>2452.8000000000002</v>
      </c>
      <c r="E70">
        <v>964.1</v>
      </c>
      <c r="F70">
        <v>9</v>
      </c>
      <c r="G70">
        <v>2855</v>
      </c>
      <c r="H70">
        <v>1416.9</v>
      </c>
      <c r="I70">
        <v>665.9</v>
      </c>
      <c r="J70">
        <v>289</v>
      </c>
      <c r="K70">
        <v>1931.5</v>
      </c>
      <c r="L70">
        <v>883.5</v>
      </c>
      <c r="M70">
        <v>751.3</v>
      </c>
    </row>
    <row r="71" spans="1:13">
      <c r="A71" s="1">
        <v>36831</v>
      </c>
      <c r="B71">
        <v>3566.4</v>
      </c>
      <c r="C71">
        <v>1623.5</v>
      </c>
      <c r="D71">
        <v>2480.4</v>
      </c>
      <c r="E71">
        <v>949</v>
      </c>
      <c r="F71">
        <v>10</v>
      </c>
      <c r="G71">
        <v>2905.4</v>
      </c>
      <c r="H71">
        <v>1435.1</v>
      </c>
      <c r="I71">
        <v>665</v>
      </c>
      <c r="J71">
        <v>292.2</v>
      </c>
      <c r="K71">
        <v>1973.4</v>
      </c>
      <c r="L71">
        <v>889.7</v>
      </c>
      <c r="M71">
        <v>750.3</v>
      </c>
    </row>
    <row r="72" spans="1:13">
      <c r="A72" s="1">
        <v>36861</v>
      </c>
      <c r="B72">
        <v>3564.2</v>
      </c>
      <c r="C72">
        <v>1611.3</v>
      </c>
      <c r="D72">
        <v>2522.5</v>
      </c>
      <c r="E72">
        <v>960.7</v>
      </c>
      <c r="F72">
        <v>11</v>
      </c>
      <c r="G72">
        <v>2910.9</v>
      </c>
      <c r="H72">
        <v>1416.3</v>
      </c>
      <c r="I72">
        <v>649.4</v>
      </c>
      <c r="J72">
        <v>286.5</v>
      </c>
      <c r="K72">
        <v>1973.1</v>
      </c>
      <c r="L72">
        <v>859.7</v>
      </c>
      <c r="M72">
        <v>719</v>
      </c>
    </row>
    <row r="73" spans="1:13">
      <c r="A73" s="1">
        <v>36892</v>
      </c>
      <c r="B73">
        <v>3515</v>
      </c>
      <c r="C73">
        <v>1571.5</v>
      </c>
      <c r="D73">
        <v>2450.8000000000002</v>
      </c>
      <c r="E73">
        <v>916.3</v>
      </c>
      <c r="F73">
        <v>12</v>
      </c>
      <c r="G73">
        <v>2900.8</v>
      </c>
      <c r="H73">
        <v>1354.5</v>
      </c>
      <c r="I73">
        <v>619.5</v>
      </c>
      <c r="J73">
        <v>275.2</v>
      </c>
      <c r="K73">
        <v>1999.7</v>
      </c>
      <c r="L73">
        <v>814.6</v>
      </c>
      <c r="M73">
        <v>668.6</v>
      </c>
    </row>
    <row r="74" spans="1:13">
      <c r="A74" s="1">
        <v>36923</v>
      </c>
      <c r="B74">
        <v>3756.9</v>
      </c>
      <c r="C74">
        <v>1588.8</v>
      </c>
      <c r="D74">
        <v>2817.5</v>
      </c>
      <c r="E74">
        <v>1010.1</v>
      </c>
      <c r="F74" t="s">
        <v>1275</v>
      </c>
      <c r="G74">
        <v>2844.5</v>
      </c>
      <c r="H74">
        <v>1351.1</v>
      </c>
      <c r="I74">
        <v>615.5</v>
      </c>
      <c r="J74">
        <v>277.10000000000002</v>
      </c>
      <c r="K74">
        <v>1949.9</v>
      </c>
      <c r="L74">
        <v>787.9</v>
      </c>
      <c r="M74">
        <v>652.29999999999995</v>
      </c>
    </row>
    <row r="75" spans="1:13">
      <c r="A75" s="1">
        <v>36951</v>
      </c>
      <c r="B75">
        <v>3919.5</v>
      </c>
      <c r="C75">
        <v>1634</v>
      </c>
      <c r="D75">
        <v>2902.4</v>
      </c>
      <c r="E75">
        <v>1018.4</v>
      </c>
      <c r="F75">
        <v>2</v>
      </c>
      <c r="G75">
        <v>3063.6</v>
      </c>
      <c r="H75">
        <v>1483.9</v>
      </c>
      <c r="I75">
        <v>685</v>
      </c>
      <c r="J75">
        <v>303.60000000000002</v>
      </c>
      <c r="K75">
        <v>2105.5</v>
      </c>
      <c r="L75">
        <v>886.2</v>
      </c>
      <c r="M75">
        <v>735.7</v>
      </c>
    </row>
    <row r="76" spans="1:13">
      <c r="A76" s="1">
        <v>36982</v>
      </c>
      <c r="B76">
        <v>4064.4</v>
      </c>
      <c r="C76">
        <v>1625.6</v>
      </c>
      <c r="D76">
        <v>3008.7</v>
      </c>
      <c r="E76">
        <v>1041.7</v>
      </c>
      <c r="F76">
        <v>3</v>
      </c>
      <c r="G76">
        <v>3306.3</v>
      </c>
      <c r="H76">
        <v>1577</v>
      </c>
      <c r="I76">
        <v>729.5</v>
      </c>
      <c r="J76">
        <v>313.89999999999998</v>
      </c>
      <c r="K76">
        <v>2206.1</v>
      </c>
      <c r="L76">
        <v>921</v>
      </c>
      <c r="M76">
        <v>763.4</v>
      </c>
    </row>
    <row r="77" spans="1:13">
      <c r="A77" s="1">
        <v>37012</v>
      </c>
      <c r="B77">
        <v>4118</v>
      </c>
      <c r="C77">
        <v>1655.2</v>
      </c>
      <c r="D77">
        <v>3088.2</v>
      </c>
      <c r="E77">
        <v>1079.7</v>
      </c>
      <c r="F77">
        <v>4</v>
      </c>
      <c r="G77">
        <v>3336.9</v>
      </c>
      <c r="H77">
        <v>1598.9</v>
      </c>
      <c r="I77">
        <v>728.4</v>
      </c>
      <c r="J77">
        <v>320.89999999999998</v>
      </c>
      <c r="K77">
        <v>2274.8000000000002</v>
      </c>
      <c r="L77">
        <v>937.5</v>
      </c>
      <c r="M77">
        <v>779.6</v>
      </c>
    </row>
    <row r="78" spans="1:13">
      <c r="A78" s="1">
        <v>37043</v>
      </c>
      <c r="B78">
        <v>4185.3999999999996</v>
      </c>
      <c r="C78">
        <v>1656.9</v>
      </c>
      <c r="D78">
        <v>3130.4</v>
      </c>
      <c r="E78">
        <v>1049.9000000000001</v>
      </c>
      <c r="F78">
        <v>5</v>
      </c>
      <c r="G78">
        <v>3331.8</v>
      </c>
      <c r="H78">
        <v>1602.2</v>
      </c>
      <c r="I78">
        <v>747.8</v>
      </c>
      <c r="J78">
        <v>317</v>
      </c>
      <c r="K78">
        <v>2307</v>
      </c>
      <c r="L78">
        <v>959.2</v>
      </c>
      <c r="M78">
        <v>783.2</v>
      </c>
    </row>
    <row r="79" spans="1:13">
      <c r="A79" s="1">
        <v>37073</v>
      </c>
      <c r="B79">
        <v>4232.2</v>
      </c>
      <c r="C79">
        <v>1666</v>
      </c>
      <c r="D79">
        <v>3148.7</v>
      </c>
      <c r="E79">
        <v>1048.7</v>
      </c>
      <c r="F79">
        <v>6</v>
      </c>
      <c r="G79">
        <v>3429.3</v>
      </c>
      <c r="H79">
        <v>1614.1</v>
      </c>
      <c r="I79">
        <v>748</v>
      </c>
      <c r="J79">
        <v>317.8</v>
      </c>
      <c r="K79">
        <v>2331.6</v>
      </c>
      <c r="L79">
        <v>944.2</v>
      </c>
      <c r="M79">
        <v>777.5</v>
      </c>
    </row>
    <row r="80" spans="1:13">
      <c r="A80" s="1">
        <v>37104</v>
      </c>
      <c r="B80">
        <v>4331.6000000000004</v>
      </c>
      <c r="C80">
        <v>1715.6</v>
      </c>
      <c r="D80">
        <v>3232.1</v>
      </c>
      <c r="E80">
        <v>1067.5999999999999</v>
      </c>
      <c r="F80">
        <v>7</v>
      </c>
      <c r="G80">
        <v>3477.6</v>
      </c>
      <c r="H80">
        <v>1647.1</v>
      </c>
      <c r="I80">
        <v>766.1</v>
      </c>
      <c r="J80">
        <v>335</v>
      </c>
      <c r="K80">
        <v>2368.1</v>
      </c>
      <c r="L80">
        <v>957.9</v>
      </c>
      <c r="M80">
        <v>778</v>
      </c>
    </row>
    <row r="81" spans="1:13">
      <c r="A81" s="1">
        <v>37135</v>
      </c>
      <c r="B81">
        <v>4287.3999999999996</v>
      </c>
      <c r="C81">
        <v>1685.9</v>
      </c>
      <c r="D81">
        <v>3276.3</v>
      </c>
      <c r="E81">
        <v>1053</v>
      </c>
      <c r="F81">
        <v>8</v>
      </c>
      <c r="G81">
        <v>3424.5</v>
      </c>
      <c r="H81">
        <v>1631.1</v>
      </c>
      <c r="I81">
        <v>765.9</v>
      </c>
      <c r="J81">
        <v>334.4</v>
      </c>
      <c r="K81">
        <v>2388.4</v>
      </c>
      <c r="L81">
        <v>966.2</v>
      </c>
      <c r="M81">
        <v>781.3</v>
      </c>
    </row>
    <row r="82" spans="1:13">
      <c r="A82" s="1">
        <v>37165</v>
      </c>
      <c r="B82">
        <v>4354.1000000000004</v>
      </c>
      <c r="C82">
        <v>1671.4</v>
      </c>
      <c r="D82">
        <v>3319</v>
      </c>
      <c r="E82">
        <v>1052.8</v>
      </c>
      <c r="F82">
        <v>9</v>
      </c>
      <c r="G82">
        <v>3553.1</v>
      </c>
      <c r="H82">
        <v>1631.9</v>
      </c>
      <c r="I82">
        <v>750.8</v>
      </c>
      <c r="J82">
        <v>336.6</v>
      </c>
      <c r="K82">
        <v>2452.8000000000002</v>
      </c>
      <c r="L82">
        <v>964.1</v>
      </c>
      <c r="M82">
        <v>771.4</v>
      </c>
    </row>
    <row r="83" spans="1:13">
      <c r="A83" s="1">
        <v>37196</v>
      </c>
      <c r="B83">
        <v>4340</v>
      </c>
      <c r="C83">
        <v>1638.9</v>
      </c>
      <c r="D83">
        <v>3344.7</v>
      </c>
      <c r="E83">
        <v>1038.2</v>
      </c>
      <c r="F83">
        <v>10</v>
      </c>
      <c r="G83">
        <v>3566.4</v>
      </c>
      <c r="H83">
        <v>1623.5</v>
      </c>
      <c r="I83">
        <v>748.4</v>
      </c>
      <c r="J83">
        <v>345</v>
      </c>
      <c r="K83">
        <v>2480.4</v>
      </c>
      <c r="L83">
        <v>949</v>
      </c>
      <c r="M83">
        <v>757.2</v>
      </c>
    </row>
    <row r="84" spans="1:13">
      <c r="A84" s="1">
        <v>37226</v>
      </c>
      <c r="B84">
        <v>4346.6000000000004</v>
      </c>
      <c r="C84">
        <v>1639</v>
      </c>
      <c r="D84">
        <v>3318.2</v>
      </c>
      <c r="E84">
        <v>1053.2</v>
      </c>
      <c r="F84">
        <v>11</v>
      </c>
      <c r="G84">
        <v>3564.2</v>
      </c>
      <c r="H84">
        <v>1611.3</v>
      </c>
      <c r="I84">
        <v>742.7</v>
      </c>
      <c r="J84">
        <v>344.5</v>
      </c>
      <c r="K84">
        <v>2522.5</v>
      </c>
      <c r="L84">
        <v>960.7</v>
      </c>
      <c r="M84">
        <v>760.4</v>
      </c>
    </row>
    <row r="85" spans="1:13">
      <c r="A85" s="1">
        <v>37257</v>
      </c>
      <c r="B85">
        <v>4230.7</v>
      </c>
      <c r="C85">
        <v>1560.1</v>
      </c>
      <c r="D85">
        <v>3211</v>
      </c>
      <c r="E85">
        <v>1007.3</v>
      </c>
      <c r="F85">
        <v>12</v>
      </c>
      <c r="G85">
        <v>3515</v>
      </c>
      <c r="H85">
        <v>1571.5</v>
      </c>
      <c r="I85">
        <v>712.5</v>
      </c>
      <c r="J85">
        <v>346.4</v>
      </c>
      <c r="K85">
        <v>2450.8000000000002</v>
      </c>
      <c r="L85">
        <v>916.3</v>
      </c>
      <c r="M85">
        <v>735.3</v>
      </c>
    </row>
    <row r="86" spans="1:13">
      <c r="A86" s="1">
        <v>37288</v>
      </c>
      <c r="B86">
        <v>4067.1</v>
      </c>
      <c r="C86">
        <v>1447.2</v>
      </c>
      <c r="D86">
        <v>3106.5</v>
      </c>
      <c r="E86">
        <v>1020.5</v>
      </c>
      <c r="F86" t="s">
        <v>1276</v>
      </c>
      <c r="G86">
        <v>3756.9</v>
      </c>
      <c r="H86">
        <v>1588.8</v>
      </c>
      <c r="I86">
        <v>732.8</v>
      </c>
      <c r="J86">
        <v>350.2</v>
      </c>
      <c r="K86">
        <v>2817.5</v>
      </c>
      <c r="L86">
        <v>1010.1</v>
      </c>
      <c r="M86">
        <v>819</v>
      </c>
    </row>
    <row r="87" spans="1:13">
      <c r="A87" s="1">
        <v>37316</v>
      </c>
      <c r="B87">
        <v>4265.3999999999996</v>
      </c>
      <c r="C87">
        <v>1473.6</v>
      </c>
      <c r="D87">
        <v>3218</v>
      </c>
      <c r="E87">
        <v>1029.8</v>
      </c>
      <c r="F87">
        <v>2</v>
      </c>
      <c r="G87">
        <v>3919.5</v>
      </c>
      <c r="H87">
        <v>1634</v>
      </c>
      <c r="I87">
        <v>739.9</v>
      </c>
      <c r="J87">
        <v>359.5</v>
      </c>
      <c r="K87">
        <v>2902.4</v>
      </c>
      <c r="L87">
        <v>1018.4</v>
      </c>
      <c r="M87">
        <v>832.7</v>
      </c>
    </row>
    <row r="88" spans="1:13">
      <c r="A88" s="1">
        <v>37347</v>
      </c>
      <c r="B88">
        <v>4644.1000000000004</v>
      </c>
      <c r="C88">
        <v>1516.6</v>
      </c>
      <c r="D88">
        <v>3485</v>
      </c>
      <c r="E88">
        <v>963.1</v>
      </c>
      <c r="F88">
        <v>3</v>
      </c>
      <c r="G88">
        <v>4064.4</v>
      </c>
      <c r="H88">
        <v>1625.6</v>
      </c>
      <c r="I88">
        <v>748</v>
      </c>
      <c r="J88">
        <v>363.4</v>
      </c>
      <c r="K88">
        <v>3008.7</v>
      </c>
      <c r="L88">
        <v>1041.7</v>
      </c>
      <c r="M88">
        <v>869.8</v>
      </c>
    </row>
    <row r="89" spans="1:13">
      <c r="A89" s="1">
        <v>37377</v>
      </c>
      <c r="B89">
        <v>4675.3</v>
      </c>
      <c r="C89">
        <v>1511.5</v>
      </c>
      <c r="D89">
        <v>3460.7</v>
      </c>
      <c r="E89">
        <v>964.3</v>
      </c>
      <c r="F89">
        <v>4</v>
      </c>
      <c r="G89">
        <v>4118</v>
      </c>
      <c r="H89">
        <v>1655.2</v>
      </c>
      <c r="I89">
        <v>760.1</v>
      </c>
      <c r="J89">
        <v>371.4</v>
      </c>
      <c r="K89">
        <v>3088.2</v>
      </c>
      <c r="L89">
        <v>1079.7</v>
      </c>
      <c r="M89">
        <v>896</v>
      </c>
    </row>
    <row r="90" spans="1:13">
      <c r="A90" s="1">
        <v>37408</v>
      </c>
      <c r="B90">
        <v>4636.8</v>
      </c>
      <c r="C90">
        <v>1502.7</v>
      </c>
      <c r="D90">
        <v>3473.3</v>
      </c>
      <c r="E90">
        <v>950.2</v>
      </c>
      <c r="F90">
        <v>5</v>
      </c>
      <c r="G90">
        <v>4185.3999999999996</v>
      </c>
      <c r="H90">
        <v>1656.9</v>
      </c>
      <c r="I90">
        <v>785.5</v>
      </c>
      <c r="J90">
        <v>370.3</v>
      </c>
      <c r="K90">
        <v>3130.4</v>
      </c>
      <c r="L90">
        <v>1049.9000000000001</v>
      </c>
      <c r="M90">
        <v>868.2</v>
      </c>
    </row>
    <row r="91" spans="1:13">
      <c r="A91" s="1">
        <v>37438</v>
      </c>
      <c r="B91">
        <v>4908.3</v>
      </c>
      <c r="C91">
        <v>1512.8</v>
      </c>
      <c r="D91">
        <v>3577</v>
      </c>
      <c r="E91">
        <v>977.9</v>
      </c>
      <c r="F91">
        <v>6</v>
      </c>
      <c r="G91">
        <v>4232.2</v>
      </c>
      <c r="H91">
        <v>1666</v>
      </c>
      <c r="I91">
        <v>771.5</v>
      </c>
      <c r="J91">
        <v>368.4</v>
      </c>
      <c r="K91">
        <v>3148.7</v>
      </c>
      <c r="L91">
        <v>1048.7</v>
      </c>
      <c r="M91">
        <v>873.7</v>
      </c>
    </row>
    <row r="92" spans="1:13">
      <c r="A92" s="1">
        <v>37469</v>
      </c>
      <c r="B92">
        <v>4858.8</v>
      </c>
      <c r="C92">
        <v>1504</v>
      </c>
      <c r="D92">
        <v>3587.6</v>
      </c>
      <c r="E92">
        <v>941.4</v>
      </c>
      <c r="F92">
        <v>7</v>
      </c>
      <c r="G92">
        <v>4331.6000000000004</v>
      </c>
      <c r="H92">
        <v>1715.6</v>
      </c>
      <c r="I92">
        <v>795.8</v>
      </c>
      <c r="J92">
        <v>380.7</v>
      </c>
      <c r="K92">
        <v>3232.1</v>
      </c>
      <c r="L92">
        <v>1067.5999999999999</v>
      </c>
      <c r="M92">
        <v>860.9</v>
      </c>
    </row>
    <row r="93" spans="1:13">
      <c r="A93" s="1">
        <v>37500</v>
      </c>
      <c r="B93">
        <v>4840.5</v>
      </c>
      <c r="C93">
        <v>1490.6</v>
      </c>
      <c r="D93">
        <v>3645.5</v>
      </c>
      <c r="E93">
        <v>942.9</v>
      </c>
      <c r="F93">
        <v>8</v>
      </c>
      <c r="G93">
        <v>4287.3999999999996</v>
      </c>
      <c r="H93">
        <v>1685.9</v>
      </c>
      <c r="I93">
        <v>776.8</v>
      </c>
      <c r="J93">
        <v>382.5</v>
      </c>
      <c r="K93">
        <v>3276.3</v>
      </c>
      <c r="L93">
        <v>1053</v>
      </c>
      <c r="M93">
        <v>860.2</v>
      </c>
    </row>
    <row r="94" spans="1:13">
      <c r="A94" s="1">
        <v>37530</v>
      </c>
      <c r="B94">
        <v>4974.6000000000004</v>
      </c>
      <c r="C94">
        <v>1478.4</v>
      </c>
      <c r="D94">
        <v>3772.3</v>
      </c>
      <c r="E94">
        <v>976.2</v>
      </c>
      <c r="F94">
        <v>9</v>
      </c>
      <c r="G94">
        <v>4354.1000000000004</v>
      </c>
      <c r="H94">
        <v>1671.4</v>
      </c>
      <c r="I94">
        <v>770.6</v>
      </c>
      <c r="J94">
        <v>373.2</v>
      </c>
      <c r="K94">
        <v>3319</v>
      </c>
      <c r="L94">
        <v>1052.8</v>
      </c>
      <c r="M94">
        <v>875.5</v>
      </c>
    </row>
    <row r="95" spans="1:13">
      <c r="A95" s="1">
        <v>37561</v>
      </c>
      <c r="B95">
        <v>4937.3</v>
      </c>
      <c r="C95">
        <v>1466.5</v>
      </c>
      <c r="D95">
        <v>3801.4</v>
      </c>
      <c r="E95">
        <v>973.6</v>
      </c>
      <c r="F95">
        <v>10</v>
      </c>
      <c r="G95">
        <v>4340</v>
      </c>
      <c r="H95">
        <v>1638.9</v>
      </c>
      <c r="I95">
        <v>779.8</v>
      </c>
      <c r="J95">
        <v>343.1</v>
      </c>
      <c r="K95">
        <v>3344.7</v>
      </c>
      <c r="L95">
        <v>1038.2</v>
      </c>
      <c r="M95">
        <v>849.3</v>
      </c>
    </row>
    <row r="96" spans="1:13">
      <c r="A96" s="1">
        <v>37591</v>
      </c>
      <c r="B96">
        <v>4869.5</v>
      </c>
      <c r="C96">
        <v>1457.4</v>
      </c>
      <c r="D96">
        <v>3869.9</v>
      </c>
      <c r="E96">
        <v>967.6</v>
      </c>
      <c r="F96">
        <v>11</v>
      </c>
      <c r="G96">
        <v>4346.6000000000004</v>
      </c>
      <c r="H96">
        <v>1639</v>
      </c>
      <c r="I96">
        <v>795.8</v>
      </c>
      <c r="J96">
        <v>332.9</v>
      </c>
      <c r="K96">
        <v>3318.2</v>
      </c>
      <c r="L96">
        <v>1053.2</v>
      </c>
      <c r="M96">
        <v>867.9</v>
      </c>
    </row>
    <row r="97" spans="1:13">
      <c r="A97" s="1">
        <v>37622</v>
      </c>
      <c r="B97">
        <v>4832.3</v>
      </c>
      <c r="C97">
        <v>1432.8</v>
      </c>
      <c r="D97">
        <v>3663.3</v>
      </c>
      <c r="E97">
        <v>910.9</v>
      </c>
      <c r="F97">
        <v>12</v>
      </c>
      <c r="G97">
        <v>4230.7</v>
      </c>
      <c r="H97">
        <v>1560.1</v>
      </c>
      <c r="I97">
        <v>754</v>
      </c>
      <c r="J97">
        <v>314</v>
      </c>
      <c r="K97">
        <v>3211</v>
      </c>
      <c r="L97">
        <v>1007.3</v>
      </c>
      <c r="M97">
        <v>837.2</v>
      </c>
    </row>
    <row r="98" spans="1:13">
      <c r="A98" s="1">
        <v>37653</v>
      </c>
      <c r="B98">
        <v>4664.8</v>
      </c>
      <c r="C98">
        <v>1355</v>
      </c>
      <c r="D98">
        <v>3566.8</v>
      </c>
      <c r="E98">
        <v>867.5</v>
      </c>
      <c r="F98" t="s">
        <v>1277</v>
      </c>
      <c r="G98">
        <v>4067.1</v>
      </c>
      <c r="H98">
        <v>1447.2</v>
      </c>
      <c r="I98">
        <v>681.3</v>
      </c>
      <c r="J98">
        <v>300.5</v>
      </c>
      <c r="K98">
        <v>3106.5</v>
      </c>
      <c r="L98">
        <v>1020.5</v>
      </c>
      <c r="M98">
        <v>849.9</v>
      </c>
    </row>
    <row r="99" spans="1:13">
      <c r="A99" s="1">
        <v>37681</v>
      </c>
      <c r="B99">
        <v>4737.8999999999996</v>
      </c>
      <c r="C99">
        <v>1339.6</v>
      </c>
      <c r="D99">
        <v>3652.4</v>
      </c>
      <c r="E99">
        <v>834.6</v>
      </c>
      <c r="F99">
        <v>2</v>
      </c>
      <c r="G99">
        <v>4265.3999999999996</v>
      </c>
      <c r="H99">
        <v>1473.6</v>
      </c>
      <c r="I99">
        <v>702.9</v>
      </c>
      <c r="J99">
        <v>298.8</v>
      </c>
      <c r="K99">
        <v>3218</v>
      </c>
      <c r="L99">
        <v>1029.8</v>
      </c>
      <c r="M99">
        <v>851.3</v>
      </c>
    </row>
    <row r="100" spans="1:13">
      <c r="A100" s="1">
        <v>37712</v>
      </c>
      <c r="B100">
        <v>5035.2</v>
      </c>
      <c r="C100">
        <v>1342.3</v>
      </c>
      <c r="D100">
        <v>3972.2</v>
      </c>
      <c r="E100">
        <v>977.1</v>
      </c>
      <c r="F100">
        <v>3</v>
      </c>
      <c r="G100">
        <v>4644.1000000000004</v>
      </c>
      <c r="H100">
        <v>1516.6</v>
      </c>
      <c r="I100">
        <v>739.6</v>
      </c>
      <c r="J100">
        <v>299.39999999999998</v>
      </c>
      <c r="K100">
        <v>3485</v>
      </c>
      <c r="L100">
        <v>963.1</v>
      </c>
      <c r="M100">
        <v>779.7</v>
      </c>
    </row>
    <row r="101" spans="1:13">
      <c r="A101" s="1">
        <v>37742</v>
      </c>
      <c r="B101">
        <v>5048.7</v>
      </c>
      <c r="C101">
        <v>1348.3</v>
      </c>
      <c r="D101">
        <v>4050.5</v>
      </c>
      <c r="E101">
        <v>914.1</v>
      </c>
      <c r="F101">
        <v>4</v>
      </c>
      <c r="G101">
        <v>4675.3</v>
      </c>
      <c r="H101">
        <v>1511.5</v>
      </c>
      <c r="I101">
        <v>752.9</v>
      </c>
      <c r="J101">
        <v>289.39999999999998</v>
      </c>
      <c r="K101">
        <v>3460.7</v>
      </c>
      <c r="L101">
        <v>964.3</v>
      </c>
      <c r="M101">
        <v>770.3</v>
      </c>
    </row>
    <row r="102" spans="1:13">
      <c r="A102" s="1">
        <v>37773</v>
      </c>
      <c r="B102">
        <v>5067</v>
      </c>
      <c r="C102">
        <v>1363.1</v>
      </c>
      <c r="D102">
        <v>4044.8</v>
      </c>
      <c r="E102">
        <v>909.6</v>
      </c>
      <c r="F102">
        <v>5</v>
      </c>
      <c r="G102">
        <v>4636.8</v>
      </c>
      <c r="H102">
        <v>1502.7</v>
      </c>
      <c r="I102">
        <v>739.9</v>
      </c>
      <c r="J102">
        <v>289.5</v>
      </c>
      <c r="K102">
        <v>3473.3</v>
      </c>
      <c r="L102">
        <v>950.2</v>
      </c>
      <c r="M102">
        <v>755.6</v>
      </c>
    </row>
    <row r="103" spans="1:13">
      <c r="A103" s="1">
        <v>37803</v>
      </c>
      <c r="B103">
        <v>5267.2</v>
      </c>
      <c r="C103">
        <v>1371.1</v>
      </c>
      <c r="D103">
        <v>4194.8999999999996</v>
      </c>
      <c r="E103">
        <v>917.7</v>
      </c>
      <c r="F103">
        <v>6</v>
      </c>
      <c r="G103">
        <v>4908.3</v>
      </c>
      <c r="H103">
        <v>1512.8</v>
      </c>
      <c r="I103">
        <v>744.1</v>
      </c>
      <c r="J103">
        <v>280.39999999999998</v>
      </c>
      <c r="K103">
        <v>3577</v>
      </c>
      <c r="L103">
        <v>977.9</v>
      </c>
      <c r="M103">
        <v>778.9</v>
      </c>
    </row>
    <row r="104" spans="1:13">
      <c r="A104" s="1">
        <v>37834</v>
      </c>
      <c r="B104">
        <v>5152.1000000000004</v>
      </c>
      <c r="C104">
        <v>1331.8</v>
      </c>
      <c r="D104">
        <v>4102.3</v>
      </c>
      <c r="E104">
        <v>901.3</v>
      </c>
      <c r="F104">
        <v>7</v>
      </c>
      <c r="G104">
        <v>4858.8</v>
      </c>
      <c r="H104">
        <v>1504</v>
      </c>
      <c r="I104">
        <v>731.7</v>
      </c>
      <c r="J104">
        <v>283.7</v>
      </c>
      <c r="K104">
        <v>3587.6</v>
      </c>
      <c r="L104">
        <v>941.4</v>
      </c>
      <c r="M104">
        <v>753.8</v>
      </c>
    </row>
    <row r="105" spans="1:13">
      <c r="A105" s="1">
        <v>37865</v>
      </c>
      <c r="B105">
        <v>5168.8</v>
      </c>
      <c r="C105">
        <v>1343.8</v>
      </c>
      <c r="D105">
        <v>4197.3999999999996</v>
      </c>
      <c r="E105">
        <v>913.3</v>
      </c>
      <c r="F105">
        <v>8</v>
      </c>
      <c r="G105">
        <v>4840.5</v>
      </c>
      <c r="H105">
        <v>1490.6</v>
      </c>
      <c r="I105">
        <v>727.5</v>
      </c>
      <c r="J105">
        <v>280.2</v>
      </c>
      <c r="K105">
        <v>3645.5</v>
      </c>
      <c r="L105">
        <v>942.9</v>
      </c>
      <c r="M105">
        <v>750.3</v>
      </c>
    </row>
    <row r="106" spans="1:13">
      <c r="A106" s="1">
        <v>37895</v>
      </c>
      <c r="B106">
        <v>5428.2</v>
      </c>
      <c r="C106">
        <v>1371.1</v>
      </c>
      <c r="D106">
        <v>4305.8</v>
      </c>
      <c r="E106">
        <v>932.9</v>
      </c>
      <c r="F106">
        <v>9</v>
      </c>
      <c r="G106">
        <v>4974.6000000000004</v>
      </c>
      <c r="H106">
        <v>1478.4</v>
      </c>
      <c r="I106">
        <v>723.5</v>
      </c>
      <c r="J106">
        <v>277.8</v>
      </c>
      <c r="K106">
        <v>3772.3</v>
      </c>
      <c r="L106">
        <v>976.2</v>
      </c>
      <c r="M106">
        <v>771.2</v>
      </c>
    </row>
    <row r="107" spans="1:13">
      <c r="A107" s="1">
        <v>37926</v>
      </c>
      <c r="B107">
        <v>5387.8</v>
      </c>
      <c r="C107">
        <v>1368.8</v>
      </c>
      <c r="D107">
        <v>4468.6000000000004</v>
      </c>
      <c r="E107">
        <v>953.4</v>
      </c>
      <c r="F107">
        <v>10</v>
      </c>
      <c r="G107">
        <v>4937.3</v>
      </c>
      <c r="H107">
        <v>1466.5</v>
      </c>
      <c r="I107">
        <v>721.6</v>
      </c>
      <c r="J107">
        <v>279</v>
      </c>
      <c r="K107">
        <v>3801.4</v>
      </c>
      <c r="L107">
        <v>973.6</v>
      </c>
      <c r="M107">
        <v>732.9</v>
      </c>
    </row>
    <row r="108" spans="1:13">
      <c r="A108" s="1">
        <v>37956</v>
      </c>
      <c r="B108">
        <v>5315.3</v>
      </c>
      <c r="C108">
        <v>1373.6</v>
      </c>
      <c r="D108">
        <v>4399.8999999999996</v>
      </c>
      <c r="E108">
        <v>957.4</v>
      </c>
      <c r="F108">
        <v>11</v>
      </c>
      <c r="G108">
        <v>4869.5</v>
      </c>
      <c r="H108">
        <v>1457.4</v>
      </c>
      <c r="I108">
        <v>721.6</v>
      </c>
      <c r="J108">
        <v>276.7</v>
      </c>
      <c r="K108">
        <v>3869.9</v>
      </c>
      <c r="L108">
        <v>967.6</v>
      </c>
      <c r="M108">
        <v>746.1</v>
      </c>
    </row>
    <row r="109" spans="1:13">
      <c r="A109" s="1">
        <v>37987</v>
      </c>
      <c r="B109">
        <v>5283.2</v>
      </c>
      <c r="C109">
        <v>1306.0999999999999</v>
      </c>
      <c r="D109">
        <v>4138.7</v>
      </c>
      <c r="E109">
        <v>876.5</v>
      </c>
      <c r="F109">
        <v>12</v>
      </c>
      <c r="G109">
        <v>4832.3</v>
      </c>
      <c r="H109">
        <v>1432.8</v>
      </c>
      <c r="I109">
        <v>710.3</v>
      </c>
      <c r="J109">
        <v>273.39999999999998</v>
      </c>
      <c r="K109">
        <v>3663.3</v>
      </c>
      <c r="L109">
        <v>910.9</v>
      </c>
      <c r="M109">
        <v>714.9</v>
      </c>
    </row>
    <row r="110" spans="1:13">
      <c r="A110" s="1">
        <v>38018</v>
      </c>
      <c r="B110">
        <v>4897.8</v>
      </c>
      <c r="C110">
        <v>1207.8</v>
      </c>
      <c r="D110">
        <v>4018.6</v>
      </c>
      <c r="E110">
        <v>870.7</v>
      </c>
      <c r="F110" t="s">
        <v>1278</v>
      </c>
      <c r="G110">
        <v>4664.8</v>
      </c>
      <c r="H110">
        <v>1355</v>
      </c>
      <c r="I110">
        <v>688.4</v>
      </c>
      <c r="J110">
        <v>246.5</v>
      </c>
      <c r="K110">
        <v>3566.8</v>
      </c>
      <c r="L110">
        <v>867.5</v>
      </c>
      <c r="M110">
        <v>657.5</v>
      </c>
    </row>
    <row r="111" spans="1:13">
      <c r="A111" s="1">
        <v>38047</v>
      </c>
      <c r="B111">
        <v>5092</v>
      </c>
      <c r="C111">
        <v>1202.5999999999999</v>
      </c>
      <c r="D111">
        <v>4150.5</v>
      </c>
      <c r="E111">
        <v>834</v>
      </c>
      <c r="F111">
        <v>2</v>
      </c>
      <c r="G111">
        <v>4737.8999999999996</v>
      </c>
      <c r="H111">
        <v>1339.6</v>
      </c>
      <c r="I111">
        <v>663</v>
      </c>
      <c r="J111">
        <v>248.3</v>
      </c>
      <c r="K111">
        <v>3652.4</v>
      </c>
      <c r="L111">
        <v>834.6</v>
      </c>
      <c r="M111">
        <v>652.1</v>
      </c>
    </row>
    <row r="112" spans="1:13">
      <c r="A112" s="1">
        <v>38078</v>
      </c>
      <c r="B112">
        <v>5433.1</v>
      </c>
      <c r="C112">
        <v>1187.4000000000001</v>
      </c>
      <c r="D112">
        <v>4385.8</v>
      </c>
      <c r="E112">
        <v>877.2</v>
      </c>
      <c r="F112">
        <v>3</v>
      </c>
      <c r="G112">
        <v>5035.2</v>
      </c>
      <c r="H112">
        <v>1342.3</v>
      </c>
      <c r="I112">
        <v>660.7</v>
      </c>
      <c r="J112">
        <v>246.9</v>
      </c>
      <c r="K112">
        <v>3972.2</v>
      </c>
      <c r="L112">
        <v>977.1</v>
      </c>
      <c r="M112">
        <v>738.5</v>
      </c>
    </row>
    <row r="113" spans="1:13">
      <c r="A113" s="1">
        <v>38108</v>
      </c>
      <c r="B113">
        <v>5340</v>
      </c>
      <c r="C113">
        <v>1181.3</v>
      </c>
      <c r="D113">
        <v>4470</v>
      </c>
      <c r="E113">
        <v>891.5</v>
      </c>
      <c r="F113">
        <v>4</v>
      </c>
      <c r="G113">
        <v>5048.7</v>
      </c>
      <c r="H113">
        <v>1348.3</v>
      </c>
      <c r="I113">
        <v>667</v>
      </c>
      <c r="J113">
        <v>248.8</v>
      </c>
      <c r="K113">
        <v>4050.5</v>
      </c>
      <c r="L113">
        <v>914.1</v>
      </c>
      <c r="M113">
        <v>650.9</v>
      </c>
    </row>
    <row r="114" spans="1:13">
      <c r="A114" s="1">
        <v>38139</v>
      </c>
      <c r="B114">
        <v>5335</v>
      </c>
      <c r="C114">
        <v>1166</v>
      </c>
      <c r="D114">
        <v>4578.3999999999996</v>
      </c>
      <c r="E114">
        <v>918.5</v>
      </c>
      <c r="F114">
        <v>5</v>
      </c>
      <c r="G114">
        <v>5067</v>
      </c>
      <c r="H114">
        <v>1363.1</v>
      </c>
      <c r="I114">
        <v>671</v>
      </c>
      <c r="J114">
        <v>244.8</v>
      </c>
      <c r="K114">
        <v>4044.8</v>
      </c>
      <c r="L114">
        <v>909.6</v>
      </c>
      <c r="M114">
        <v>668.3</v>
      </c>
    </row>
    <row r="115" spans="1:13">
      <c r="A115" s="1">
        <v>38169</v>
      </c>
      <c r="B115">
        <v>5671.8</v>
      </c>
      <c r="C115">
        <v>1153.5</v>
      </c>
      <c r="D115">
        <v>4665</v>
      </c>
      <c r="E115">
        <v>870.7</v>
      </c>
      <c r="F115">
        <v>6</v>
      </c>
      <c r="G115">
        <v>5267.2</v>
      </c>
      <c r="H115">
        <v>1371.1</v>
      </c>
      <c r="I115">
        <v>678.9</v>
      </c>
      <c r="J115">
        <v>245.2</v>
      </c>
      <c r="K115">
        <v>4194.8999999999996</v>
      </c>
      <c r="L115">
        <v>917.7</v>
      </c>
      <c r="M115">
        <v>687.6</v>
      </c>
    </row>
    <row r="116" spans="1:13">
      <c r="A116" s="1">
        <v>38200</v>
      </c>
      <c r="B116">
        <v>5625.3</v>
      </c>
      <c r="C116">
        <v>1146</v>
      </c>
      <c r="D116">
        <v>4815</v>
      </c>
      <c r="E116">
        <v>865.6</v>
      </c>
      <c r="F116">
        <v>7</v>
      </c>
      <c r="G116">
        <v>5152.1000000000004</v>
      </c>
      <c r="H116">
        <v>1331.8</v>
      </c>
      <c r="I116">
        <v>652.70000000000005</v>
      </c>
      <c r="J116">
        <v>244.8</v>
      </c>
      <c r="K116">
        <v>4102.3</v>
      </c>
      <c r="L116">
        <v>901.3</v>
      </c>
      <c r="M116">
        <v>670.1</v>
      </c>
    </row>
    <row r="117" spans="1:13">
      <c r="A117" s="1">
        <v>38231</v>
      </c>
      <c r="B117">
        <v>5701.3</v>
      </c>
      <c r="C117">
        <v>1151.8</v>
      </c>
      <c r="D117">
        <v>4989.8999999999996</v>
      </c>
      <c r="E117">
        <v>889.2</v>
      </c>
      <c r="F117">
        <v>8</v>
      </c>
      <c r="G117">
        <v>5168.8</v>
      </c>
      <c r="H117">
        <v>1343.8</v>
      </c>
      <c r="I117">
        <v>666.5</v>
      </c>
      <c r="J117">
        <v>243.4</v>
      </c>
      <c r="K117">
        <v>4197.3999999999996</v>
      </c>
      <c r="L117">
        <v>913.3</v>
      </c>
      <c r="M117">
        <v>673.5</v>
      </c>
    </row>
    <row r="118" spans="1:13">
      <c r="A118" s="1">
        <v>38261</v>
      </c>
      <c r="B118">
        <v>5936.5</v>
      </c>
      <c r="C118">
        <v>1150.0999999999999</v>
      </c>
      <c r="D118">
        <v>5086.8999999999996</v>
      </c>
      <c r="E118">
        <v>903.6</v>
      </c>
      <c r="F118">
        <v>9</v>
      </c>
      <c r="G118">
        <v>5428.2</v>
      </c>
      <c r="H118">
        <v>1371.1</v>
      </c>
      <c r="I118">
        <v>684.6</v>
      </c>
      <c r="J118">
        <v>248.1</v>
      </c>
      <c r="K118">
        <v>4305.8</v>
      </c>
      <c r="L118">
        <v>932.9</v>
      </c>
      <c r="M118">
        <v>674.1</v>
      </c>
    </row>
    <row r="119" spans="1:13">
      <c r="A119" s="1">
        <v>38292</v>
      </c>
      <c r="B119">
        <v>5889.1</v>
      </c>
      <c r="C119">
        <v>1171.3</v>
      </c>
      <c r="D119">
        <v>5130.6000000000004</v>
      </c>
      <c r="E119">
        <v>920.2</v>
      </c>
      <c r="F119">
        <v>10</v>
      </c>
      <c r="G119">
        <v>5387.8</v>
      </c>
      <c r="H119">
        <v>1368.8</v>
      </c>
      <c r="I119">
        <v>696.1</v>
      </c>
      <c r="J119">
        <v>239.7</v>
      </c>
      <c r="K119">
        <v>4468.6000000000004</v>
      </c>
      <c r="L119">
        <v>953.4</v>
      </c>
      <c r="M119">
        <v>654</v>
      </c>
    </row>
    <row r="120" spans="1:13">
      <c r="A120" s="1">
        <v>38322</v>
      </c>
      <c r="B120">
        <v>5901.6</v>
      </c>
      <c r="C120">
        <v>1155.4000000000001</v>
      </c>
      <c r="D120">
        <v>5262.9</v>
      </c>
      <c r="E120">
        <v>908.1</v>
      </c>
      <c r="F120">
        <v>11</v>
      </c>
      <c r="G120">
        <v>5315.3</v>
      </c>
      <c r="H120">
        <v>1373.6</v>
      </c>
      <c r="I120">
        <v>701.4</v>
      </c>
      <c r="J120">
        <v>239.3</v>
      </c>
      <c r="K120">
        <v>4399.8999999999996</v>
      </c>
      <c r="L120">
        <v>957.4</v>
      </c>
      <c r="M120">
        <v>668</v>
      </c>
    </row>
    <row r="121" spans="1:13">
      <c r="A121" s="1">
        <v>38353</v>
      </c>
      <c r="B121">
        <v>5943.8</v>
      </c>
      <c r="C121">
        <v>1122.2</v>
      </c>
      <c r="D121">
        <v>5174.3999999999996</v>
      </c>
      <c r="E121">
        <v>839</v>
      </c>
      <c r="F121">
        <v>12</v>
      </c>
      <c r="G121">
        <v>5283.2</v>
      </c>
      <c r="H121">
        <v>1306.0999999999999</v>
      </c>
      <c r="I121">
        <v>652</v>
      </c>
      <c r="J121">
        <v>238.8</v>
      </c>
      <c r="K121">
        <v>4138.7</v>
      </c>
      <c r="L121">
        <v>876.5</v>
      </c>
      <c r="M121">
        <v>623.79999999999995</v>
      </c>
    </row>
    <row r="122" spans="1:13">
      <c r="A122" s="1">
        <v>38384</v>
      </c>
      <c r="B122">
        <v>5709.9</v>
      </c>
      <c r="C122">
        <v>1027.2</v>
      </c>
      <c r="D122">
        <v>5411.4</v>
      </c>
      <c r="E122">
        <v>879.6</v>
      </c>
      <c r="F122" t="s">
        <v>1279</v>
      </c>
      <c r="G122">
        <v>4897.8</v>
      </c>
      <c r="H122">
        <v>1207.8</v>
      </c>
      <c r="I122">
        <v>600.6</v>
      </c>
      <c r="J122">
        <v>213.2</v>
      </c>
      <c r="K122">
        <v>4018.6</v>
      </c>
      <c r="L122">
        <v>870.7</v>
      </c>
      <c r="M122">
        <v>656.3</v>
      </c>
    </row>
    <row r="123" spans="1:13">
      <c r="A123" s="1">
        <v>38412</v>
      </c>
      <c r="B123">
        <v>5920.5</v>
      </c>
      <c r="C123">
        <v>1061.5</v>
      </c>
      <c r="D123">
        <v>5437.1</v>
      </c>
      <c r="E123">
        <v>964.9</v>
      </c>
      <c r="F123">
        <v>2</v>
      </c>
      <c r="G123">
        <v>5092</v>
      </c>
      <c r="H123">
        <v>1202.5999999999999</v>
      </c>
      <c r="I123">
        <v>597.70000000000005</v>
      </c>
      <c r="J123">
        <v>216.9</v>
      </c>
      <c r="K123">
        <v>4150.5</v>
      </c>
      <c r="L123">
        <v>834</v>
      </c>
      <c r="M123">
        <v>629.29999999999995</v>
      </c>
    </row>
    <row r="124" spans="1:13">
      <c r="A124" s="1">
        <v>38443</v>
      </c>
      <c r="B124">
        <v>6311.7</v>
      </c>
      <c r="C124">
        <v>1045.4000000000001</v>
      </c>
      <c r="D124">
        <v>5696.6</v>
      </c>
      <c r="E124">
        <v>942.3</v>
      </c>
      <c r="F124">
        <v>3</v>
      </c>
      <c r="G124">
        <v>5433.1</v>
      </c>
      <c r="H124">
        <v>1187.4000000000001</v>
      </c>
      <c r="I124">
        <v>608.70000000000005</v>
      </c>
      <c r="J124">
        <v>212.7</v>
      </c>
      <c r="K124">
        <v>4385.8</v>
      </c>
      <c r="L124">
        <v>877.2</v>
      </c>
      <c r="M124">
        <v>652.79999999999995</v>
      </c>
    </row>
    <row r="125" spans="1:13">
      <c r="A125" s="1">
        <v>38473</v>
      </c>
      <c r="B125">
        <v>6214.5</v>
      </c>
      <c r="C125">
        <v>1023.3</v>
      </c>
      <c r="D125">
        <v>5730.8</v>
      </c>
      <c r="E125">
        <v>952.2</v>
      </c>
      <c r="F125">
        <v>4</v>
      </c>
      <c r="G125">
        <v>5340</v>
      </c>
      <c r="H125">
        <v>1181.3</v>
      </c>
      <c r="I125">
        <v>604.20000000000005</v>
      </c>
      <c r="J125">
        <v>211.8</v>
      </c>
      <c r="K125">
        <v>4470</v>
      </c>
      <c r="L125">
        <v>891.5</v>
      </c>
      <c r="M125">
        <v>670.3</v>
      </c>
    </row>
    <row r="126" spans="1:13">
      <c r="A126" s="1">
        <v>38504</v>
      </c>
      <c r="B126">
        <v>6275.5</v>
      </c>
      <c r="C126">
        <v>1059.5</v>
      </c>
      <c r="D126">
        <v>5833.1</v>
      </c>
      <c r="E126">
        <v>932.2</v>
      </c>
      <c r="F126">
        <v>5</v>
      </c>
      <c r="G126">
        <v>5335</v>
      </c>
      <c r="H126">
        <v>1166</v>
      </c>
      <c r="I126">
        <v>599.5</v>
      </c>
      <c r="J126">
        <v>209</v>
      </c>
      <c r="K126">
        <v>4578.3999999999996</v>
      </c>
      <c r="L126">
        <v>918.5</v>
      </c>
      <c r="M126">
        <v>690.4</v>
      </c>
    </row>
    <row r="127" spans="1:13">
      <c r="A127" s="1">
        <v>38534</v>
      </c>
      <c r="B127">
        <v>6631.7</v>
      </c>
      <c r="C127">
        <v>1062.5</v>
      </c>
      <c r="D127">
        <v>6040.1</v>
      </c>
      <c r="E127">
        <v>934.8</v>
      </c>
      <c r="F127">
        <v>6</v>
      </c>
      <c r="G127">
        <v>5671.8</v>
      </c>
      <c r="H127">
        <v>1153.5</v>
      </c>
      <c r="I127">
        <v>592.20000000000005</v>
      </c>
      <c r="J127">
        <v>208.4</v>
      </c>
      <c r="K127">
        <v>4665</v>
      </c>
      <c r="L127">
        <v>870.7</v>
      </c>
      <c r="M127">
        <v>650.6</v>
      </c>
    </row>
    <row r="128" spans="1:13">
      <c r="A128" s="1">
        <v>38565</v>
      </c>
      <c r="B128">
        <v>6556.2</v>
      </c>
      <c r="C128">
        <v>1071.2</v>
      </c>
      <c r="D128">
        <v>6156.7</v>
      </c>
      <c r="E128">
        <v>941.3</v>
      </c>
      <c r="F128">
        <v>7</v>
      </c>
      <c r="G128">
        <v>5625.3</v>
      </c>
      <c r="H128">
        <v>1146</v>
      </c>
      <c r="I128">
        <v>589</v>
      </c>
      <c r="J128">
        <v>208.4</v>
      </c>
      <c r="K128">
        <v>4815</v>
      </c>
      <c r="L128">
        <v>865.6</v>
      </c>
      <c r="M128">
        <v>652.79999999999995</v>
      </c>
    </row>
    <row r="129" spans="1:13">
      <c r="A129" s="1">
        <v>38596</v>
      </c>
      <c r="B129">
        <v>6588.4</v>
      </c>
      <c r="C129">
        <v>1077.3</v>
      </c>
      <c r="D129">
        <v>6241.9</v>
      </c>
      <c r="E129">
        <v>936.2</v>
      </c>
      <c r="F129">
        <v>8</v>
      </c>
      <c r="G129">
        <v>5701.3</v>
      </c>
      <c r="H129">
        <v>1151.8</v>
      </c>
      <c r="I129">
        <v>591.6</v>
      </c>
      <c r="J129">
        <v>208.4</v>
      </c>
      <c r="K129">
        <v>4989.8999999999996</v>
      </c>
      <c r="L129">
        <v>889.2</v>
      </c>
      <c r="M129">
        <v>653.5</v>
      </c>
    </row>
    <row r="130" spans="1:13">
      <c r="A130" s="1">
        <v>38626</v>
      </c>
      <c r="B130">
        <v>6880.7</v>
      </c>
      <c r="C130">
        <v>1026.4000000000001</v>
      </c>
      <c r="D130">
        <v>6301.5</v>
      </c>
      <c r="E130">
        <v>900.2</v>
      </c>
      <c r="F130">
        <v>9</v>
      </c>
      <c r="G130">
        <v>5936.5</v>
      </c>
      <c r="H130">
        <v>1150.0999999999999</v>
      </c>
      <c r="I130">
        <v>593</v>
      </c>
      <c r="J130">
        <v>208.1</v>
      </c>
      <c r="K130">
        <v>5086.8999999999996</v>
      </c>
      <c r="L130">
        <v>903.6</v>
      </c>
      <c r="M130">
        <v>655</v>
      </c>
    </row>
    <row r="131" spans="1:13">
      <c r="A131" s="1">
        <v>38657</v>
      </c>
      <c r="B131">
        <v>6721.7</v>
      </c>
      <c r="C131">
        <v>1038.4000000000001</v>
      </c>
      <c r="D131">
        <v>6349.1</v>
      </c>
      <c r="E131">
        <v>930.5</v>
      </c>
      <c r="F131">
        <v>10</v>
      </c>
      <c r="G131">
        <v>5889.1</v>
      </c>
      <c r="H131">
        <v>1171.3</v>
      </c>
      <c r="I131">
        <v>607.29999999999995</v>
      </c>
      <c r="J131">
        <v>206.3</v>
      </c>
      <c r="K131">
        <v>5130.6000000000004</v>
      </c>
      <c r="L131">
        <v>920.2</v>
      </c>
      <c r="M131">
        <v>661.8</v>
      </c>
    </row>
    <row r="132" spans="1:13">
      <c r="A132" s="1">
        <v>38687</v>
      </c>
      <c r="B132">
        <v>6750.6</v>
      </c>
      <c r="C132">
        <v>1017.9</v>
      </c>
      <c r="D132">
        <v>6509.6</v>
      </c>
      <c r="E132">
        <v>917.4</v>
      </c>
      <c r="F132">
        <v>11</v>
      </c>
      <c r="G132">
        <v>5901.6</v>
      </c>
      <c r="H132">
        <v>1155.4000000000001</v>
      </c>
      <c r="I132">
        <v>590</v>
      </c>
      <c r="J132">
        <v>202.8</v>
      </c>
      <c r="K132">
        <v>5262.9</v>
      </c>
      <c r="L132">
        <v>908.1</v>
      </c>
      <c r="M132">
        <v>657.3</v>
      </c>
    </row>
    <row r="133" spans="1:13">
      <c r="A133" s="1">
        <v>38718</v>
      </c>
      <c r="B133">
        <v>6389.3</v>
      </c>
      <c r="C133">
        <v>956.4</v>
      </c>
      <c r="D133">
        <v>6331.3</v>
      </c>
      <c r="E133">
        <v>856</v>
      </c>
      <c r="F133">
        <v>12</v>
      </c>
      <c r="G133">
        <v>5943.8</v>
      </c>
      <c r="H133">
        <v>1122.2</v>
      </c>
      <c r="I133">
        <v>569.4</v>
      </c>
      <c r="J133">
        <v>205.4</v>
      </c>
      <c r="K133">
        <v>5174.3999999999996</v>
      </c>
      <c r="L133">
        <v>839</v>
      </c>
      <c r="M133">
        <v>607.4</v>
      </c>
    </row>
    <row r="134" spans="1:13">
      <c r="A134" s="1">
        <v>38749</v>
      </c>
      <c r="B134">
        <v>6054.5</v>
      </c>
      <c r="C134">
        <v>912.2</v>
      </c>
      <c r="D134">
        <v>6052</v>
      </c>
      <c r="E134">
        <v>794.8</v>
      </c>
      <c r="F134" t="s">
        <v>1280</v>
      </c>
      <c r="G134">
        <v>5709.9</v>
      </c>
      <c r="H134">
        <v>1027.2</v>
      </c>
      <c r="I134">
        <v>540.70000000000005</v>
      </c>
      <c r="J134">
        <v>173.8</v>
      </c>
      <c r="K134">
        <v>5411.4</v>
      </c>
      <c r="L134">
        <v>879.6</v>
      </c>
      <c r="M134">
        <v>617.6</v>
      </c>
    </row>
    <row r="135" spans="1:13">
      <c r="A135" s="1">
        <v>38777</v>
      </c>
      <c r="B135">
        <v>6250.4</v>
      </c>
      <c r="C135">
        <v>906.6</v>
      </c>
      <c r="D135">
        <v>6380.6</v>
      </c>
      <c r="E135">
        <v>777.5</v>
      </c>
      <c r="F135">
        <v>2</v>
      </c>
      <c r="G135">
        <v>5920.5</v>
      </c>
      <c r="H135">
        <v>1061.5</v>
      </c>
      <c r="I135">
        <v>568.4</v>
      </c>
      <c r="J135">
        <v>173.1</v>
      </c>
      <c r="K135">
        <v>5437.1</v>
      </c>
      <c r="L135">
        <v>964.9</v>
      </c>
      <c r="M135">
        <v>698.3</v>
      </c>
    </row>
    <row r="136" spans="1:13">
      <c r="A136" s="1">
        <v>38808</v>
      </c>
      <c r="B136">
        <v>6758.6</v>
      </c>
      <c r="C136">
        <v>903.5</v>
      </c>
      <c r="D136">
        <v>6730.9</v>
      </c>
      <c r="E136">
        <v>922.7</v>
      </c>
      <c r="F136">
        <v>3</v>
      </c>
      <c r="G136">
        <v>6311.7</v>
      </c>
      <c r="H136">
        <v>1045.4000000000001</v>
      </c>
      <c r="I136">
        <v>570.20000000000005</v>
      </c>
      <c r="J136">
        <v>173.2</v>
      </c>
      <c r="K136">
        <v>5696.6</v>
      </c>
      <c r="L136">
        <v>942.3</v>
      </c>
      <c r="M136">
        <v>648</v>
      </c>
    </row>
    <row r="137" spans="1:13">
      <c r="A137" s="1">
        <v>38838</v>
      </c>
      <c r="B137">
        <v>6667.6</v>
      </c>
      <c r="C137">
        <v>918.3</v>
      </c>
      <c r="D137">
        <v>6941.8</v>
      </c>
      <c r="E137">
        <v>978.1</v>
      </c>
      <c r="F137">
        <v>4</v>
      </c>
      <c r="G137">
        <v>6214.5</v>
      </c>
      <c r="H137">
        <v>1023.3</v>
      </c>
      <c r="I137">
        <v>564.79999999999995</v>
      </c>
      <c r="J137">
        <v>174.1</v>
      </c>
      <c r="K137">
        <v>5730.8</v>
      </c>
      <c r="L137">
        <v>952.2</v>
      </c>
      <c r="M137">
        <v>662.5</v>
      </c>
    </row>
    <row r="138" spans="1:13">
      <c r="A138" s="1">
        <v>38869</v>
      </c>
      <c r="B138">
        <v>6819.1</v>
      </c>
      <c r="C138">
        <v>935.2</v>
      </c>
      <c r="D138">
        <v>7115.7</v>
      </c>
      <c r="E138">
        <v>932.9</v>
      </c>
      <c r="F138">
        <v>5</v>
      </c>
      <c r="G138">
        <v>6275.5</v>
      </c>
      <c r="H138">
        <v>1059.5</v>
      </c>
      <c r="I138">
        <v>569.79999999999995</v>
      </c>
      <c r="J138">
        <v>173.2</v>
      </c>
      <c r="K138">
        <v>5833.1</v>
      </c>
      <c r="L138">
        <v>932.2</v>
      </c>
      <c r="M138">
        <v>655</v>
      </c>
    </row>
    <row r="139" spans="1:13">
      <c r="A139" s="1">
        <v>38899</v>
      </c>
      <c r="B139">
        <v>7374.6</v>
      </c>
      <c r="C139">
        <v>935.7</v>
      </c>
      <c r="D139">
        <v>7266.8</v>
      </c>
      <c r="E139">
        <v>925.9</v>
      </c>
      <c r="F139">
        <v>6</v>
      </c>
      <c r="G139">
        <v>6631.7</v>
      </c>
      <c r="H139">
        <v>1062.5</v>
      </c>
      <c r="I139">
        <v>559.20000000000005</v>
      </c>
      <c r="J139">
        <v>177.8</v>
      </c>
      <c r="K139">
        <v>6040.1</v>
      </c>
      <c r="L139">
        <v>934.8</v>
      </c>
      <c r="M139">
        <v>649.29999999999995</v>
      </c>
    </row>
    <row r="140" spans="1:13">
      <c r="A140" s="1">
        <v>38930</v>
      </c>
      <c r="B140">
        <v>7420</v>
      </c>
      <c r="C140">
        <v>923.7</v>
      </c>
      <c r="D140">
        <v>7386.5</v>
      </c>
      <c r="E140">
        <v>935</v>
      </c>
      <c r="F140">
        <v>7</v>
      </c>
      <c r="G140">
        <v>6556.2</v>
      </c>
      <c r="H140">
        <v>1071.2</v>
      </c>
      <c r="I140">
        <v>555.5</v>
      </c>
      <c r="J140">
        <v>174.8</v>
      </c>
      <c r="K140">
        <v>6156.7</v>
      </c>
      <c r="L140">
        <v>941.3</v>
      </c>
      <c r="M140">
        <v>657.1</v>
      </c>
    </row>
    <row r="141" spans="1:13">
      <c r="A141" s="1">
        <v>38961</v>
      </c>
      <c r="B141">
        <v>7476.6</v>
      </c>
      <c r="C141">
        <v>967.6</v>
      </c>
      <c r="D141">
        <v>7536.8</v>
      </c>
      <c r="E141">
        <v>937.3</v>
      </c>
      <c r="F141">
        <v>8</v>
      </c>
      <c r="G141">
        <v>6588.4</v>
      </c>
      <c r="H141">
        <v>1077.3</v>
      </c>
      <c r="I141">
        <v>584.4</v>
      </c>
      <c r="J141">
        <v>199.4</v>
      </c>
      <c r="K141">
        <v>6241.9</v>
      </c>
      <c r="L141">
        <v>936.2</v>
      </c>
      <c r="M141">
        <v>651.70000000000005</v>
      </c>
    </row>
    <row r="142" spans="1:13">
      <c r="A142" s="1">
        <v>38991</v>
      </c>
      <c r="B142">
        <v>7844.7</v>
      </c>
      <c r="C142">
        <v>974.6</v>
      </c>
      <c r="D142">
        <v>7795.4</v>
      </c>
      <c r="E142">
        <v>951.4</v>
      </c>
      <c r="F142">
        <v>9</v>
      </c>
      <c r="G142">
        <v>6880.7</v>
      </c>
      <c r="H142">
        <v>1026.4000000000001</v>
      </c>
      <c r="I142">
        <v>549.20000000000005</v>
      </c>
      <c r="J142">
        <v>193.3</v>
      </c>
      <c r="K142">
        <v>6301.5</v>
      </c>
      <c r="L142">
        <v>900.2</v>
      </c>
      <c r="M142">
        <v>628.9</v>
      </c>
    </row>
    <row r="143" spans="1:13">
      <c r="A143" s="1">
        <v>39022</v>
      </c>
      <c r="B143">
        <v>7537.5</v>
      </c>
      <c r="C143">
        <v>894.3</v>
      </c>
      <c r="D143">
        <v>7708.6</v>
      </c>
      <c r="E143">
        <v>832.9</v>
      </c>
      <c r="F143">
        <v>10</v>
      </c>
      <c r="G143">
        <v>6721.7</v>
      </c>
      <c r="H143">
        <v>1038.4000000000001</v>
      </c>
      <c r="I143">
        <v>559.9</v>
      </c>
      <c r="J143">
        <v>200.6</v>
      </c>
      <c r="K143">
        <v>6349.1</v>
      </c>
      <c r="L143">
        <v>930.5</v>
      </c>
      <c r="M143">
        <v>625</v>
      </c>
    </row>
    <row r="144" spans="1:13">
      <c r="A144" s="1">
        <v>39052</v>
      </c>
      <c r="B144">
        <v>7721.7</v>
      </c>
      <c r="C144">
        <v>892.6</v>
      </c>
      <c r="D144">
        <v>8193.5</v>
      </c>
      <c r="E144">
        <v>1112.0999999999999</v>
      </c>
      <c r="F144">
        <v>11</v>
      </c>
      <c r="G144">
        <v>6750.6</v>
      </c>
      <c r="H144">
        <v>1017.9</v>
      </c>
      <c r="I144">
        <v>554</v>
      </c>
      <c r="J144">
        <v>195.3</v>
      </c>
      <c r="K144">
        <v>6509.6</v>
      </c>
      <c r="L144">
        <v>917.4</v>
      </c>
      <c r="M144">
        <v>616.70000000000005</v>
      </c>
    </row>
    <row r="145" spans="1:13">
      <c r="A145" s="1">
        <v>39083</v>
      </c>
      <c r="B145">
        <v>7696.8</v>
      </c>
      <c r="C145">
        <v>821.3</v>
      </c>
      <c r="D145">
        <v>7871.2</v>
      </c>
      <c r="E145">
        <v>1039.9000000000001</v>
      </c>
      <c r="F145">
        <v>12</v>
      </c>
      <c r="G145">
        <v>6389.3</v>
      </c>
      <c r="H145">
        <v>956.4</v>
      </c>
      <c r="I145">
        <v>516.1</v>
      </c>
      <c r="J145">
        <v>194</v>
      </c>
      <c r="K145">
        <v>6331.3</v>
      </c>
      <c r="L145">
        <v>856</v>
      </c>
      <c r="M145">
        <v>572.20000000000005</v>
      </c>
    </row>
    <row r="146" spans="1:13">
      <c r="A146" s="1">
        <v>39114</v>
      </c>
      <c r="B146">
        <v>7548.8</v>
      </c>
      <c r="C146">
        <v>786.2</v>
      </c>
      <c r="D146">
        <v>7859.9</v>
      </c>
      <c r="E146">
        <v>1064.9000000000001</v>
      </c>
      <c r="F146" t="s">
        <v>1281</v>
      </c>
      <c r="G146">
        <v>6054.5</v>
      </c>
      <c r="H146">
        <v>912.2</v>
      </c>
      <c r="I146">
        <v>520.1</v>
      </c>
      <c r="J146">
        <v>172.9</v>
      </c>
      <c r="K146">
        <v>6052</v>
      </c>
      <c r="L146">
        <v>794.8</v>
      </c>
      <c r="M146">
        <v>575.4</v>
      </c>
    </row>
    <row r="147" spans="1:13">
      <c r="A147" s="1">
        <v>39142</v>
      </c>
      <c r="B147">
        <v>7914.8</v>
      </c>
      <c r="C147">
        <v>840.4</v>
      </c>
      <c r="D147">
        <v>8341.1</v>
      </c>
      <c r="E147">
        <v>1071</v>
      </c>
      <c r="F147">
        <v>2</v>
      </c>
      <c r="G147">
        <v>6250.4</v>
      </c>
      <c r="H147">
        <v>906.6</v>
      </c>
      <c r="I147">
        <v>521.1</v>
      </c>
      <c r="J147">
        <v>169.9</v>
      </c>
      <c r="K147">
        <v>6380.6</v>
      </c>
      <c r="L147">
        <v>777.5</v>
      </c>
      <c r="M147">
        <v>567</v>
      </c>
    </row>
    <row r="148" spans="1:13">
      <c r="A148" s="1">
        <v>39173</v>
      </c>
      <c r="B148">
        <v>8602</v>
      </c>
      <c r="C148">
        <v>871.9</v>
      </c>
      <c r="D148">
        <v>8821.2000000000007</v>
      </c>
      <c r="E148">
        <v>1108.3</v>
      </c>
      <c r="F148">
        <v>3</v>
      </c>
      <c r="G148">
        <v>6758.6</v>
      </c>
      <c r="H148">
        <v>903.5</v>
      </c>
      <c r="I148">
        <v>508.4</v>
      </c>
      <c r="J148">
        <v>168.8</v>
      </c>
      <c r="K148">
        <v>6730.9</v>
      </c>
      <c r="L148">
        <v>922.7</v>
      </c>
      <c r="M148">
        <v>635.70000000000005</v>
      </c>
    </row>
    <row r="149" spans="1:13">
      <c r="A149" s="1">
        <v>39203</v>
      </c>
      <c r="B149">
        <v>8514.9</v>
      </c>
      <c r="C149">
        <v>856</v>
      </c>
      <c r="D149">
        <v>9045.4</v>
      </c>
      <c r="E149">
        <v>1154.9000000000001</v>
      </c>
      <c r="F149">
        <v>4</v>
      </c>
      <c r="G149">
        <v>6667.6</v>
      </c>
      <c r="H149">
        <v>918.3</v>
      </c>
      <c r="I149">
        <v>528.70000000000005</v>
      </c>
      <c r="J149">
        <v>167.5</v>
      </c>
      <c r="K149">
        <v>6941.8</v>
      </c>
      <c r="L149">
        <v>978.1</v>
      </c>
      <c r="M149">
        <v>691</v>
      </c>
    </row>
    <row r="150" spans="1:13">
      <c r="A150" s="1">
        <v>39234</v>
      </c>
      <c r="B150">
        <v>8759.1</v>
      </c>
      <c r="C150">
        <v>859.4</v>
      </c>
      <c r="D150">
        <v>9354.2000000000007</v>
      </c>
      <c r="E150">
        <v>1148.2</v>
      </c>
      <c r="F150">
        <v>5</v>
      </c>
      <c r="G150">
        <v>6819.1</v>
      </c>
      <c r="H150">
        <v>935.2</v>
      </c>
      <c r="I150">
        <v>530.79999999999995</v>
      </c>
      <c r="J150">
        <v>184.4</v>
      </c>
      <c r="K150">
        <v>7115.7</v>
      </c>
      <c r="L150">
        <v>932.9</v>
      </c>
      <c r="M150">
        <v>641.70000000000005</v>
      </c>
    </row>
    <row r="151" spans="1:13">
      <c r="A151" s="1">
        <v>39264</v>
      </c>
      <c r="B151">
        <v>9567.7999999999993</v>
      </c>
      <c r="C151">
        <v>857.9</v>
      </c>
      <c r="D151">
        <v>9469.5</v>
      </c>
      <c r="E151">
        <v>965.2</v>
      </c>
      <c r="F151">
        <v>6</v>
      </c>
      <c r="G151">
        <v>7374.6</v>
      </c>
      <c r="H151">
        <v>935.7</v>
      </c>
      <c r="I151">
        <v>524.5</v>
      </c>
      <c r="J151">
        <v>188.4</v>
      </c>
      <c r="K151">
        <v>7266.8</v>
      </c>
      <c r="L151">
        <v>925.9</v>
      </c>
      <c r="M151">
        <v>632.4</v>
      </c>
    </row>
    <row r="152" spans="1:13">
      <c r="A152" s="1">
        <v>39295</v>
      </c>
      <c r="B152">
        <v>9494.2000000000007</v>
      </c>
      <c r="C152">
        <v>858.4</v>
      </c>
      <c r="D152">
        <v>9630.7999999999993</v>
      </c>
      <c r="E152">
        <v>978.8</v>
      </c>
      <c r="F152">
        <v>7</v>
      </c>
      <c r="G152">
        <v>7420</v>
      </c>
      <c r="H152">
        <v>923.7</v>
      </c>
      <c r="I152">
        <v>522.20000000000005</v>
      </c>
      <c r="J152">
        <v>183.2</v>
      </c>
      <c r="K152">
        <v>7386.5</v>
      </c>
      <c r="L152">
        <v>935</v>
      </c>
      <c r="M152">
        <v>630.9</v>
      </c>
    </row>
    <row r="153" spans="1:13">
      <c r="A153" s="1">
        <v>39326</v>
      </c>
      <c r="B153">
        <v>9569.2999999999993</v>
      </c>
      <c r="C153">
        <v>855.6</v>
      </c>
      <c r="D153">
        <v>9840.2000000000007</v>
      </c>
      <c r="E153">
        <v>981.3</v>
      </c>
      <c r="F153">
        <v>8</v>
      </c>
      <c r="G153">
        <v>7476.6</v>
      </c>
      <c r="H153">
        <v>967.6</v>
      </c>
      <c r="I153">
        <v>528</v>
      </c>
      <c r="J153">
        <v>182.2</v>
      </c>
      <c r="K153">
        <v>7536.8</v>
      </c>
      <c r="L153">
        <v>937.3</v>
      </c>
      <c r="M153">
        <v>630.6</v>
      </c>
    </row>
    <row r="154" spans="1:13">
      <c r="A154" s="1">
        <v>39356</v>
      </c>
      <c r="B154">
        <v>10309.1</v>
      </c>
      <c r="C154">
        <v>887.1</v>
      </c>
      <c r="D154">
        <v>10440.1</v>
      </c>
      <c r="E154">
        <v>1063.9000000000001</v>
      </c>
      <c r="F154">
        <v>9</v>
      </c>
      <c r="G154">
        <v>7844.7</v>
      </c>
      <c r="H154">
        <v>974.6</v>
      </c>
      <c r="I154">
        <v>541.6</v>
      </c>
      <c r="J154">
        <v>182.1</v>
      </c>
      <c r="K154">
        <v>7795.4</v>
      </c>
      <c r="L154">
        <v>951.4</v>
      </c>
      <c r="M154">
        <v>633</v>
      </c>
    </row>
    <row r="155" spans="1:13">
      <c r="A155" s="1">
        <v>39387</v>
      </c>
      <c r="B155">
        <v>10268.200000000001</v>
      </c>
      <c r="C155">
        <v>873.9</v>
      </c>
      <c r="D155">
        <v>10513.8</v>
      </c>
      <c r="E155">
        <v>952.2</v>
      </c>
      <c r="F155">
        <v>10</v>
      </c>
      <c r="G155">
        <v>7537.5</v>
      </c>
      <c r="H155">
        <v>894.3</v>
      </c>
      <c r="I155">
        <v>525.1</v>
      </c>
      <c r="J155">
        <v>132.30000000000001</v>
      </c>
      <c r="K155">
        <v>7708.6</v>
      </c>
      <c r="L155">
        <v>832.9</v>
      </c>
      <c r="M155">
        <v>594.1</v>
      </c>
    </row>
    <row r="156" spans="1:13">
      <c r="A156" s="1">
        <v>39417</v>
      </c>
      <c r="B156">
        <v>10538</v>
      </c>
      <c r="C156">
        <v>869.2</v>
      </c>
      <c r="D156">
        <v>10927.7</v>
      </c>
      <c r="E156">
        <v>925.8</v>
      </c>
      <c r="F156">
        <v>11</v>
      </c>
      <c r="G156">
        <v>7721.7</v>
      </c>
      <c r="H156">
        <v>892.6</v>
      </c>
      <c r="I156">
        <v>527.6</v>
      </c>
      <c r="J156">
        <v>132.19999999999999</v>
      </c>
      <c r="K156">
        <v>8193.5</v>
      </c>
      <c r="L156">
        <v>1112.0999999999999</v>
      </c>
      <c r="M156">
        <v>651.29999999999995</v>
      </c>
    </row>
    <row r="157" spans="1:13">
      <c r="A157" s="1">
        <v>39448</v>
      </c>
      <c r="B157">
        <v>10652.8</v>
      </c>
      <c r="C157">
        <v>832.5</v>
      </c>
      <c r="D157">
        <v>11061.1</v>
      </c>
      <c r="E157">
        <v>887.2</v>
      </c>
      <c r="F157">
        <v>12</v>
      </c>
      <c r="G157">
        <v>7696.8</v>
      </c>
      <c r="H157">
        <v>821.3</v>
      </c>
      <c r="I157">
        <v>474.6</v>
      </c>
      <c r="J157">
        <v>132.9</v>
      </c>
      <c r="K157">
        <v>7871.2</v>
      </c>
      <c r="L157">
        <v>1039.9000000000001</v>
      </c>
      <c r="M157">
        <v>587.6</v>
      </c>
    </row>
    <row r="158" spans="1:13">
      <c r="A158" s="1">
        <v>39479</v>
      </c>
      <c r="B158">
        <v>10105.1</v>
      </c>
      <c r="C158">
        <v>788.4</v>
      </c>
      <c r="D158">
        <v>10987.8</v>
      </c>
      <c r="E158">
        <v>945.6</v>
      </c>
      <c r="F158" t="s">
        <v>1282</v>
      </c>
      <c r="G158">
        <v>7548.8</v>
      </c>
      <c r="H158">
        <v>786.2</v>
      </c>
      <c r="I158">
        <v>486</v>
      </c>
      <c r="J158">
        <v>111.1</v>
      </c>
      <c r="K158">
        <v>7859.9</v>
      </c>
      <c r="L158">
        <v>1064.9000000000001</v>
      </c>
      <c r="M158">
        <v>627.29999999999995</v>
      </c>
    </row>
    <row r="159" spans="1:13">
      <c r="A159" s="1">
        <v>39508</v>
      </c>
      <c r="B159">
        <v>10989.9</v>
      </c>
      <c r="C159">
        <v>816.8</v>
      </c>
      <c r="D159">
        <v>11361.1</v>
      </c>
      <c r="E159">
        <v>931.2</v>
      </c>
      <c r="F159">
        <v>2</v>
      </c>
      <c r="G159">
        <v>7914.8</v>
      </c>
      <c r="H159">
        <v>840.4</v>
      </c>
      <c r="I159">
        <v>525.29999999999995</v>
      </c>
      <c r="J159">
        <v>111.9</v>
      </c>
      <c r="K159">
        <v>8341.1</v>
      </c>
      <c r="L159">
        <v>1071</v>
      </c>
      <c r="M159">
        <v>599.1</v>
      </c>
    </row>
    <row r="160" spans="1:13">
      <c r="A160" s="1">
        <v>39539</v>
      </c>
      <c r="B160">
        <v>11537.3</v>
      </c>
      <c r="C160">
        <v>837.8</v>
      </c>
      <c r="D160">
        <v>11953.7</v>
      </c>
      <c r="E160">
        <v>971.3</v>
      </c>
      <c r="F160">
        <v>3</v>
      </c>
      <c r="G160">
        <v>8602</v>
      </c>
      <c r="H160">
        <v>871.9</v>
      </c>
      <c r="I160">
        <v>560.6</v>
      </c>
      <c r="J160">
        <v>112.9</v>
      </c>
      <c r="K160">
        <v>8821.2000000000007</v>
      </c>
      <c r="L160">
        <v>1108.3</v>
      </c>
      <c r="M160">
        <v>645.79999999999995</v>
      </c>
    </row>
    <row r="161" spans="1:13">
      <c r="A161" s="1">
        <v>39569</v>
      </c>
      <c r="B161">
        <v>11417.4</v>
      </c>
      <c r="C161">
        <v>820</v>
      </c>
      <c r="D161">
        <v>12228.1</v>
      </c>
      <c r="E161">
        <v>962.8</v>
      </c>
      <c r="F161">
        <v>4</v>
      </c>
      <c r="G161">
        <v>8514.9</v>
      </c>
      <c r="H161">
        <v>856</v>
      </c>
      <c r="I161">
        <v>542.6</v>
      </c>
      <c r="J161">
        <v>112</v>
      </c>
      <c r="K161">
        <v>9045.4</v>
      </c>
      <c r="L161">
        <v>1154.9000000000001</v>
      </c>
      <c r="M161">
        <v>688.5</v>
      </c>
    </row>
    <row r="162" spans="1:13">
      <c r="A162" s="1">
        <v>39600</v>
      </c>
      <c r="B162">
        <v>11821.3</v>
      </c>
      <c r="C162">
        <v>851.8</v>
      </c>
      <c r="D162">
        <v>12684.2</v>
      </c>
      <c r="E162">
        <v>972.6</v>
      </c>
      <c r="F162">
        <v>5</v>
      </c>
      <c r="G162">
        <v>8759.1</v>
      </c>
      <c r="H162">
        <v>859.4</v>
      </c>
      <c r="I162">
        <v>540.4</v>
      </c>
      <c r="J162">
        <v>110.8</v>
      </c>
      <c r="K162">
        <v>9354.2000000000007</v>
      </c>
      <c r="L162">
        <v>1148.2</v>
      </c>
      <c r="M162">
        <v>675.2</v>
      </c>
    </row>
    <row r="163" spans="1:13">
      <c r="A163" s="1">
        <v>39630</v>
      </c>
      <c r="B163">
        <v>12741.8</v>
      </c>
      <c r="C163">
        <v>863.7</v>
      </c>
      <c r="D163">
        <v>13281.3</v>
      </c>
      <c r="E163">
        <v>998.6</v>
      </c>
      <c r="F163">
        <v>6</v>
      </c>
      <c r="G163">
        <v>9567.7999999999993</v>
      </c>
      <c r="H163">
        <v>857.9</v>
      </c>
      <c r="I163">
        <v>546.4</v>
      </c>
      <c r="J163">
        <v>112.1</v>
      </c>
      <c r="K163">
        <v>9469.5</v>
      </c>
      <c r="L163">
        <v>965.2</v>
      </c>
      <c r="M163">
        <v>677.2</v>
      </c>
    </row>
    <row r="164" spans="1:13">
      <c r="A164" s="1">
        <v>39661</v>
      </c>
      <c r="B164">
        <v>12653.9</v>
      </c>
      <c r="C164">
        <v>833.5</v>
      </c>
      <c r="D164">
        <v>13447</v>
      </c>
      <c r="E164">
        <v>985.3</v>
      </c>
      <c r="F164">
        <v>7</v>
      </c>
      <c r="G164">
        <v>9494.2000000000007</v>
      </c>
      <c r="H164">
        <v>858.4</v>
      </c>
      <c r="I164">
        <v>547</v>
      </c>
      <c r="J164">
        <v>109.3</v>
      </c>
      <c r="K164">
        <v>9630.7999999999993</v>
      </c>
      <c r="L164">
        <v>978.8</v>
      </c>
      <c r="M164">
        <v>685.7</v>
      </c>
    </row>
    <row r="165" spans="1:13">
      <c r="A165" s="1">
        <v>39692</v>
      </c>
      <c r="B165">
        <v>12744.7</v>
      </c>
      <c r="C165">
        <v>871.2</v>
      </c>
      <c r="D165">
        <v>13492.7</v>
      </c>
      <c r="E165">
        <v>1071.2</v>
      </c>
      <c r="F165">
        <v>8</v>
      </c>
      <c r="G165">
        <v>9569.2999999999993</v>
      </c>
      <c r="H165">
        <v>855.6</v>
      </c>
      <c r="I165">
        <v>548.9</v>
      </c>
      <c r="J165">
        <v>107.3</v>
      </c>
      <c r="K165">
        <v>9840.2000000000007</v>
      </c>
      <c r="L165">
        <v>981.3</v>
      </c>
      <c r="M165">
        <v>674.2</v>
      </c>
    </row>
    <row r="166" spans="1:13">
      <c r="A166" s="1">
        <v>39722</v>
      </c>
      <c r="B166">
        <v>13459.6</v>
      </c>
      <c r="C166">
        <v>915.9</v>
      </c>
      <c r="D166">
        <v>14106.3</v>
      </c>
      <c r="E166">
        <v>1089.0999999999999</v>
      </c>
      <c r="F166">
        <v>9</v>
      </c>
      <c r="G166">
        <v>10309.1</v>
      </c>
      <c r="H166">
        <v>887.1</v>
      </c>
      <c r="I166">
        <v>582.5</v>
      </c>
      <c r="J166">
        <v>108.1</v>
      </c>
      <c r="K166">
        <v>10440.1</v>
      </c>
      <c r="L166">
        <v>1063.9000000000001</v>
      </c>
      <c r="M166">
        <v>772.4</v>
      </c>
    </row>
    <row r="167" spans="1:13">
      <c r="A167" s="1">
        <v>39753</v>
      </c>
      <c r="B167">
        <v>13508.1</v>
      </c>
      <c r="C167">
        <v>977.5</v>
      </c>
      <c r="D167">
        <v>14213.8</v>
      </c>
      <c r="E167">
        <v>1139.3</v>
      </c>
      <c r="F167">
        <v>10</v>
      </c>
      <c r="G167">
        <v>10268.200000000001</v>
      </c>
      <c r="H167">
        <v>873.9</v>
      </c>
      <c r="I167">
        <v>578.20000000000005</v>
      </c>
      <c r="J167">
        <v>105.7</v>
      </c>
      <c r="K167">
        <v>10513.8</v>
      </c>
      <c r="L167">
        <v>952.2</v>
      </c>
      <c r="M167">
        <v>687.7</v>
      </c>
    </row>
    <row r="168" spans="1:13">
      <c r="A168" s="1">
        <v>39783</v>
      </c>
      <c r="B168">
        <v>13645.5</v>
      </c>
      <c r="C168">
        <v>1048.5999999999999</v>
      </c>
      <c r="D168">
        <v>14463.5</v>
      </c>
      <c r="E168">
        <v>1276.8</v>
      </c>
      <c r="F168">
        <v>11</v>
      </c>
      <c r="G168">
        <v>10538</v>
      </c>
      <c r="H168">
        <v>869.2</v>
      </c>
      <c r="I168">
        <v>576.79999999999995</v>
      </c>
      <c r="J168">
        <v>105.9</v>
      </c>
      <c r="K168">
        <v>10927.7</v>
      </c>
      <c r="L168">
        <v>925.8</v>
      </c>
      <c r="M168">
        <v>659.2</v>
      </c>
    </row>
    <row r="169" spans="1:13">
      <c r="A169" s="1">
        <v>39814</v>
      </c>
      <c r="B169">
        <v>13353.3</v>
      </c>
      <c r="C169">
        <v>994.5</v>
      </c>
      <c r="D169">
        <v>13783.1</v>
      </c>
      <c r="E169">
        <v>1051.0999999999999</v>
      </c>
      <c r="F169">
        <v>12</v>
      </c>
      <c r="G169">
        <v>10652.8</v>
      </c>
      <c r="H169">
        <v>832.5</v>
      </c>
      <c r="I169">
        <v>553.9</v>
      </c>
      <c r="J169">
        <v>102.7</v>
      </c>
      <c r="K169">
        <v>11061.1</v>
      </c>
      <c r="L169">
        <v>887.2</v>
      </c>
      <c r="M169">
        <v>626.70000000000005</v>
      </c>
    </row>
    <row r="170" spans="1:13">
      <c r="A170" s="1">
        <v>39845</v>
      </c>
      <c r="B170">
        <v>13201.3</v>
      </c>
      <c r="C170">
        <v>1031.3</v>
      </c>
      <c r="D170">
        <v>13659.9</v>
      </c>
      <c r="E170">
        <v>1142.2</v>
      </c>
      <c r="F170" t="s">
        <v>1283</v>
      </c>
      <c r="G170">
        <v>10105.1</v>
      </c>
      <c r="H170">
        <v>788.4</v>
      </c>
      <c r="I170">
        <v>529.6</v>
      </c>
      <c r="J170">
        <v>85.9</v>
      </c>
      <c r="K170">
        <v>10987.8</v>
      </c>
      <c r="L170">
        <v>945.6</v>
      </c>
      <c r="M170">
        <v>676.4</v>
      </c>
    </row>
    <row r="171" spans="1:13">
      <c r="A171" s="1">
        <v>39873</v>
      </c>
      <c r="B171">
        <v>13471.3</v>
      </c>
      <c r="C171">
        <v>1050.2</v>
      </c>
      <c r="D171">
        <v>14099.9</v>
      </c>
      <c r="E171">
        <v>1184.5</v>
      </c>
      <c r="F171">
        <v>2</v>
      </c>
      <c r="G171">
        <v>10989.9</v>
      </c>
      <c r="H171">
        <v>816.8</v>
      </c>
      <c r="I171">
        <v>531.79999999999995</v>
      </c>
      <c r="J171">
        <v>85.8</v>
      </c>
      <c r="K171">
        <v>11361.1</v>
      </c>
      <c r="L171">
        <v>931.2</v>
      </c>
      <c r="M171">
        <v>659.3</v>
      </c>
    </row>
    <row r="172" spans="1:13">
      <c r="A172" s="1">
        <v>39904</v>
      </c>
      <c r="B172">
        <v>13687.8</v>
      </c>
      <c r="C172">
        <v>1086</v>
      </c>
      <c r="D172">
        <v>14333.3</v>
      </c>
      <c r="E172">
        <v>1194.0999999999999</v>
      </c>
      <c r="F172">
        <v>3</v>
      </c>
      <c r="G172">
        <v>11537.3</v>
      </c>
      <c r="H172">
        <v>837.8</v>
      </c>
      <c r="I172">
        <v>562.6</v>
      </c>
      <c r="J172">
        <v>86.5</v>
      </c>
      <c r="K172">
        <v>11953.7</v>
      </c>
      <c r="L172">
        <v>971.3</v>
      </c>
      <c r="M172">
        <v>683</v>
      </c>
    </row>
    <row r="173" spans="1:13">
      <c r="A173" s="1">
        <v>39934</v>
      </c>
      <c r="B173">
        <v>13734.5</v>
      </c>
      <c r="C173">
        <v>1079.0999999999999</v>
      </c>
      <c r="D173">
        <v>14234.9</v>
      </c>
      <c r="E173">
        <v>1203.7</v>
      </c>
      <c r="F173">
        <v>4</v>
      </c>
      <c r="G173">
        <v>11417.4</v>
      </c>
      <c r="H173">
        <v>820</v>
      </c>
      <c r="I173">
        <v>539.6</v>
      </c>
      <c r="J173">
        <v>86.4</v>
      </c>
      <c r="K173">
        <v>12228.1</v>
      </c>
      <c r="L173">
        <v>962.8</v>
      </c>
      <c r="M173">
        <v>683.9</v>
      </c>
    </row>
    <row r="174" spans="1:13">
      <c r="A174" s="1">
        <v>39965</v>
      </c>
      <c r="B174">
        <v>14069.9</v>
      </c>
      <c r="C174">
        <v>1125.4000000000001</v>
      </c>
      <c r="D174">
        <v>14835</v>
      </c>
      <c r="E174">
        <v>1215.8</v>
      </c>
      <c r="F174">
        <v>5</v>
      </c>
      <c r="G174">
        <v>11821.3</v>
      </c>
      <c r="H174">
        <v>851.8</v>
      </c>
      <c r="I174">
        <v>557.9</v>
      </c>
      <c r="J174">
        <v>85.1</v>
      </c>
      <c r="K174">
        <v>12684.2</v>
      </c>
      <c r="L174">
        <v>972.6</v>
      </c>
      <c r="M174">
        <v>687.8</v>
      </c>
    </row>
    <row r="175" spans="1:13">
      <c r="A175" s="1">
        <v>39995</v>
      </c>
      <c r="B175">
        <v>14646.5</v>
      </c>
      <c r="C175">
        <v>1165.0999999999999</v>
      </c>
      <c r="D175">
        <v>15085</v>
      </c>
      <c r="E175">
        <v>1198.7</v>
      </c>
      <c r="F175">
        <v>6</v>
      </c>
      <c r="G175">
        <v>12741.8</v>
      </c>
      <c r="H175">
        <v>863.7</v>
      </c>
      <c r="I175">
        <v>584.9</v>
      </c>
      <c r="J175">
        <v>83.9</v>
      </c>
      <c r="K175">
        <v>13281.3</v>
      </c>
      <c r="L175">
        <v>998.6</v>
      </c>
      <c r="M175">
        <v>709.8</v>
      </c>
    </row>
    <row r="176" spans="1:13">
      <c r="A176" s="1">
        <v>40026</v>
      </c>
      <c r="B176">
        <v>14507.2</v>
      </c>
      <c r="C176">
        <v>1154.2</v>
      </c>
      <c r="D176">
        <v>15016.2</v>
      </c>
      <c r="E176">
        <v>1155.3</v>
      </c>
      <c r="F176">
        <v>7</v>
      </c>
      <c r="G176">
        <v>12653.9</v>
      </c>
      <c r="H176">
        <v>833.5</v>
      </c>
      <c r="I176">
        <v>561.20000000000005</v>
      </c>
      <c r="J176">
        <v>82.8</v>
      </c>
      <c r="K176">
        <v>13447</v>
      </c>
      <c r="L176">
        <v>985.3</v>
      </c>
      <c r="M176">
        <v>694.3</v>
      </c>
    </row>
    <row r="177" spans="1:13">
      <c r="A177" s="1">
        <v>40057</v>
      </c>
      <c r="B177">
        <v>14584.9</v>
      </c>
      <c r="C177">
        <v>1120.9000000000001</v>
      </c>
      <c r="D177">
        <v>15189.3</v>
      </c>
      <c r="E177">
        <v>1202</v>
      </c>
      <c r="F177">
        <v>8</v>
      </c>
      <c r="G177">
        <v>12744.7</v>
      </c>
      <c r="H177">
        <v>871.2</v>
      </c>
      <c r="I177">
        <v>590.20000000000005</v>
      </c>
      <c r="J177">
        <v>83.3</v>
      </c>
      <c r="K177">
        <v>13492.7</v>
      </c>
      <c r="L177">
        <v>1071.2</v>
      </c>
      <c r="M177">
        <v>761.7</v>
      </c>
    </row>
    <row r="178" spans="1:13">
      <c r="A178" s="1">
        <v>40087</v>
      </c>
      <c r="B178">
        <v>15039</v>
      </c>
      <c r="C178">
        <v>1123.9000000000001</v>
      </c>
      <c r="D178">
        <v>15319.4</v>
      </c>
      <c r="E178">
        <v>1184.4000000000001</v>
      </c>
      <c r="F178">
        <v>9</v>
      </c>
      <c r="G178">
        <v>13459.6</v>
      </c>
      <c r="H178">
        <v>915.9</v>
      </c>
      <c r="I178">
        <v>621.5</v>
      </c>
      <c r="J178">
        <v>86.1</v>
      </c>
      <c r="K178">
        <v>14106.3</v>
      </c>
      <c r="L178">
        <v>1089.0999999999999</v>
      </c>
      <c r="M178">
        <v>796.5</v>
      </c>
    </row>
    <row r="179" spans="1:13">
      <c r="A179" s="1">
        <v>40118</v>
      </c>
      <c r="B179">
        <v>14774.3</v>
      </c>
      <c r="C179">
        <v>1138.7</v>
      </c>
      <c r="D179">
        <v>15937.4</v>
      </c>
      <c r="E179">
        <v>1193.7</v>
      </c>
      <c r="F179">
        <v>10</v>
      </c>
      <c r="G179">
        <v>13508.1</v>
      </c>
      <c r="H179">
        <v>977.5</v>
      </c>
      <c r="I179">
        <v>684.5</v>
      </c>
      <c r="J179">
        <v>86.7</v>
      </c>
      <c r="K179">
        <v>14213.8</v>
      </c>
      <c r="L179">
        <v>1139.3</v>
      </c>
      <c r="M179">
        <v>839</v>
      </c>
    </row>
    <row r="180" spans="1:13">
      <c r="A180" s="1">
        <v>40148</v>
      </c>
      <c r="B180">
        <v>14860.6</v>
      </c>
      <c r="C180">
        <v>1068.0999999999999</v>
      </c>
      <c r="D180">
        <v>15683.1</v>
      </c>
      <c r="E180">
        <v>1131.4000000000001</v>
      </c>
      <c r="F180">
        <v>11</v>
      </c>
      <c r="G180">
        <v>13645.5</v>
      </c>
      <c r="H180">
        <v>1048.5999999999999</v>
      </c>
      <c r="I180">
        <v>755</v>
      </c>
      <c r="J180">
        <v>88.9</v>
      </c>
      <c r="K180">
        <v>14463.5</v>
      </c>
      <c r="L180">
        <v>1276.8</v>
      </c>
      <c r="M180">
        <v>948.7</v>
      </c>
    </row>
    <row r="181" spans="1:13">
      <c r="A181" s="1">
        <v>40179</v>
      </c>
      <c r="B181">
        <v>14881.5</v>
      </c>
      <c r="C181">
        <v>957.9</v>
      </c>
      <c r="D181">
        <v>15441.5</v>
      </c>
      <c r="E181">
        <v>1011.3</v>
      </c>
      <c r="F181">
        <v>12</v>
      </c>
      <c r="G181">
        <v>13353.3</v>
      </c>
      <c r="H181">
        <v>994.5</v>
      </c>
      <c r="I181">
        <v>715.8</v>
      </c>
      <c r="J181">
        <v>88</v>
      </c>
      <c r="K181">
        <v>13783.1</v>
      </c>
      <c r="L181">
        <v>1051.0999999999999</v>
      </c>
      <c r="M181">
        <v>796.7</v>
      </c>
    </row>
    <row r="182" spans="1:13">
      <c r="A182" s="1">
        <v>40210</v>
      </c>
      <c r="B182">
        <v>14656</v>
      </c>
      <c r="C182">
        <v>918.8</v>
      </c>
      <c r="D182">
        <v>15149.5</v>
      </c>
      <c r="E182">
        <v>1119.5999999999999</v>
      </c>
      <c r="F182" t="s">
        <v>1284</v>
      </c>
      <c r="G182">
        <v>13201.3</v>
      </c>
      <c r="H182">
        <v>1031.3</v>
      </c>
      <c r="I182">
        <v>770.3</v>
      </c>
      <c r="J182">
        <v>80.5</v>
      </c>
      <c r="K182">
        <v>13659.9</v>
      </c>
      <c r="L182">
        <v>1142.2</v>
      </c>
      <c r="M182">
        <v>893.5</v>
      </c>
    </row>
    <row r="183" spans="1:13">
      <c r="A183" s="1">
        <v>40238</v>
      </c>
      <c r="B183">
        <v>14973.2</v>
      </c>
      <c r="C183">
        <v>961.5</v>
      </c>
      <c r="D183">
        <v>15624.7</v>
      </c>
      <c r="E183">
        <v>1140.9000000000001</v>
      </c>
      <c r="F183">
        <v>2</v>
      </c>
      <c r="G183">
        <v>13471.3</v>
      </c>
      <c r="H183">
        <v>1050.2</v>
      </c>
      <c r="I183">
        <v>775.5</v>
      </c>
      <c r="J183">
        <v>82.3</v>
      </c>
      <c r="K183">
        <v>14099.9</v>
      </c>
      <c r="L183">
        <v>1184.5</v>
      </c>
      <c r="M183">
        <v>926.8</v>
      </c>
    </row>
    <row r="184" spans="1:13">
      <c r="A184" s="1">
        <v>40269</v>
      </c>
      <c r="B184">
        <v>15446.9</v>
      </c>
      <c r="C184">
        <v>965.4</v>
      </c>
      <c r="D184">
        <v>15816.2</v>
      </c>
      <c r="E184">
        <v>1150.2</v>
      </c>
      <c r="F184">
        <v>3</v>
      </c>
      <c r="G184">
        <v>13687.8</v>
      </c>
      <c r="H184">
        <v>1086</v>
      </c>
      <c r="I184">
        <v>797.6</v>
      </c>
      <c r="J184">
        <v>82.9</v>
      </c>
      <c r="K184">
        <v>14333.3</v>
      </c>
      <c r="L184">
        <v>1194.0999999999999</v>
      </c>
      <c r="M184">
        <v>938.9</v>
      </c>
    </row>
    <row r="185" spans="1:13">
      <c r="A185" s="1">
        <v>40299</v>
      </c>
      <c r="B185">
        <v>15251.8</v>
      </c>
      <c r="C185">
        <v>937.9</v>
      </c>
      <c r="D185">
        <v>15873</v>
      </c>
      <c r="E185">
        <v>1136.2</v>
      </c>
      <c r="F185">
        <v>4</v>
      </c>
      <c r="G185">
        <v>13734.5</v>
      </c>
      <c r="H185">
        <v>1079.0999999999999</v>
      </c>
      <c r="I185">
        <v>780.6</v>
      </c>
      <c r="J185">
        <v>85.2</v>
      </c>
      <c r="K185">
        <v>14234.9</v>
      </c>
      <c r="L185">
        <v>1203.7</v>
      </c>
      <c r="M185">
        <v>905.1</v>
      </c>
    </row>
    <row r="186" spans="1:13">
      <c r="A186" s="1">
        <v>40330</v>
      </c>
      <c r="B186">
        <v>15641.7</v>
      </c>
      <c r="C186">
        <v>973</v>
      </c>
      <c r="D186">
        <v>16358.3</v>
      </c>
      <c r="E186">
        <v>1218.4000000000001</v>
      </c>
      <c r="F186">
        <v>5</v>
      </c>
      <c r="G186">
        <v>14069.9</v>
      </c>
      <c r="H186">
        <v>1125.4000000000001</v>
      </c>
      <c r="I186">
        <v>819.5</v>
      </c>
      <c r="J186">
        <v>85.3</v>
      </c>
      <c r="K186">
        <v>14835</v>
      </c>
      <c r="L186">
        <v>1215.8</v>
      </c>
      <c r="M186">
        <v>919.9</v>
      </c>
    </row>
    <row r="187" spans="1:13">
      <c r="A187" s="1">
        <v>40360</v>
      </c>
      <c r="B187">
        <v>16619.5</v>
      </c>
      <c r="C187">
        <v>962.8</v>
      </c>
      <c r="D187">
        <v>16725.2</v>
      </c>
      <c r="E187">
        <v>1172.8</v>
      </c>
      <c r="F187">
        <v>6</v>
      </c>
      <c r="G187">
        <v>14646.5</v>
      </c>
      <c r="H187">
        <v>1165.0999999999999</v>
      </c>
      <c r="I187">
        <v>862.2</v>
      </c>
      <c r="J187">
        <v>86.6</v>
      </c>
      <c r="K187">
        <v>15085</v>
      </c>
      <c r="L187">
        <v>1198.7</v>
      </c>
      <c r="M187">
        <v>911</v>
      </c>
    </row>
    <row r="188" spans="1:13">
      <c r="A188" s="1">
        <v>40391</v>
      </c>
      <c r="B188">
        <v>16510.3</v>
      </c>
      <c r="C188">
        <v>945.5</v>
      </c>
      <c r="D188">
        <v>16404.900000000001</v>
      </c>
      <c r="E188">
        <v>1148</v>
      </c>
      <c r="F188">
        <v>7</v>
      </c>
      <c r="G188">
        <v>14507.2</v>
      </c>
      <c r="H188">
        <v>1154.2</v>
      </c>
      <c r="I188">
        <v>844.5</v>
      </c>
      <c r="J188">
        <v>87.4</v>
      </c>
      <c r="K188">
        <v>15016.2</v>
      </c>
      <c r="L188">
        <v>1155.3</v>
      </c>
      <c r="M188">
        <v>888</v>
      </c>
    </row>
    <row r="189" spans="1:13">
      <c r="A189" s="1">
        <v>40422</v>
      </c>
      <c r="B189">
        <v>16701.2</v>
      </c>
      <c r="C189">
        <v>956.4</v>
      </c>
      <c r="D189">
        <v>16746.3</v>
      </c>
      <c r="E189">
        <v>1132.0999999999999</v>
      </c>
      <c r="F189">
        <v>8</v>
      </c>
      <c r="G189">
        <v>14584.9</v>
      </c>
      <c r="H189">
        <v>1120.9000000000001</v>
      </c>
      <c r="I189">
        <v>821.7</v>
      </c>
      <c r="J189">
        <v>81.5</v>
      </c>
      <c r="K189">
        <v>15189.3</v>
      </c>
      <c r="L189">
        <v>1202</v>
      </c>
      <c r="M189">
        <v>893.5</v>
      </c>
    </row>
    <row r="190" spans="1:13">
      <c r="A190" s="1">
        <v>40452</v>
      </c>
      <c r="B190">
        <v>17066.900000000001</v>
      </c>
      <c r="C190">
        <v>996.2</v>
      </c>
      <c r="D190">
        <v>17247.8</v>
      </c>
      <c r="E190">
        <v>1127.2</v>
      </c>
      <c r="F190">
        <v>9</v>
      </c>
      <c r="G190">
        <v>15039</v>
      </c>
      <c r="H190">
        <v>1123.9000000000001</v>
      </c>
      <c r="I190">
        <v>824.8</v>
      </c>
      <c r="J190">
        <v>83.4</v>
      </c>
      <c r="K190">
        <v>15319.4</v>
      </c>
      <c r="L190">
        <v>1184.4000000000001</v>
      </c>
      <c r="M190">
        <v>870</v>
      </c>
    </row>
    <row r="191" spans="1:13">
      <c r="A191" s="1">
        <v>40483</v>
      </c>
      <c r="B191">
        <v>17328.599999999999</v>
      </c>
      <c r="C191">
        <v>989.3</v>
      </c>
      <c r="D191">
        <v>17596.7</v>
      </c>
      <c r="E191">
        <v>1137.9000000000001</v>
      </c>
      <c r="F191">
        <v>10</v>
      </c>
      <c r="G191">
        <v>14774.3</v>
      </c>
      <c r="H191">
        <v>1138.7</v>
      </c>
      <c r="I191">
        <v>833.2</v>
      </c>
      <c r="J191">
        <v>84.9</v>
      </c>
      <c r="K191">
        <v>15937.4</v>
      </c>
      <c r="L191">
        <v>1193.7</v>
      </c>
      <c r="M191">
        <v>876.9</v>
      </c>
    </row>
    <row r="192" spans="1:13">
      <c r="A192" s="1">
        <v>40513</v>
      </c>
      <c r="B192">
        <v>17533.3</v>
      </c>
      <c r="C192">
        <v>991.6</v>
      </c>
      <c r="D192">
        <v>17935.7</v>
      </c>
      <c r="E192">
        <v>1130.2</v>
      </c>
      <c r="F192">
        <v>11</v>
      </c>
      <c r="G192">
        <v>14860.6</v>
      </c>
      <c r="H192">
        <v>1068.0999999999999</v>
      </c>
      <c r="I192">
        <v>770.1</v>
      </c>
      <c r="J192">
        <v>84.8</v>
      </c>
      <c r="K192">
        <v>15683.1</v>
      </c>
      <c r="L192">
        <v>1131.4000000000001</v>
      </c>
      <c r="M192">
        <v>862.2</v>
      </c>
    </row>
    <row r="193" spans="1:13">
      <c r="A193" s="1">
        <v>40544</v>
      </c>
      <c r="B193">
        <v>17683.400000000001</v>
      </c>
      <c r="C193">
        <v>1006</v>
      </c>
      <c r="D193">
        <v>18003.900000000001</v>
      </c>
      <c r="E193">
        <v>1048.0999999999999</v>
      </c>
      <c r="F193">
        <v>12</v>
      </c>
      <c r="G193">
        <v>14881.5</v>
      </c>
      <c r="H193">
        <v>957.9</v>
      </c>
      <c r="I193">
        <v>680.9</v>
      </c>
      <c r="J193">
        <v>82.3</v>
      </c>
      <c r="K193">
        <v>15441.5</v>
      </c>
      <c r="L193">
        <v>1011.3</v>
      </c>
      <c r="M193">
        <v>755.6</v>
      </c>
    </row>
    <row r="194" spans="1:13">
      <c r="A194" s="1">
        <v>40575</v>
      </c>
      <c r="B194">
        <v>17392.400000000001</v>
      </c>
      <c r="C194">
        <v>1061.2</v>
      </c>
      <c r="D194">
        <v>17811.400000000001</v>
      </c>
      <c r="E194">
        <v>1143.3</v>
      </c>
      <c r="F194" t="s">
        <v>1285</v>
      </c>
      <c r="G194">
        <v>14656</v>
      </c>
      <c r="H194">
        <v>918.8</v>
      </c>
      <c r="I194">
        <v>666.5</v>
      </c>
      <c r="J194">
        <v>75</v>
      </c>
      <c r="K194">
        <v>15149.5</v>
      </c>
      <c r="L194">
        <v>1119.5999999999999</v>
      </c>
      <c r="M194">
        <v>870.7</v>
      </c>
    </row>
    <row r="195" spans="1:13">
      <c r="A195" s="1">
        <v>40603</v>
      </c>
      <c r="B195">
        <v>18134.7</v>
      </c>
      <c r="C195">
        <v>1122.7</v>
      </c>
      <c r="D195">
        <v>18394.8</v>
      </c>
      <c r="E195">
        <v>1153.9000000000001</v>
      </c>
      <c r="F195">
        <v>2</v>
      </c>
      <c r="G195">
        <v>14973.2</v>
      </c>
      <c r="H195">
        <v>961.5</v>
      </c>
      <c r="I195">
        <v>703.9</v>
      </c>
      <c r="J195">
        <v>76.3</v>
      </c>
      <c r="K195">
        <v>15624.7</v>
      </c>
      <c r="L195">
        <v>1140.9000000000001</v>
      </c>
      <c r="M195">
        <v>895.9</v>
      </c>
    </row>
    <row r="196" spans="1:13">
      <c r="A196" s="1">
        <v>40634</v>
      </c>
      <c r="B196">
        <v>18719.099999999999</v>
      </c>
      <c r="C196">
        <v>1105</v>
      </c>
      <c r="D196">
        <v>19053.7</v>
      </c>
      <c r="E196">
        <v>1125</v>
      </c>
      <c r="F196">
        <v>3</v>
      </c>
      <c r="G196">
        <v>15446.9</v>
      </c>
      <c r="H196">
        <v>965.4</v>
      </c>
      <c r="I196">
        <v>705.9</v>
      </c>
      <c r="J196">
        <v>77.3</v>
      </c>
      <c r="K196">
        <v>15816.2</v>
      </c>
      <c r="L196">
        <v>1150.2</v>
      </c>
      <c r="M196">
        <v>890.1</v>
      </c>
    </row>
    <row r="197" spans="1:13">
      <c r="A197" s="1">
        <v>40664</v>
      </c>
      <c r="B197">
        <v>18789.099999999999</v>
      </c>
      <c r="C197">
        <v>1076.5</v>
      </c>
      <c r="D197">
        <v>19475</v>
      </c>
      <c r="E197">
        <v>1181.2</v>
      </c>
      <c r="F197">
        <v>4</v>
      </c>
      <c r="G197">
        <v>15251.8</v>
      </c>
      <c r="H197">
        <v>937.9</v>
      </c>
      <c r="I197">
        <v>677.1</v>
      </c>
      <c r="J197">
        <v>77.5</v>
      </c>
      <c r="K197">
        <v>15873</v>
      </c>
      <c r="L197">
        <v>1136.2</v>
      </c>
      <c r="M197">
        <v>880.1</v>
      </c>
    </row>
    <row r="198" spans="1:13">
      <c r="A198" s="1">
        <v>40695</v>
      </c>
      <c r="B198">
        <v>19115.400000000001</v>
      </c>
      <c r="C198">
        <v>1076.9000000000001</v>
      </c>
      <c r="D198">
        <v>19564.400000000001</v>
      </c>
      <c r="E198">
        <v>1198.5</v>
      </c>
      <c r="F198">
        <v>5</v>
      </c>
      <c r="G198">
        <v>15641.7</v>
      </c>
      <c r="H198">
        <v>973</v>
      </c>
      <c r="I198">
        <v>705.6</v>
      </c>
      <c r="J198">
        <v>77.8</v>
      </c>
      <c r="K198">
        <v>16358.3</v>
      </c>
      <c r="L198">
        <v>1218.4000000000001</v>
      </c>
      <c r="M198">
        <v>956.9</v>
      </c>
    </row>
    <row r="199" spans="1:13">
      <c r="A199" s="1">
        <v>40725</v>
      </c>
      <c r="B199">
        <v>19883.400000000001</v>
      </c>
      <c r="C199">
        <v>1079.7</v>
      </c>
      <c r="D199">
        <v>19655.5</v>
      </c>
      <c r="E199">
        <v>1197.3</v>
      </c>
      <c r="F199">
        <v>6</v>
      </c>
      <c r="G199">
        <v>16619.5</v>
      </c>
      <c r="H199">
        <v>962.8</v>
      </c>
      <c r="I199">
        <v>705.2</v>
      </c>
      <c r="J199">
        <v>78.900000000000006</v>
      </c>
      <c r="K199">
        <v>16725.2</v>
      </c>
      <c r="L199">
        <v>1172.8</v>
      </c>
      <c r="M199">
        <v>910.2</v>
      </c>
    </row>
    <row r="200" spans="1:13">
      <c r="A200" s="1">
        <v>40756</v>
      </c>
      <c r="B200">
        <v>19542.3</v>
      </c>
      <c r="C200">
        <v>1189.8</v>
      </c>
      <c r="D200">
        <v>19688.2</v>
      </c>
      <c r="E200">
        <v>1257.0999999999999</v>
      </c>
      <c r="F200">
        <v>7</v>
      </c>
      <c r="G200">
        <v>16510.3</v>
      </c>
      <c r="H200">
        <v>945.5</v>
      </c>
      <c r="I200">
        <v>687.9</v>
      </c>
      <c r="J200">
        <v>79.5</v>
      </c>
      <c r="K200">
        <v>16404.900000000001</v>
      </c>
      <c r="L200">
        <v>1148</v>
      </c>
      <c r="M200">
        <v>880</v>
      </c>
    </row>
    <row r="201" spans="1:13">
      <c r="A201" s="1">
        <v>40787</v>
      </c>
      <c r="B201">
        <v>19503.5</v>
      </c>
      <c r="C201">
        <v>1165.2</v>
      </c>
      <c r="D201">
        <v>20019</v>
      </c>
      <c r="E201">
        <v>1233.9000000000001</v>
      </c>
      <c r="F201">
        <v>8</v>
      </c>
      <c r="G201">
        <v>16701.2</v>
      </c>
      <c r="H201">
        <v>956.4</v>
      </c>
      <c r="I201">
        <v>692.9</v>
      </c>
      <c r="J201">
        <v>80.2</v>
      </c>
      <c r="K201">
        <v>16746.3</v>
      </c>
      <c r="L201">
        <v>1132.0999999999999</v>
      </c>
      <c r="M201">
        <v>861.6</v>
      </c>
    </row>
    <row r="202" spans="1:13">
      <c r="A202" s="1">
        <v>40817</v>
      </c>
      <c r="B202">
        <v>20386.400000000001</v>
      </c>
      <c r="C202">
        <v>1198.7</v>
      </c>
      <c r="D202">
        <v>20880.400000000001</v>
      </c>
      <c r="E202">
        <v>1283</v>
      </c>
      <c r="F202">
        <v>9</v>
      </c>
      <c r="G202">
        <v>17066.900000000001</v>
      </c>
      <c r="H202">
        <v>996.2</v>
      </c>
      <c r="I202">
        <v>715.1</v>
      </c>
      <c r="J202">
        <v>82.2</v>
      </c>
      <c r="K202">
        <v>17247.8</v>
      </c>
      <c r="L202">
        <v>1127.2</v>
      </c>
      <c r="M202">
        <v>848.5</v>
      </c>
    </row>
    <row r="203" spans="1:13">
      <c r="A203" s="1">
        <v>40848</v>
      </c>
      <c r="B203">
        <v>20362.2</v>
      </c>
      <c r="C203">
        <v>1205.5999999999999</v>
      </c>
      <c r="D203">
        <v>21089.8</v>
      </c>
      <c r="E203">
        <v>1266.5999999999999</v>
      </c>
      <c r="F203">
        <v>10</v>
      </c>
      <c r="G203">
        <v>17328.599999999999</v>
      </c>
      <c r="H203">
        <v>989.3</v>
      </c>
      <c r="I203">
        <v>704.8</v>
      </c>
      <c r="J203">
        <v>83.1</v>
      </c>
      <c r="K203">
        <v>17596.7</v>
      </c>
      <c r="L203">
        <v>1137.9000000000001</v>
      </c>
      <c r="M203">
        <v>876.4</v>
      </c>
    </row>
    <row r="204" spans="1:13">
      <c r="A204" s="1">
        <v>40878</v>
      </c>
      <c r="B204">
        <v>20774.2</v>
      </c>
      <c r="C204">
        <v>1201</v>
      </c>
      <c r="D204">
        <v>21846.799999999999</v>
      </c>
      <c r="E204">
        <v>1259.5</v>
      </c>
      <c r="F204">
        <v>11</v>
      </c>
      <c r="G204">
        <v>17533.3</v>
      </c>
      <c r="H204">
        <v>991.6</v>
      </c>
      <c r="I204">
        <v>710.8</v>
      </c>
      <c r="J204">
        <v>83.7</v>
      </c>
      <c r="K204">
        <v>17935.7</v>
      </c>
      <c r="L204">
        <v>1130.2</v>
      </c>
      <c r="M204">
        <v>861.1</v>
      </c>
    </row>
    <row r="205" spans="1:13">
      <c r="A205" s="1">
        <v>40909</v>
      </c>
      <c r="B205">
        <v>20954.3</v>
      </c>
      <c r="C205">
        <v>1208.3</v>
      </c>
      <c r="D205">
        <v>21796.9</v>
      </c>
      <c r="E205">
        <v>1167.5</v>
      </c>
      <c r="F205">
        <v>12</v>
      </c>
      <c r="G205">
        <v>17683.400000000001</v>
      </c>
      <c r="H205">
        <v>1006</v>
      </c>
      <c r="I205">
        <v>721.3</v>
      </c>
      <c r="J205">
        <v>81.599999999999994</v>
      </c>
      <c r="K205">
        <v>18003.900000000001</v>
      </c>
      <c r="L205">
        <v>1048.0999999999999</v>
      </c>
      <c r="M205">
        <v>805.4</v>
      </c>
    </row>
    <row r="206" spans="1:13">
      <c r="A206" s="1">
        <v>40940</v>
      </c>
      <c r="B206">
        <v>20573.099999999999</v>
      </c>
      <c r="C206">
        <v>1187.4000000000001</v>
      </c>
      <c r="D206">
        <v>20617</v>
      </c>
      <c r="E206">
        <v>1240.5999999999999</v>
      </c>
      <c r="F206" t="s">
        <v>1286</v>
      </c>
      <c r="G206">
        <v>17392.400000000001</v>
      </c>
      <c r="H206">
        <v>1061.2</v>
      </c>
      <c r="I206">
        <v>789.1</v>
      </c>
      <c r="J206">
        <v>70.400000000000006</v>
      </c>
      <c r="K206">
        <v>17811.400000000001</v>
      </c>
      <c r="L206">
        <v>1143.3</v>
      </c>
      <c r="M206">
        <v>909.7</v>
      </c>
    </row>
    <row r="207" spans="1:13">
      <c r="A207" s="1">
        <v>40969</v>
      </c>
      <c r="B207">
        <v>20963.400000000001</v>
      </c>
      <c r="C207">
        <v>1222.8</v>
      </c>
      <c r="D207">
        <v>21101.8</v>
      </c>
      <c r="E207">
        <v>1209.5999999999999</v>
      </c>
      <c r="F207">
        <v>2</v>
      </c>
      <c r="G207">
        <v>18134.7</v>
      </c>
      <c r="H207">
        <v>1122.7</v>
      </c>
      <c r="I207">
        <v>846.5</v>
      </c>
      <c r="J207">
        <v>71</v>
      </c>
      <c r="K207">
        <v>18394.8</v>
      </c>
      <c r="L207">
        <v>1153.9000000000001</v>
      </c>
      <c r="M207">
        <v>923.1</v>
      </c>
    </row>
    <row r="208" spans="1:13">
      <c r="A208" s="1">
        <v>41000</v>
      </c>
      <c r="B208">
        <v>21676</v>
      </c>
      <c r="C208">
        <v>1249.2</v>
      </c>
      <c r="D208">
        <v>22005.3</v>
      </c>
      <c r="E208">
        <v>1251.2</v>
      </c>
      <c r="F208">
        <v>3</v>
      </c>
      <c r="G208">
        <v>18719.099999999999</v>
      </c>
      <c r="H208">
        <v>1105</v>
      </c>
      <c r="I208">
        <v>805</v>
      </c>
      <c r="J208">
        <v>71.400000000000006</v>
      </c>
      <c r="K208">
        <v>19053.7</v>
      </c>
      <c r="L208">
        <v>1125</v>
      </c>
      <c r="M208">
        <v>901.4</v>
      </c>
    </row>
    <row r="209" spans="1:13">
      <c r="A209" s="1">
        <v>41030</v>
      </c>
      <c r="B209">
        <v>22099.7</v>
      </c>
      <c r="C209">
        <v>1215.0999999999999</v>
      </c>
      <c r="D209">
        <v>22603.3</v>
      </c>
      <c r="E209">
        <v>1277.5999999999999</v>
      </c>
      <c r="F209">
        <v>4</v>
      </c>
      <c r="G209">
        <v>18789.099999999999</v>
      </c>
      <c r="H209">
        <v>1076.5</v>
      </c>
      <c r="I209">
        <v>774.3</v>
      </c>
      <c r="J209">
        <v>69.5</v>
      </c>
      <c r="K209">
        <v>19475</v>
      </c>
      <c r="L209">
        <v>1181.2</v>
      </c>
      <c r="M209">
        <v>953</v>
      </c>
    </row>
    <row r="210" spans="1:13">
      <c r="A210" s="1">
        <v>41061</v>
      </c>
      <c r="B210">
        <v>21887.5</v>
      </c>
      <c r="C210">
        <v>1188.9000000000001</v>
      </c>
      <c r="D210">
        <v>22578.2</v>
      </c>
      <c r="E210">
        <v>1272.8</v>
      </c>
      <c r="F210">
        <v>5</v>
      </c>
      <c r="G210">
        <v>19115.400000000001</v>
      </c>
      <c r="H210">
        <v>1076.9000000000001</v>
      </c>
      <c r="I210">
        <v>780.3</v>
      </c>
      <c r="J210">
        <v>69.099999999999994</v>
      </c>
      <c r="K210">
        <v>19564.400000000001</v>
      </c>
      <c r="L210">
        <v>1198.5</v>
      </c>
      <c r="M210">
        <v>956.5</v>
      </c>
    </row>
    <row r="211" spans="1:13">
      <c r="A211" s="1">
        <v>41091</v>
      </c>
      <c r="B211">
        <v>22865.200000000001</v>
      </c>
      <c r="C211">
        <v>1257.3</v>
      </c>
      <c r="D211">
        <v>23149.5</v>
      </c>
      <c r="E211">
        <v>1308.7</v>
      </c>
      <c r="F211">
        <v>6</v>
      </c>
      <c r="G211">
        <v>19883.400000000001</v>
      </c>
      <c r="H211">
        <v>1079.7</v>
      </c>
      <c r="I211">
        <v>776.8</v>
      </c>
      <c r="J211">
        <v>69.099999999999994</v>
      </c>
      <c r="K211">
        <v>19655.5</v>
      </c>
      <c r="L211">
        <v>1197.3</v>
      </c>
      <c r="M211">
        <v>961.8</v>
      </c>
    </row>
    <row r="212" spans="1:13">
      <c r="A212" s="1">
        <v>41122</v>
      </c>
      <c r="B212">
        <v>22954.799999999999</v>
      </c>
      <c r="C212">
        <v>1237.8</v>
      </c>
      <c r="D212">
        <v>23020</v>
      </c>
      <c r="E212">
        <v>1287.2</v>
      </c>
      <c r="F212">
        <v>7</v>
      </c>
      <c r="G212">
        <v>19542.3</v>
      </c>
      <c r="H212">
        <v>1189.8</v>
      </c>
      <c r="I212">
        <v>877.1</v>
      </c>
      <c r="J212">
        <v>69.3</v>
      </c>
      <c r="K212">
        <v>19688.2</v>
      </c>
      <c r="L212">
        <v>1257.0999999999999</v>
      </c>
      <c r="M212">
        <v>1008.2</v>
      </c>
    </row>
    <row r="213" spans="1:13">
      <c r="A213" s="1">
        <v>41153</v>
      </c>
      <c r="B213">
        <v>22734</v>
      </c>
      <c r="C213">
        <v>1214.5</v>
      </c>
      <c r="D213">
        <v>23202.400000000001</v>
      </c>
      <c r="E213">
        <v>1279.2</v>
      </c>
      <c r="F213">
        <v>8</v>
      </c>
      <c r="G213">
        <v>19503.5</v>
      </c>
      <c r="H213">
        <v>1165.2</v>
      </c>
      <c r="I213">
        <v>851.3</v>
      </c>
      <c r="J213">
        <v>68.400000000000006</v>
      </c>
      <c r="K213">
        <v>20019</v>
      </c>
      <c r="L213">
        <v>1233.9000000000001</v>
      </c>
      <c r="M213">
        <v>978.5</v>
      </c>
    </row>
    <row r="214" spans="1:13">
      <c r="A214" s="1">
        <v>41183</v>
      </c>
      <c r="B214">
        <v>23094.7</v>
      </c>
      <c r="C214">
        <v>1236.7</v>
      </c>
      <c r="D214">
        <v>23425.9</v>
      </c>
      <c r="E214">
        <v>1315.8</v>
      </c>
      <c r="F214">
        <v>9</v>
      </c>
      <c r="G214">
        <v>20386.400000000001</v>
      </c>
      <c r="H214">
        <v>1198.7</v>
      </c>
      <c r="I214">
        <v>894.6</v>
      </c>
      <c r="J214">
        <v>69.3</v>
      </c>
      <c r="K214">
        <v>20880.400000000001</v>
      </c>
      <c r="L214">
        <v>1283</v>
      </c>
      <c r="M214">
        <v>1016.8</v>
      </c>
    </row>
    <row r="215" spans="1:13">
      <c r="A215" s="1">
        <v>41214</v>
      </c>
      <c r="B215">
        <v>23068.9</v>
      </c>
      <c r="C215">
        <v>1257.2</v>
      </c>
      <c r="D215">
        <v>23659.5</v>
      </c>
      <c r="E215">
        <v>1352.7</v>
      </c>
      <c r="F215">
        <v>10</v>
      </c>
      <c r="G215">
        <v>20362.2</v>
      </c>
      <c r="H215">
        <v>1205.5999999999999</v>
      </c>
      <c r="I215">
        <v>890</v>
      </c>
      <c r="J215">
        <v>69.599999999999994</v>
      </c>
      <c r="K215">
        <v>21089.8</v>
      </c>
      <c r="L215">
        <v>1266.5999999999999</v>
      </c>
      <c r="M215">
        <v>1006.4</v>
      </c>
    </row>
    <row r="216" spans="1:13">
      <c r="A216" s="1">
        <v>41244</v>
      </c>
      <c r="B216">
        <v>23129.1</v>
      </c>
      <c r="C216">
        <v>1259.7</v>
      </c>
      <c r="D216">
        <v>23748</v>
      </c>
      <c r="E216">
        <v>1309.3</v>
      </c>
      <c r="F216">
        <v>11</v>
      </c>
      <c r="G216">
        <v>20774.2</v>
      </c>
      <c r="H216">
        <v>1201</v>
      </c>
      <c r="I216">
        <v>894.5</v>
      </c>
      <c r="J216">
        <v>68.3</v>
      </c>
      <c r="K216">
        <v>21846.799999999999</v>
      </c>
      <c r="L216">
        <v>1259.5</v>
      </c>
      <c r="M216">
        <v>1016.1</v>
      </c>
    </row>
    <row r="217" spans="1:13">
      <c r="A217" s="1">
        <v>41275</v>
      </c>
      <c r="B217">
        <v>23452.7</v>
      </c>
      <c r="C217">
        <v>1188.4000000000001</v>
      </c>
      <c r="D217">
        <v>22797.200000000001</v>
      </c>
      <c r="E217">
        <v>1224.7</v>
      </c>
      <c r="F217">
        <v>12</v>
      </c>
      <c r="G217">
        <v>20954.3</v>
      </c>
      <c r="H217">
        <v>1208.3</v>
      </c>
      <c r="I217">
        <v>884.4</v>
      </c>
      <c r="J217">
        <v>67.8</v>
      </c>
      <c r="K217">
        <v>21796.9</v>
      </c>
      <c r="L217">
        <v>1167.5</v>
      </c>
      <c r="M217">
        <v>924.6</v>
      </c>
    </row>
    <row r="218" spans="1:13">
      <c r="A218" s="1">
        <v>41306</v>
      </c>
      <c r="B218">
        <v>23069.9</v>
      </c>
      <c r="C218">
        <v>1100.5</v>
      </c>
      <c r="D218">
        <v>22160</v>
      </c>
      <c r="E218">
        <v>1278.5</v>
      </c>
      <c r="F218" t="s">
        <v>1287</v>
      </c>
      <c r="G218">
        <v>20573.099999999999</v>
      </c>
      <c r="H218">
        <v>1187.4000000000001</v>
      </c>
      <c r="I218">
        <v>870.1</v>
      </c>
      <c r="J218">
        <v>60</v>
      </c>
      <c r="K218">
        <v>20617</v>
      </c>
      <c r="L218">
        <v>1240.5999999999999</v>
      </c>
      <c r="M218">
        <v>997.7</v>
      </c>
    </row>
    <row r="219" spans="1:13">
      <c r="A219" s="1">
        <v>41334</v>
      </c>
      <c r="B219">
        <v>23481.1</v>
      </c>
      <c r="C219">
        <v>1232.8</v>
      </c>
      <c r="D219">
        <v>22537.9</v>
      </c>
      <c r="E219">
        <v>1328.9</v>
      </c>
      <c r="F219">
        <v>2</v>
      </c>
      <c r="G219">
        <v>20963.400000000001</v>
      </c>
      <c r="H219">
        <v>1222.8</v>
      </c>
      <c r="I219">
        <v>909.4</v>
      </c>
      <c r="J219">
        <v>64.099999999999994</v>
      </c>
      <c r="K219">
        <v>21101.8</v>
      </c>
      <c r="L219">
        <v>1209.5999999999999</v>
      </c>
      <c r="M219">
        <v>962.8</v>
      </c>
    </row>
    <row r="220" spans="1:13">
      <c r="A220" s="1">
        <v>41365</v>
      </c>
      <c r="B220">
        <v>24632</v>
      </c>
      <c r="C220">
        <v>1364.2</v>
      </c>
      <c r="D220">
        <v>23463.4</v>
      </c>
      <c r="E220">
        <v>1445.3</v>
      </c>
      <c r="F220">
        <v>3</v>
      </c>
      <c r="G220">
        <v>21676</v>
      </c>
      <c r="H220">
        <v>1249.2</v>
      </c>
      <c r="I220">
        <v>919.9</v>
      </c>
      <c r="J220">
        <v>67.3</v>
      </c>
      <c r="K220">
        <v>22005.3</v>
      </c>
      <c r="L220">
        <v>1251.2</v>
      </c>
      <c r="M220">
        <v>983.9</v>
      </c>
    </row>
    <row r="221" spans="1:13">
      <c r="A221" s="1">
        <v>41395</v>
      </c>
      <c r="B221">
        <v>24777.3</v>
      </c>
      <c r="C221">
        <v>1378.1</v>
      </c>
      <c r="D221">
        <v>23890.6</v>
      </c>
      <c r="E221">
        <v>1494.4</v>
      </c>
      <c r="F221">
        <v>4</v>
      </c>
      <c r="G221">
        <v>22099.7</v>
      </c>
      <c r="H221">
        <v>1215.0999999999999</v>
      </c>
      <c r="I221">
        <v>878.9</v>
      </c>
      <c r="J221">
        <v>66.400000000000006</v>
      </c>
      <c r="K221">
        <v>22603.3</v>
      </c>
      <c r="L221">
        <v>1277.5999999999999</v>
      </c>
      <c r="M221">
        <v>1044</v>
      </c>
    </row>
    <row r="222" spans="1:13">
      <c r="A222" s="1">
        <v>41426</v>
      </c>
      <c r="B222">
        <v>24861.3</v>
      </c>
      <c r="C222">
        <v>1414.1</v>
      </c>
      <c r="D222">
        <v>23729.8</v>
      </c>
      <c r="E222">
        <v>1525.8</v>
      </c>
      <c r="F222">
        <v>5</v>
      </c>
      <c r="G222">
        <v>21887.5</v>
      </c>
      <c r="H222">
        <v>1188.9000000000001</v>
      </c>
      <c r="I222">
        <v>879</v>
      </c>
      <c r="J222">
        <v>66.599999999999994</v>
      </c>
      <c r="K222">
        <v>22578.2</v>
      </c>
      <c r="L222">
        <v>1272.8</v>
      </c>
      <c r="M222">
        <v>1032.7</v>
      </c>
    </row>
    <row r="223" spans="1:13">
      <c r="A223" s="1">
        <v>41456</v>
      </c>
      <c r="B223">
        <v>26529.200000000001</v>
      </c>
      <c r="C223">
        <v>1431.6</v>
      </c>
      <c r="D223">
        <v>24472.400000000001</v>
      </c>
      <c r="E223">
        <v>1659.8</v>
      </c>
      <c r="F223">
        <v>6</v>
      </c>
      <c r="G223">
        <v>22865.200000000001</v>
      </c>
      <c r="H223">
        <v>1257.3</v>
      </c>
      <c r="I223">
        <v>904.4</v>
      </c>
      <c r="J223">
        <v>66.8</v>
      </c>
      <c r="K223">
        <v>23149.5</v>
      </c>
      <c r="L223">
        <v>1308.7</v>
      </c>
      <c r="M223">
        <v>1071.3</v>
      </c>
    </row>
    <row r="224" spans="1:13">
      <c r="A224" s="1">
        <v>41487</v>
      </c>
      <c r="B224">
        <v>26725.7</v>
      </c>
      <c r="C224">
        <v>1397</v>
      </c>
      <c r="D224">
        <v>24910.1</v>
      </c>
      <c r="E224">
        <v>1602.9</v>
      </c>
      <c r="F224">
        <v>7</v>
      </c>
      <c r="G224">
        <v>22954.799999999999</v>
      </c>
      <c r="H224">
        <v>1237.8</v>
      </c>
      <c r="I224">
        <v>920.3</v>
      </c>
      <c r="J224">
        <v>66.900000000000006</v>
      </c>
      <c r="K224">
        <v>23020</v>
      </c>
      <c r="L224">
        <v>1287.2</v>
      </c>
      <c r="M224">
        <v>1023.1</v>
      </c>
    </row>
    <row r="225" spans="1:13">
      <c r="A225" s="1">
        <v>41518</v>
      </c>
      <c r="B225">
        <v>26779.200000000001</v>
      </c>
      <c r="C225">
        <v>1358.8</v>
      </c>
      <c r="D225">
        <v>25462.2</v>
      </c>
      <c r="E225">
        <v>1574.2</v>
      </c>
      <c r="F225">
        <v>8</v>
      </c>
      <c r="G225">
        <v>22734</v>
      </c>
      <c r="H225">
        <v>1214.5</v>
      </c>
      <c r="I225">
        <v>900.2</v>
      </c>
      <c r="J225">
        <v>67.400000000000006</v>
      </c>
      <c r="K225">
        <v>23202.400000000001</v>
      </c>
      <c r="L225">
        <v>1279.2</v>
      </c>
      <c r="M225">
        <v>996.7</v>
      </c>
    </row>
    <row r="226" spans="1:13">
      <c r="A226" s="1">
        <v>41548</v>
      </c>
      <c r="B226">
        <v>27608.9</v>
      </c>
      <c r="C226">
        <v>1454.8</v>
      </c>
      <c r="D226">
        <v>25764.5</v>
      </c>
      <c r="E226">
        <v>1604.2</v>
      </c>
      <c r="F226">
        <v>9</v>
      </c>
      <c r="G226">
        <v>23094.7</v>
      </c>
      <c r="H226">
        <v>1236.7</v>
      </c>
      <c r="I226">
        <v>942.2</v>
      </c>
      <c r="J226">
        <v>69.099999999999994</v>
      </c>
      <c r="K226">
        <v>23425.9</v>
      </c>
      <c r="L226">
        <v>1315.8</v>
      </c>
      <c r="M226">
        <v>1036</v>
      </c>
    </row>
    <row r="227" spans="1:13">
      <c r="A227" s="1">
        <v>41579</v>
      </c>
      <c r="B227">
        <v>27565.8</v>
      </c>
      <c r="C227">
        <v>1467.7</v>
      </c>
      <c r="D227">
        <v>25891</v>
      </c>
      <c r="E227">
        <v>1649</v>
      </c>
      <c r="F227">
        <v>10</v>
      </c>
      <c r="G227">
        <v>23068.9</v>
      </c>
      <c r="H227">
        <v>1257.2</v>
      </c>
      <c r="I227">
        <v>959.2</v>
      </c>
      <c r="J227">
        <v>69.099999999999994</v>
      </c>
      <c r="K227">
        <v>23659.5</v>
      </c>
      <c r="L227">
        <v>1352.7</v>
      </c>
      <c r="M227">
        <v>1084.5</v>
      </c>
    </row>
    <row r="228" spans="1:13">
      <c r="A228" s="1">
        <v>41609</v>
      </c>
      <c r="B228">
        <v>27997.5</v>
      </c>
      <c r="C228">
        <v>1476.8</v>
      </c>
      <c r="D228">
        <v>26526.400000000001</v>
      </c>
      <c r="E228">
        <v>1630.5</v>
      </c>
      <c r="F228">
        <v>11</v>
      </c>
      <c r="G228">
        <v>23129.1</v>
      </c>
      <c r="H228">
        <v>1259.7</v>
      </c>
      <c r="I228">
        <v>953.6</v>
      </c>
      <c r="J228">
        <v>70.099999999999994</v>
      </c>
      <c r="K228">
        <v>23748</v>
      </c>
      <c r="L228">
        <v>1309.3</v>
      </c>
      <c r="M228">
        <v>1033.7</v>
      </c>
    </row>
    <row r="229" spans="1:13">
      <c r="A229" s="1">
        <v>41640</v>
      </c>
      <c r="B229">
        <v>27531.599999999999</v>
      </c>
      <c r="C229">
        <v>1469.6</v>
      </c>
      <c r="D229">
        <v>26263.7</v>
      </c>
      <c r="E229">
        <v>1482.8</v>
      </c>
      <c r="F229">
        <v>12</v>
      </c>
      <c r="G229">
        <v>23452.7</v>
      </c>
      <c r="H229">
        <v>1188.4000000000001</v>
      </c>
      <c r="I229">
        <v>911.1</v>
      </c>
      <c r="J229">
        <v>70.599999999999994</v>
      </c>
      <c r="K229">
        <v>22797.200000000001</v>
      </c>
      <c r="L229">
        <v>1224.7</v>
      </c>
      <c r="M229">
        <v>945.7</v>
      </c>
    </row>
    <row r="230" spans="1:13">
      <c r="A230" s="1">
        <v>41671</v>
      </c>
      <c r="B230">
        <v>26845.4</v>
      </c>
      <c r="C230">
        <v>1425.1</v>
      </c>
      <c r="D230">
        <v>25640.400000000001</v>
      </c>
      <c r="E230">
        <v>1508.9</v>
      </c>
      <c r="F230" t="s">
        <v>1288</v>
      </c>
      <c r="G230">
        <v>23069.9</v>
      </c>
      <c r="H230">
        <v>1100.5</v>
      </c>
      <c r="I230">
        <v>831.3</v>
      </c>
      <c r="J230">
        <v>54.9</v>
      </c>
      <c r="K230">
        <v>22160</v>
      </c>
      <c r="L230">
        <v>1278.5</v>
      </c>
      <c r="M230">
        <v>1007.3</v>
      </c>
    </row>
    <row r="231" spans="1:13">
      <c r="A231" s="1">
        <v>41699</v>
      </c>
      <c r="B231">
        <v>27463.200000000001</v>
      </c>
      <c r="C231">
        <v>1499.6</v>
      </c>
      <c r="D231">
        <v>25847</v>
      </c>
      <c r="E231">
        <v>1636.5</v>
      </c>
      <c r="F231">
        <v>2</v>
      </c>
      <c r="G231">
        <v>23481.1</v>
      </c>
      <c r="H231">
        <v>1232.8</v>
      </c>
      <c r="I231">
        <v>969.1</v>
      </c>
      <c r="J231">
        <v>56.1</v>
      </c>
      <c r="K231">
        <v>22537.9</v>
      </c>
      <c r="L231">
        <v>1328.9</v>
      </c>
      <c r="M231">
        <v>1051.7</v>
      </c>
    </row>
    <row r="232" spans="1:13">
      <c r="A232" s="1">
        <v>41730</v>
      </c>
      <c r="B232">
        <v>28538.400000000001</v>
      </c>
      <c r="C232">
        <v>1596.5</v>
      </c>
      <c r="D232">
        <v>26420.1</v>
      </c>
      <c r="E232">
        <v>1781.8</v>
      </c>
      <c r="F232">
        <v>3</v>
      </c>
      <c r="G232">
        <v>24632</v>
      </c>
      <c r="H232">
        <v>1364.2</v>
      </c>
      <c r="I232">
        <v>1105</v>
      </c>
      <c r="J232">
        <v>57.8</v>
      </c>
      <c r="K232">
        <v>23463.4</v>
      </c>
      <c r="L232">
        <v>1445.3</v>
      </c>
      <c r="M232">
        <v>1169.4000000000001</v>
      </c>
    </row>
    <row r="233" spans="1:13">
      <c r="A233" s="1">
        <v>41760</v>
      </c>
      <c r="B233">
        <v>28606.799999999999</v>
      </c>
      <c r="C233">
        <v>1590.8</v>
      </c>
      <c r="D233">
        <v>26581.3</v>
      </c>
      <c r="E233">
        <v>1821.7</v>
      </c>
      <c r="F233">
        <v>4</v>
      </c>
      <c r="G233">
        <v>24777.3</v>
      </c>
      <c r="H233">
        <v>1378.1</v>
      </c>
      <c r="I233">
        <v>1098.4000000000001</v>
      </c>
      <c r="J233">
        <v>58.6</v>
      </c>
      <c r="K233">
        <v>23890.6</v>
      </c>
      <c r="L233">
        <v>1494.4</v>
      </c>
      <c r="M233">
        <v>1216.9000000000001</v>
      </c>
    </row>
    <row r="234" spans="1:13">
      <c r="A234" s="1">
        <v>41791</v>
      </c>
      <c r="B234">
        <v>28815.9</v>
      </c>
      <c r="C234">
        <v>1797.2</v>
      </c>
      <c r="D234">
        <v>26849.7</v>
      </c>
      <c r="E234">
        <v>1896.3</v>
      </c>
      <c r="F234">
        <v>5</v>
      </c>
      <c r="G234">
        <v>24861.3</v>
      </c>
      <c r="H234">
        <v>1414.1</v>
      </c>
      <c r="I234">
        <v>1130.0999999999999</v>
      </c>
      <c r="J234">
        <v>58.7</v>
      </c>
      <c r="K234">
        <v>23729.8</v>
      </c>
      <c r="L234">
        <v>1525.8</v>
      </c>
      <c r="M234">
        <v>1226.3</v>
      </c>
    </row>
    <row r="235" spans="1:13">
      <c r="A235" s="1">
        <v>41821</v>
      </c>
      <c r="B235">
        <v>30214.7</v>
      </c>
      <c r="C235">
        <v>1684.7</v>
      </c>
      <c r="D235">
        <v>27273.5</v>
      </c>
      <c r="E235">
        <v>1790.1</v>
      </c>
      <c r="F235">
        <v>6</v>
      </c>
      <c r="G235">
        <v>26529.200000000001</v>
      </c>
      <c r="H235">
        <v>1431.6</v>
      </c>
      <c r="I235">
        <v>1144.8</v>
      </c>
      <c r="J235">
        <v>57.5</v>
      </c>
      <c r="K235">
        <v>24472.400000000001</v>
      </c>
      <c r="L235">
        <v>1659.8</v>
      </c>
      <c r="M235">
        <v>1348.6</v>
      </c>
    </row>
    <row r="236" spans="1:13">
      <c r="A236" s="1">
        <v>41852</v>
      </c>
      <c r="B236">
        <v>29556.799999999999</v>
      </c>
      <c r="C236">
        <v>1759.9</v>
      </c>
      <c r="D236">
        <v>27483.8</v>
      </c>
      <c r="E236">
        <v>1873.2</v>
      </c>
      <c r="F236">
        <v>7</v>
      </c>
      <c r="G236">
        <v>26725.7</v>
      </c>
      <c r="H236">
        <v>1397</v>
      </c>
      <c r="I236">
        <v>1124.9000000000001</v>
      </c>
      <c r="J236">
        <v>57.8</v>
      </c>
      <c r="K236">
        <v>24910.1</v>
      </c>
      <c r="L236">
        <v>1602.9</v>
      </c>
      <c r="M236">
        <v>1291.8</v>
      </c>
    </row>
    <row r="237" spans="1:13">
      <c r="A237" s="1">
        <v>41883</v>
      </c>
      <c r="B237">
        <v>29949.200000000001</v>
      </c>
      <c r="C237">
        <v>1775.8</v>
      </c>
      <c r="D237">
        <v>28104.2</v>
      </c>
      <c r="E237">
        <v>1949.7</v>
      </c>
      <c r="F237">
        <v>8</v>
      </c>
      <c r="G237">
        <v>26779.200000000001</v>
      </c>
      <c r="H237">
        <v>1358.8</v>
      </c>
      <c r="I237">
        <v>1080.7</v>
      </c>
      <c r="J237">
        <v>58.5</v>
      </c>
      <c r="K237">
        <v>25462.2</v>
      </c>
      <c r="L237">
        <v>1574.2</v>
      </c>
      <c r="M237">
        <v>1255.4000000000001</v>
      </c>
    </row>
    <row r="238" spans="1:13">
      <c r="A238" s="1">
        <v>41913</v>
      </c>
      <c r="B238">
        <v>30835.4</v>
      </c>
      <c r="C238">
        <v>1783.1</v>
      </c>
      <c r="D238">
        <v>28493.5</v>
      </c>
      <c r="E238">
        <v>1872.2</v>
      </c>
      <c r="F238">
        <v>9</v>
      </c>
      <c r="G238">
        <v>27608.9</v>
      </c>
      <c r="H238">
        <v>1454.8</v>
      </c>
      <c r="I238">
        <v>1173.4000000000001</v>
      </c>
      <c r="J238">
        <v>58.2</v>
      </c>
      <c r="K238">
        <v>25764.5</v>
      </c>
      <c r="L238">
        <v>1604.2</v>
      </c>
      <c r="M238">
        <v>1301.7</v>
      </c>
    </row>
    <row r="239" spans="1:13">
      <c r="A239" s="1">
        <v>41944</v>
      </c>
      <c r="B239">
        <v>31097.599999999999</v>
      </c>
      <c r="C239">
        <v>1865.3</v>
      </c>
      <c r="D239">
        <v>29311.9</v>
      </c>
      <c r="E239">
        <v>1934.7</v>
      </c>
      <c r="F239">
        <v>10</v>
      </c>
      <c r="G239">
        <v>27565.8</v>
      </c>
      <c r="H239">
        <v>1467.7</v>
      </c>
      <c r="I239">
        <v>1167.2</v>
      </c>
      <c r="J239">
        <v>61</v>
      </c>
      <c r="K239">
        <v>25891</v>
      </c>
      <c r="L239">
        <v>1649</v>
      </c>
      <c r="M239">
        <v>1331.3</v>
      </c>
    </row>
    <row r="240" spans="1:13">
      <c r="A240" s="1">
        <v>41974</v>
      </c>
      <c r="B240">
        <v>31784.799999999999</v>
      </c>
      <c r="C240">
        <v>1891.9</v>
      </c>
      <c r="D240">
        <v>30295.599999999999</v>
      </c>
      <c r="E240">
        <v>1977.7</v>
      </c>
      <c r="F240">
        <v>11</v>
      </c>
      <c r="G240">
        <v>27997.5</v>
      </c>
      <c r="H240">
        <v>1476.8</v>
      </c>
      <c r="I240">
        <v>1181.9000000000001</v>
      </c>
      <c r="J240">
        <v>61.5</v>
      </c>
      <c r="K240">
        <v>26526.400000000001</v>
      </c>
      <c r="L240">
        <v>1630.5</v>
      </c>
      <c r="M240">
        <v>1302.4000000000001</v>
      </c>
    </row>
    <row r="241" spans="1:13">
      <c r="A241" s="1">
        <v>42005</v>
      </c>
      <c r="B241">
        <v>33170.699999999997</v>
      </c>
      <c r="C241">
        <v>1881.2</v>
      </c>
      <c r="D241">
        <v>31010.6</v>
      </c>
      <c r="E241">
        <v>2015.6</v>
      </c>
      <c r="F241">
        <v>12</v>
      </c>
      <c r="G241">
        <v>27531.599999999999</v>
      </c>
      <c r="H241">
        <v>1469.6</v>
      </c>
      <c r="I241">
        <v>1156.9000000000001</v>
      </c>
      <c r="J241">
        <v>59.7</v>
      </c>
      <c r="K241">
        <v>26263.7</v>
      </c>
      <c r="L241">
        <v>1482.8</v>
      </c>
      <c r="M241">
        <v>1199.2</v>
      </c>
    </row>
    <row r="242" spans="1:13">
      <c r="A242" s="1">
        <v>42036</v>
      </c>
      <c r="B242">
        <v>32067.9</v>
      </c>
      <c r="C242">
        <v>1961.2</v>
      </c>
      <c r="D242">
        <v>30238.6</v>
      </c>
      <c r="E242">
        <v>2192.9</v>
      </c>
      <c r="F242" t="s">
        <v>1232</v>
      </c>
      <c r="G242">
        <v>26845.4</v>
      </c>
      <c r="H242">
        <v>1425.1</v>
      </c>
      <c r="I242">
        <v>1118.5999999999999</v>
      </c>
      <c r="J242">
        <v>52.4</v>
      </c>
      <c r="K242">
        <v>25640.400000000001</v>
      </c>
      <c r="L242">
        <v>1508.9</v>
      </c>
      <c r="M242">
        <v>1210.5</v>
      </c>
    </row>
    <row r="243" spans="1:13">
      <c r="A243" s="1">
        <v>42064</v>
      </c>
      <c r="B243">
        <v>33616.5</v>
      </c>
      <c r="C243">
        <v>1995.7</v>
      </c>
      <c r="D243">
        <v>30123.5</v>
      </c>
      <c r="E243">
        <v>2190.4</v>
      </c>
      <c r="F243">
        <v>2</v>
      </c>
      <c r="G243">
        <v>27463.200000000001</v>
      </c>
      <c r="H243">
        <v>1499.6</v>
      </c>
      <c r="I243">
        <v>1184.9000000000001</v>
      </c>
      <c r="J243">
        <v>54.5</v>
      </c>
      <c r="K243">
        <v>25847</v>
      </c>
      <c r="L243">
        <v>1636.5</v>
      </c>
      <c r="M243">
        <v>1327.9</v>
      </c>
    </row>
    <row r="244" spans="1:13">
      <c r="A244" s="1">
        <v>42095</v>
      </c>
      <c r="B244">
        <v>34177.1</v>
      </c>
      <c r="C244">
        <v>2159.1999999999998</v>
      </c>
      <c r="D244">
        <v>32107.3</v>
      </c>
      <c r="E244">
        <v>2241.5</v>
      </c>
      <c r="F244">
        <v>3</v>
      </c>
      <c r="G244">
        <v>28538.400000000001</v>
      </c>
      <c r="H244">
        <v>1596.5</v>
      </c>
      <c r="I244">
        <v>1273</v>
      </c>
      <c r="J244">
        <v>55.3</v>
      </c>
      <c r="K244">
        <v>26420.1</v>
      </c>
      <c r="L244">
        <v>1781.8</v>
      </c>
      <c r="M244">
        <v>1467.4</v>
      </c>
    </row>
    <row r="245" spans="1:13">
      <c r="A245" s="1">
        <v>42125</v>
      </c>
      <c r="B245">
        <v>34095.5</v>
      </c>
      <c r="C245">
        <v>2109.6999999999998</v>
      </c>
      <c r="D245">
        <v>32220.9</v>
      </c>
      <c r="E245">
        <v>2046.4</v>
      </c>
      <c r="F245">
        <v>4</v>
      </c>
      <c r="G245">
        <v>28606.799999999999</v>
      </c>
      <c r="H245">
        <v>1590.8</v>
      </c>
      <c r="I245">
        <v>1255</v>
      </c>
      <c r="J245">
        <v>56.2</v>
      </c>
      <c r="K245">
        <v>26581.3</v>
      </c>
      <c r="L245">
        <v>1821.7</v>
      </c>
      <c r="M245">
        <v>1470.7</v>
      </c>
    </row>
    <row r="246" spans="1:13">
      <c r="A246" s="1">
        <v>42156</v>
      </c>
      <c r="B246">
        <v>33780.300000000003</v>
      </c>
      <c r="C246">
        <v>2229.1</v>
      </c>
      <c r="D246">
        <v>32072.7</v>
      </c>
      <c r="E246">
        <v>2223.6999999999998</v>
      </c>
      <c r="F246">
        <v>5</v>
      </c>
      <c r="G246">
        <v>28815.9</v>
      </c>
      <c r="H246">
        <v>1797.2</v>
      </c>
      <c r="I246">
        <v>1394.6</v>
      </c>
      <c r="J246">
        <v>57</v>
      </c>
      <c r="K246">
        <v>26849.7</v>
      </c>
      <c r="L246">
        <v>1896.3</v>
      </c>
      <c r="M246">
        <v>1530.8</v>
      </c>
    </row>
    <row r="247" spans="1:13">
      <c r="A247" s="1">
        <v>42186</v>
      </c>
      <c r="B247">
        <v>35674</v>
      </c>
      <c r="C247">
        <v>2174.4</v>
      </c>
      <c r="D247">
        <v>32598.5</v>
      </c>
      <c r="E247">
        <v>2202.4</v>
      </c>
      <c r="F247">
        <v>6</v>
      </c>
      <c r="G247">
        <v>30214.7</v>
      </c>
      <c r="H247">
        <v>1684.7</v>
      </c>
      <c r="I247">
        <v>1348.1</v>
      </c>
      <c r="J247">
        <v>60.1</v>
      </c>
      <c r="K247">
        <v>27273.5</v>
      </c>
      <c r="L247">
        <v>1790.1</v>
      </c>
      <c r="M247">
        <v>1414.7</v>
      </c>
    </row>
    <row r="248" spans="1:13">
      <c r="A248" s="1">
        <v>42217</v>
      </c>
      <c r="B248">
        <v>34791.599999999999</v>
      </c>
      <c r="C248">
        <v>2301.3000000000002</v>
      </c>
      <c r="D248">
        <v>32823.5</v>
      </c>
      <c r="E248">
        <v>2252.5</v>
      </c>
      <c r="F248">
        <v>7</v>
      </c>
      <c r="G248">
        <v>29556.799999999999</v>
      </c>
      <c r="H248">
        <v>1759.9</v>
      </c>
      <c r="I248">
        <v>1381.1</v>
      </c>
      <c r="J248">
        <v>60.2</v>
      </c>
      <c r="K248">
        <v>27483.8</v>
      </c>
      <c r="L248">
        <v>1873.2</v>
      </c>
      <c r="M248">
        <v>1497.6</v>
      </c>
    </row>
    <row r="249" spans="1:13">
      <c r="A249" s="1">
        <v>42248</v>
      </c>
      <c r="B249">
        <v>35654.6</v>
      </c>
      <c r="C249">
        <v>2421.5</v>
      </c>
      <c r="D249">
        <v>33923.300000000003</v>
      </c>
      <c r="E249">
        <v>2532.8000000000002</v>
      </c>
      <c r="F249">
        <v>8</v>
      </c>
      <c r="G249">
        <v>29949.200000000001</v>
      </c>
      <c r="H249">
        <v>1775.8</v>
      </c>
      <c r="I249">
        <v>1383.8</v>
      </c>
      <c r="J249">
        <v>60.2</v>
      </c>
      <c r="K249">
        <v>28104.2</v>
      </c>
      <c r="L249">
        <v>1949.7</v>
      </c>
      <c r="M249">
        <v>1545</v>
      </c>
    </row>
    <row r="250" spans="1:13">
      <c r="A250" s="1">
        <v>42278</v>
      </c>
      <c r="B250">
        <v>37102.699999999997</v>
      </c>
      <c r="C250">
        <v>2377.8000000000002</v>
      </c>
      <c r="D250">
        <v>33777.199999999997</v>
      </c>
      <c r="E250">
        <v>2367.6999999999998</v>
      </c>
      <c r="F250">
        <v>9</v>
      </c>
      <c r="G250">
        <v>30835.4</v>
      </c>
      <c r="H250">
        <v>1783.1</v>
      </c>
      <c r="I250">
        <v>1377.8</v>
      </c>
      <c r="J250">
        <v>60.3</v>
      </c>
      <c r="K250">
        <v>28493.5</v>
      </c>
      <c r="L250">
        <v>1872.2</v>
      </c>
      <c r="M250">
        <v>1491.7</v>
      </c>
    </row>
    <row r="251" spans="1:13">
      <c r="A251" s="1">
        <v>42309</v>
      </c>
      <c r="B251">
        <v>37192.5</v>
      </c>
      <c r="C251">
        <v>2432.4</v>
      </c>
      <c r="D251">
        <v>34379.199999999997</v>
      </c>
      <c r="E251">
        <v>2447</v>
      </c>
      <c r="F251">
        <v>10</v>
      </c>
      <c r="G251">
        <v>31097.599999999999</v>
      </c>
      <c r="H251">
        <v>1865.3</v>
      </c>
      <c r="I251">
        <v>1441.7</v>
      </c>
      <c r="J251">
        <v>63.5</v>
      </c>
      <c r="K251">
        <v>29311.9</v>
      </c>
      <c r="L251">
        <v>1934.7</v>
      </c>
      <c r="M251">
        <v>1543</v>
      </c>
    </row>
    <row r="252" spans="1:13">
      <c r="A252" s="1">
        <v>42339</v>
      </c>
      <c r="B252">
        <v>37618.699999999997</v>
      </c>
      <c r="C252">
        <v>2395.6999999999998</v>
      </c>
      <c r="D252">
        <v>34682.5</v>
      </c>
      <c r="E252">
        <v>2425.6999999999998</v>
      </c>
      <c r="F252">
        <v>11</v>
      </c>
      <c r="G252">
        <v>31784.799999999999</v>
      </c>
      <c r="H252">
        <v>1891.9</v>
      </c>
      <c r="I252">
        <v>1435.9</v>
      </c>
      <c r="J252">
        <v>65.599999999999994</v>
      </c>
      <c r="K252">
        <v>30295.599999999999</v>
      </c>
      <c r="L252">
        <v>1977.7</v>
      </c>
      <c r="M252">
        <v>1569.8</v>
      </c>
    </row>
    <row r="253" spans="1:13">
      <c r="A253" s="1">
        <v>42370</v>
      </c>
      <c r="B253">
        <v>38925.599999999999</v>
      </c>
      <c r="C253">
        <v>2428.8000000000002</v>
      </c>
      <c r="D253">
        <v>35736.400000000001</v>
      </c>
      <c r="E253">
        <v>2275.6</v>
      </c>
      <c r="F253">
        <v>12</v>
      </c>
      <c r="G253">
        <v>33170.699999999997</v>
      </c>
      <c r="H253">
        <v>1881.2</v>
      </c>
      <c r="I253">
        <v>1451.5</v>
      </c>
      <c r="J253">
        <v>64.2</v>
      </c>
      <c r="K253">
        <v>31010.6</v>
      </c>
      <c r="L253">
        <v>2015.6</v>
      </c>
      <c r="M253">
        <v>1634.4</v>
      </c>
    </row>
    <row r="254" spans="1:13">
      <c r="A254" s="1">
        <v>42401</v>
      </c>
      <c r="B254">
        <v>35979.199999999997</v>
      </c>
      <c r="C254">
        <v>2356.1</v>
      </c>
      <c r="D254">
        <v>34296.800000000003</v>
      </c>
      <c r="E254">
        <v>2366.6</v>
      </c>
      <c r="F254" t="s">
        <v>1233</v>
      </c>
      <c r="G254">
        <v>32067.9</v>
      </c>
      <c r="H254">
        <v>1961.2</v>
      </c>
      <c r="I254">
        <v>1500.6</v>
      </c>
      <c r="J254">
        <v>58</v>
      </c>
      <c r="K254">
        <v>30238.6</v>
      </c>
      <c r="L254">
        <v>2192.9</v>
      </c>
      <c r="M254">
        <v>1787.9</v>
      </c>
    </row>
    <row r="255" spans="1:13">
      <c r="A255" s="1">
        <v>42430</v>
      </c>
      <c r="B255">
        <v>36827.199999999997</v>
      </c>
      <c r="C255">
        <v>2312.9</v>
      </c>
      <c r="D255">
        <v>33617.599999999999</v>
      </c>
      <c r="E255">
        <v>2244.6</v>
      </c>
      <c r="F255">
        <v>2</v>
      </c>
      <c r="G255">
        <v>33616.5</v>
      </c>
      <c r="H255">
        <v>1995.7</v>
      </c>
      <c r="I255">
        <v>1511</v>
      </c>
      <c r="J255">
        <v>56.9</v>
      </c>
      <c r="K255">
        <v>30123.5</v>
      </c>
      <c r="L255">
        <v>2190.4</v>
      </c>
      <c r="M255">
        <v>1765.3</v>
      </c>
    </row>
    <row r="256" spans="1:13">
      <c r="A256" s="1">
        <v>42461</v>
      </c>
      <c r="B256">
        <v>37710.1</v>
      </c>
      <c r="C256">
        <v>2394.6999999999998</v>
      </c>
      <c r="D256">
        <v>34536.300000000003</v>
      </c>
      <c r="E256">
        <v>2387.6</v>
      </c>
      <c r="F256">
        <v>3</v>
      </c>
      <c r="G256">
        <v>34177.1</v>
      </c>
      <c r="H256">
        <v>2159.1999999999998</v>
      </c>
      <c r="I256">
        <v>1497.2</v>
      </c>
      <c r="J256">
        <v>61</v>
      </c>
      <c r="K256">
        <v>32107.3</v>
      </c>
      <c r="L256">
        <v>2241.5</v>
      </c>
      <c r="M256">
        <v>1760.4</v>
      </c>
    </row>
    <row r="257" spans="1:13">
      <c r="A257" s="1">
        <v>42491</v>
      </c>
      <c r="B257">
        <v>38241.300000000003</v>
      </c>
      <c r="C257">
        <v>2419.5</v>
      </c>
      <c r="D257">
        <v>34790.400000000001</v>
      </c>
      <c r="E257">
        <v>2419.9</v>
      </c>
      <c r="F257">
        <v>4</v>
      </c>
      <c r="G257">
        <v>34095.5</v>
      </c>
      <c r="H257">
        <v>2109.6999999999998</v>
      </c>
      <c r="I257">
        <v>1426.1</v>
      </c>
      <c r="J257">
        <v>66</v>
      </c>
      <c r="K257">
        <v>32220.9</v>
      </c>
      <c r="L257">
        <v>2046.4</v>
      </c>
      <c r="M257">
        <v>1668.2</v>
      </c>
    </row>
    <row r="258" spans="1:13">
      <c r="A258" s="1">
        <v>42522</v>
      </c>
      <c r="B258">
        <v>38592.699999999997</v>
      </c>
      <c r="C258">
        <v>2561.8000000000002</v>
      </c>
      <c r="D258">
        <v>34858.1</v>
      </c>
      <c r="E258">
        <v>2411.5</v>
      </c>
      <c r="F258">
        <v>5</v>
      </c>
      <c r="G258">
        <v>33780.300000000003</v>
      </c>
      <c r="H258">
        <v>2229.1</v>
      </c>
      <c r="I258">
        <v>1458.5</v>
      </c>
      <c r="J258">
        <v>68</v>
      </c>
      <c r="K258">
        <v>32072.7</v>
      </c>
      <c r="L258">
        <v>2223.6999999999998</v>
      </c>
      <c r="M258">
        <v>1762.2</v>
      </c>
    </row>
    <row r="259" spans="1:13">
      <c r="A259" s="1">
        <v>42552</v>
      </c>
      <c r="B259">
        <v>40131</v>
      </c>
      <c r="C259">
        <v>2489.4</v>
      </c>
      <c r="D259">
        <v>35670.400000000001</v>
      </c>
      <c r="E259">
        <v>2281.6</v>
      </c>
      <c r="F259">
        <v>6</v>
      </c>
      <c r="G259">
        <v>35674</v>
      </c>
      <c r="H259">
        <v>2174.4</v>
      </c>
      <c r="I259">
        <v>1440.5</v>
      </c>
      <c r="J259">
        <v>68.2</v>
      </c>
      <c r="K259">
        <v>32598.5</v>
      </c>
      <c r="L259">
        <v>2202.4</v>
      </c>
      <c r="M259">
        <v>1711.5</v>
      </c>
    </row>
    <row r="260" spans="1:13">
      <c r="A260" s="1">
        <v>42583</v>
      </c>
      <c r="B260">
        <v>39775</v>
      </c>
      <c r="C260">
        <v>2585.5</v>
      </c>
      <c r="D260">
        <v>36046.1</v>
      </c>
      <c r="E260">
        <v>2301</v>
      </c>
      <c r="F260">
        <v>7</v>
      </c>
      <c r="G260">
        <v>34791.599999999999</v>
      </c>
      <c r="H260">
        <v>2301.3000000000002</v>
      </c>
      <c r="I260">
        <v>1500.4</v>
      </c>
      <c r="J260">
        <v>65.2</v>
      </c>
      <c r="K260">
        <v>32823.5</v>
      </c>
      <c r="L260">
        <v>2252.5</v>
      </c>
      <c r="M260">
        <v>1709.5</v>
      </c>
    </row>
    <row r="261" spans="1:13">
      <c r="A261" s="1">
        <v>42614</v>
      </c>
      <c r="B261">
        <v>39170.9</v>
      </c>
      <c r="C261">
        <v>2489.1999999999998</v>
      </c>
      <c r="D261">
        <v>35654.9</v>
      </c>
      <c r="E261">
        <v>2294.1999999999998</v>
      </c>
      <c r="F261">
        <v>8</v>
      </c>
      <c r="G261">
        <v>35654.6</v>
      </c>
      <c r="H261">
        <v>2421.5</v>
      </c>
      <c r="I261">
        <v>1591.8</v>
      </c>
      <c r="J261">
        <v>66.099999999999994</v>
      </c>
      <c r="K261">
        <v>33923.300000000003</v>
      </c>
      <c r="L261">
        <v>2532.8000000000002</v>
      </c>
      <c r="M261">
        <v>1969</v>
      </c>
    </row>
    <row r="262" spans="1:13">
      <c r="A262" s="1">
        <v>42644</v>
      </c>
      <c r="B262">
        <v>39917.300000000003</v>
      </c>
      <c r="C262">
        <v>2531.8000000000002</v>
      </c>
      <c r="D262">
        <v>36322</v>
      </c>
      <c r="E262">
        <v>2404.1999999999998</v>
      </c>
      <c r="F262">
        <v>9</v>
      </c>
      <c r="G262">
        <v>37102.699999999997</v>
      </c>
      <c r="H262">
        <v>2377.8000000000002</v>
      </c>
      <c r="I262">
        <v>1570.5</v>
      </c>
      <c r="J262">
        <v>66.2</v>
      </c>
      <c r="K262">
        <v>33777.199999999997</v>
      </c>
      <c r="L262">
        <v>2367.6999999999998</v>
      </c>
      <c r="M262">
        <v>1800.1</v>
      </c>
    </row>
    <row r="263" spans="1:13">
      <c r="A263" s="1">
        <v>42675</v>
      </c>
      <c r="B263">
        <v>40496.300000000003</v>
      </c>
      <c r="C263">
        <v>2767.7</v>
      </c>
      <c r="D263">
        <v>36952.800000000003</v>
      </c>
      <c r="E263">
        <v>2453.5</v>
      </c>
      <c r="F263">
        <v>10</v>
      </c>
      <c r="G263">
        <v>37192.5</v>
      </c>
      <c r="H263">
        <v>2432.4</v>
      </c>
      <c r="I263">
        <v>1614.3</v>
      </c>
      <c r="J263">
        <v>72.5</v>
      </c>
      <c r="K263">
        <v>34379.199999999997</v>
      </c>
      <c r="L263">
        <v>2447</v>
      </c>
      <c r="M263">
        <v>1855.8</v>
      </c>
    </row>
    <row r="264" spans="1:13">
      <c r="A264" s="1">
        <v>42705</v>
      </c>
      <c r="B264">
        <v>40929.1</v>
      </c>
      <c r="C264">
        <v>2626.3</v>
      </c>
      <c r="D264">
        <v>37667.300000000003</v>
      </c>
      <c r="E264">
        <v>2465.3000000000002</v>
      </c>
      <c r="F264">
        <v>11</v>
      </c>
      <c r="G264">
        <v>37618.699999999997</v>
      </c>
      <c r="H264">
        <v>2395.6999999999998</v>
      </c>
      <c r="I264">
        <v>1609.8</v>
      </c>
      <c r="J264">
        <v>73.5</v>
      </c>
      <c r="K264">
        <v>34682.5</v>
      </c>
      <c r="L264">
        <v>2425.6999999999998</v>
      </c>
      <c r="M264">
        <v>1885.1</v>
      </c>
    </row>
    <row r="265" spans="1:13">
      <c r="A265" s="1">
        <v>42736</v>
      </c>
      <c r="B265">
        <v>42217.2</v>
      </c>
      <c r="C265">
        <v>2677.7</v>
      </c>
      <c r="D265">
        <v>37311.300000000003</v>
      </c>
      <c r="E265">
        <v>2297.6</v>
      </c>
      <c r="F265">
        <v>12</v>
      </c>
      <c r="G265">
        <v>38925.599999999999</v>
      </c>
      <c r="H265">
        <v>2428.8000000000002</v>
      </c>
      <c r="I265">
        <v>1621.4</v>
      </c>
      <c r="J265">
        <v>67.7</v>
      </c>
      <c r="K265">
        <v>35736.400000000001</v>
      </c>
      <c r="L265">
        <v>2275.6</v>
      </c>
      <c r="M265">
        <v>1730.8</v>
      </c>
    </row>
    <row r="266" spans="1:13">
      <c r="A266" s="1">
        <v>42767</v>
      </c>
      <c r="B266">
        <v>37864.1</v>
      </c>
      <c r="C266">
        <v>2442.4</v>
      </c>
      <c r="D266">
        <v>33714.400000000001</v>
      </c>
      <c r="E266">
        <v>2460.5</v>
      </c>
      <c r="F266" t="s">
        <v>1234</v>
      </c>
      <c r="G266">
        <v>35979.199999999997</v>
      </c>
      <c r="H266">
        <v>2356.1</v>
      </c>
      <c r="I266">
        <v>1566.3</v>
      </c>
      <c r="J266">
        <v>53.4</v>
      </c>
      <c r="K266">
        <v>34296.800000000003</v>
      </c>
      <c r="L266">
        <v>2366.6</v>
      </c>
      <c r="M266">
        <v>1766.3</v>
      </c>
    </row>
    <row r="267" spans="1:13">
      <c r="A267" s="1">
        <v>42795</v>
      </c>
      <c r="B267">
        <v>39796.699999999997</v>
      </c>
      <c r="C267">
        <v>2603.3000000000002</v>
      </c>
      <c r="D267">
        <v>34651.9</v>
      </c>
      <c r="E267">
        <v>2527.4</v>
      </c>
      <c r="F267">
        <v>2</v>
      </c>
      <c r="G267">
        <v>36827.199999999997</v>
      </c>
      <c r="H267">
        <v>2312.9</v>
      </c>
      <c r="I267">
        <v>1492.2</v>
      </c>
      <c r="J267">
        <v>53.9</v>
      </c>
      <c r="K267">
        <v>33617.599999999999</v>
      </c>
      <c r="L267">
        <v>2244.6</v>
      </c>
      <c r="M267">
        <v>1685.3</v>
      </c>
    </row>
    <row r="268" spans="1:13">
      <c r="A268" s="1">
        <v>42826</v>
      </c>
      <c r="B268">
        <v>39608.6</v>
      </c>
      <c r="C268">
        <v>2758.6</v>
      </c>
      <c r="D268">
        <v>35139</v>
      </c>
      <c r="E268">
        <v>2537.8000000000002</v>
      </c>
      <c r="F268">
        <v>3</v>
      </c>
      <c r="G268">
        <v>37710.1</v>
      </c>
      <c r="H268">
        <v>2394.6999999999998</v>
      </c>
      <c r="I268">
        <v>1634.3</v>
      </c>
      <c r="J268">
        <v>56.3</v>
      </c>
      <c r="K268">
        <v>34536.300000000003</v>
      </c>
      <c r="L268">
        <v>2387.6</v>
      </c>
      <c r="M268">
        <v>1785.3</v>
      </c>
    </row>
    <row r="269" spans="1:13">
      <c r="A269" s="1">
        <v>42856</v>
      </c>
      <c r="B269">
        <v>40319.199999999997</v>
      </c>
      <c r="C269">
        <v>2646.5</v>
      </c>
      <c r="D269">
        <v>36129.699999999997</v>
      </c>
      <c r="E269">
        <v>2591.4</v>
      </c>
      <c r="F269">
        <v>4</v>
      </c>
      <c r="G269">
        <v>38241.300000000003</v>
      </c>
      <c r="H269">
        <v>2419.5</v>
      </c>
      <c r="I269">
        <v>1642.7</v>
      </c>
      <c r="J269">
        <v>56.6</v>
      </c>
      <c r="K269">
        <v>34790.400000000001</v>
      </c>
      <c r="L269">
        <v>2419.9</v>
      </c>
      <c r="M269">
        <v>1788</v>
      </c>
    </row>
    <row r="270" spans="1:13">
      <c r="A270" s="1">
        <v>42887</v>
      </c>
      <c r="B270">
        <v>40243.4</v>
      </c>
      <c r="C270">
        <v>2765.6</v>
      </c>
      <c r="D270">
        <v>35546.699999999997</v>
      </c>
      <c r="E270">
        <v>2582.6</v>
      </c>
      <c r="F270">
        <v>5</v>
      </c>
      <c r="G270">
        <v>38592.699999999997</v>
      </c>
      <c r="H270">
        <v>2561.8000000000002</v>
      </c>
      <c r="I270">
        <v>1801.6</v>
      </c>
      <c r="J270">
        <v>57.4</v>
      </c>
      <c r="K270">
        <v>34858.1</v>
      </c>
      <c r="L270">
        <v>2411.5</v>
      </c>
      <c r="M270">
        <v>1786.4</v>
      </c>
    </row>
    <row r="271" spans="1:13">
      <c r="A271" s="1">
        <v>42917</v>
      </c>
      <c r="B271">
        <v>41571.9</v>
      </c>
      <c r="C271">
        <v>2678.8</v>
      </c>
      <c r="D271">
        <v>36501.4</v>
      </c>
      <c r="E271">
        <v>2640.6</v>
      </c>
      <c r="F271">
        <v>6</v>
      </c>
      <c r="G271">
        <v>40131</v>
      </c>
      <c r="H271">
        <v>2489.4</v>
      </c>
      <c r="I271">
        <v>1764.8</v>
      </c>
      <c r="J271">
        <v>60.7</v>
      </c>
      <c r="K271">
        <v>35670.400000000001</v>
      </c>
      <c r="L271">
        <v>2281.6</v>
      </c>
      <c r="M271">
        <v>1697.6</v>
      </c>
    </row>
    <row r="272" spans="1:13">
      <c r="A272" s="1">
        <v>42948</v>
      </c>
      <c r="B272">
        <v>41312.699999999997</v>
      </c>
      <c r="C272">
        <v>2809.4</v>
      </c>
      <c r="D272">
        <v>37069.1</v>
      </c>
      <c r="E272">
        <v>2667.2</v>
      </c>
      <c r="F272">
        <v>7</v>
      </c>
      <c r="G272">
        <v>39775</v>
      </c>
      <c r="H272">
        <v>2585.5</v>
      </c>
      <c r="I272">
        <v>1827.1</v>
      </c>
      <c r="J272">
        <v>60.5</v>
      </c>
      <c r="K272">
        <v>36046.1</v>
      </c>
      <c r="L272">
        <v>2301</v>
      </c>
      <c r="M272">
        <v>1689.7</v>
      </c>
    </row>
    <row r="273" spans="1:13">
      <c r="A273" s="1">
        <v>42979</v>
      </c>
      <c r="B273">
        <v>41745.5</v>
      </c>
      <c r="C273">
        <v>2706.5</v>
      </c>
      <c r="D273">
        <v>37139.199999999997</v>
      </c>
      <c r="E273">
        <v>2562.4</v>
      </c>
      <c r="F273">
        <v>8</v>
      </c>
      <c r="G273">
        <v>39170.9</v>
      </c>
      <c r="H273">
        <v>2489.1999999999998</v>
      </c>
      <c r="I273">
        <v>1761.5</v>
      </c>
      <c r="J273">
        <v>59.9</v>
      </c>
      <c r="K273">
        <v>35654.9</v>
      </c>
      <c r="L273">
        <v>2294.1999999999998</v>
      </c>
      <c r="M273">
        <v>1637.7</v>
      </c>
    </row>
    <row r="274" spans="1:13">
      <c r="A274" s="1">
        <v>43009</v>
      </c>
      <c r="B274">
        <v>41931.300000000003</v>
      </c>
      <c r="C274">
        <v>2647.2</v>
      </c>
      <c r="D274">
        <v>37520.699999999997</v>
      </c>
      <c r="E274">
        <v>2445.8000000000002</v>
      </c>
      <c r="F274">
        <v>9</v>
      </c>
      <c r="G274">
        <v>39917.300000000003</v>
      </c>
      <c r="H274">
        <v>2531.8000000000002</v>
      </c>
      <c r="I274">
        <v>1815.9</v>
      </c>
      <c r="J274">
        <v>60.4</v>
      </c>
      <c r="K274">
        <v>36322</v>
      </c>
      <c r="L274">
        <v>2404.1999999999998</v>
      </c>
      <c r="M274">
        <v>1628.1</v>
      </c>
    </row>
    <row r="275" spans="1:13">
      <c r="A275" s="1">
        <v>43040</v>
      </c>
      <c r="B275">
        <v>42305</v>
      </c>
      <c r="C275">
        <v>2879.3</v>
      </c>
      <c r="D275">
        <v>38833.9</v>
      </c>
      <c r="E275">
        <v>2472.9</v>
      </c>
      <c r="F275">
        <v>10</v>
      </c>
      <c r="G275">
        <v>40496.300000000003</v>
      </c>
      <c r="H275">
        <v>2767.7</v>
      </c>
      <c r="I275">
        <v>2045</v>
      </c>
      <c r="J275">
        <v>61.4</v>
      </c>
      <c r="K275">
        <v>36952.800000000003</v>
      </c>
      <c r="L275">
        <v>2453.5</v>
      </c>
      <c r="M275">
        <v>1684.3</v>
      </c>
    </row>
    <row r="276" spans="1:13">
      <c r="A276" s="1">
        <v>43070</v>
      </c>
      <c r="B276">
        <v>43446.3</v>
      </c>
      <c r="C276">
        <v>2725</v>
      </c>
      <c r="D276">
        <v>39833.599999999999</v>
      </c>
      <c r="E276">
        <v>2479.6999999999998</v>
      </c>
      <c r="F276">
        <v>11</v>
      </c>
      <c r="G276">
        <v>40929.1</v>
      </c>
      <c r="H276">
        <v>2626.3</v>
      </c>
      <c r="I276">
        <v>1952.8</v>
      </c>
      <c r="J276">
        <v>61.8</v>
      </c>
      <c r="K276">
        <v>37667.300000000003</v>
      </c>
      <c r="L276">
        <v>2465.3000000000002</v>
      </c>
      <c r="M276">
        <v>1723.3</v>
      </c>
    </row>
    <row r="277" spans="1:13">
      <c r="A277" s="1">
        <v>43101</v>
      </c>
      <c r="B277">
        <v>44481.3</v>
      </c>
      <c r="C277">
        <v>2616.3000000000002</v>
      </c>
      <c r="D277">
        <v>40257.599999999999</v>
      </c>
      <c r="E277">
        <v>2328.6</v>
      </c>
      <c r="F277">
        <v>12</v>
      </c>
      <c r="G277">
        <v>42217.2</v>
      </c>
      <c r="H277">
        <v>2677.7</v>
      </c>
      <c r="I277">
        <v>1991.2</v>
      </c>
      <c r="J277">
        <v>63.6</v>
      </c>
      <c r="K277">
        <v>37311.300000000003</v>
      </c>
      <c r="L277">
        <v>2297.6</v>
      </c>
      <c r="M277">
        <v>1586.3</v>
      </c>
    </row>
    <row r="278" spans="1:13">
      <c r="A278" s="1">
        <v>43132</v>
      </c>
      <c r="B278">
        <v>41690.400000000001</v>
      </c>
      <c r="C278">
        <v>2333.8000000000002</v>
      </c>
      <c r="D278">
        <v>38447.5</v>
      </c>
      <c r="E278">
        <v>2308.4</v>
      </c>
      <c r="F278" t="s">
        <v>1235</v>
      </c>
      <c r="G278">
        <v>37864.1</v>
      </c>
      <c r="H278">
        <v>2442.4</v>
      </c>
      <c r="I278">
        <v>1804.1</v>
      </c>
      <c r="J278">
        <v>54.7</v>
      </c>
      <c r="K278">
        <v>33714.400000000001</v>
      </c>
      <c r="L278">
        <v>2460.5</v>
      </c>
      <c r="M278">
        <v>1740</v>
      </c>
    </row>
    <row r="279" spans="1:13">
      <c r="A279" s="1">
        <v>43160</v>
      </c>
      <c r="B279">
        <v>42971.199999999997</v>
      </c>
      <c r="C279">
        <v>2513.9</v>
      </c>
      <c r="D279">
        <v>39645.300000000003</v>
      </c>
      <c r="E279">
        <v>2411.6999999999998</v>
      </c>
      <c r="F279">
        <v>2</v>
      </c>
      <c r="G279">
        <v>39796.699999999997</v>
      </c>
      <c r="H279">
        <v>2603.3000000000002</v>
      </c>
      <c r="I279">
        <v>1930.9</v>
      </c>
      <c r="J279">
        <v>57.6</v>
      </c>
      <c r="K279">
        <v>34651.9</v>
      </c>
      <c r="L279">
        <v>2527.4</v>
      </c>
      <c r="M279">
        <v>1756.7</v>
      </c>
    </row>
    <row r="280" spans="1:13">
      <c r="A280" s="1">
        <v>43191</v>
      </c>
      <c r="B280">
        <v>43915.1</v>
      </c>
      <c r="C280">
        <v>2803.4</v>
      </c>
      <c r="D280">
        <v>40574.6</v>
      </c>
      <c r="E280">
        <v>2510.5</v>
      </c>
      <c r="F280">
        <v>3</v>
      </c>
      <c r="G280">
        <v>39608.6</v>
      </c>
      <c r="H280">
        <v>2758.6</v>
      </c>
      <c r="I280">
        <v>2029.4</v>
      </c>
      <c r="J280">
        <v>61.9</v>
      </c>
      <c r="K280">
        <v>35139</v>
      </c>
      <c r="L280">
        <v>2537.8000000000002</v>
      </c>
      <c r="M280">
        <v>1760.9</v>
      </c>
    </row>
    <row r="281" spans="1:13">
      <c r="A281" s="1">
        <v>43221</v>
      </c>
      <c r="B281">
        <v>45040.1</v>
      </c>
      <c r="C281">
        <v>2918.7</v>
      </c>
      <c r="D281">
        <v>42194.400000000001</v>
      </c>
      <c r="E281">
        <v>2740</v>
      </c>
      <c r="F281">
        <v>4</v>
      </c>
      <c r="G281">
        <v>40319.199999999997</v>
      </c>
      <c r="H281">
        <v>2646.5</v>
      </c>
      <c r="I281">
        <v>1962.6</v>
      </c>
      <c r="J281">
        <v>61</v>
      </c>
      <c r="K281">
        <v>36129.699999999997</v>
      </c>
      <c r="L281">
        <v>2591.4</v>
      </c>
      <c r="M281">
        <v>1846.4</v>
      </c>
    </row>
    <row r="282" spans="1:13">
      <c r="A282" s="1">
        <v>43252</v>
      </c>
      <c r="B282">
        <v>45822.8</v>
      </c>
      <c r="C282">
        <v>3095.3</v>
      </c>
      <c r="D282">
        <v>42806.400000000001</v>
      </c>
      <c r="E282">
        <v>2720.9</v>
      </c>
      <c r="F282">
        <v>5</v>
      </c>
      <c r="G282">
        <v>40243.4</v>
      </c>
      <c r="H282">
        <v>2765.6</v>
      </c>
      <c r="I282">
        <v>2023.6</v>
      </c>
      <c r="J282">
        <v>62.1</v>
      </c>
      <c r="K282">
        <v>35546.699999999997</v>
      </c>
      <c r="L282">
        <v>2582.6</v>
      </c>
      <c r="M282">
        <v>1823.7</v>
      </c>
    </row>
    <row r="283" spans="1:13">
      <c r="A283" s="1">
        <v>43282</v>
      </c>
      <c r="B283">
        <v>47718.6</v>
      </c>
      <c r="C283">
        <v>3073.3</v>
      </c>
      <c r="D283">
        <v>44421.8</v>
      </c>
      <c r="E283">
        <v>2771.4</v>
      </c>
      <c r="F283">
        <v>6</v>
      </c>
      <c r="G283">
        <v>41571.9</v>
      </c>
      <c r="H283">
        <v>2678.8</v>
      </c>
      <c r="I283">
        <v>1965.9</v>
      </c>
      <c r="J283">
        <v>64.2</v>
      </c>
      <c r="K283">
        <v>36501.4</v>
      </c>
      <c r="L283">
        <v>2640.6</v>
      </c>
      <c r="M283">
        <v>1859</v>
      </c>
    </row>
    <row r="284" spans="1:13">
      <c r="A284" s="1">
        <v>43313</v>
      </c>
      <c r="B284">
        <v>47005.2</v>
      </c>
      <c r="C284">
        <v>3157.5</v>
      </c>
      <c r="D284">
        <v>43475.1</v>
      </c>
      <c r="E284">
        <v>2746.5</v>
      </c>
      <c r="F284">
        <v>7</v>
      </c>
      <c r="G284">
        <v>41312.699999999997</v>
      </c>
      <c r="H284">
        <v>2809.4</v>
      </c>
      <c r="I284">
        <v>2036.4</v>
      </c>
      <c r="J284">
        <v>65.7</v>
      </c>
      <c r="K284">
        <v>37069.1</v>
      </c>
      <c r="L284">
        <v>2667.2</v>
      </c>
      <c r="M284">
        <v>1839.2</v>
      </c>
    </row>
    <row r="285" spans="1:13">
      <c r="A285" s="1">
        <v>43344</v>
      </c>
      <c r="B285">
        <v>47846.5</v>
      </c>
      <c r="C285">
        <v>3135</v>
      </c>
      <c r="D285">
        <v>44474.2</v>
      </c>
      <c r="E285">
        <v>2757.6</v>
      </c>
      <c r="F285">
        <v>8</v>
      </c>
      <c r="G285">
        <v>41745.5</v>
      </c>
      <c r="H285">
        <v>2706.5</v>
      </c>
      <c r="I285">
        <v>1990.7</v>
      </c>
      <c r="J285">
        <v>65</v>
      </c>
      <c r="K285">
        <v>37139.199999999997</v>
      </c>
      <c r="L285">
        <v>2562.4</v>
      </c>
      <c r="M285">
        <v>1811.7</v>
      </c>
    </row>
    <row r="286" spans="1:13">
      <c r="A286" s="1">
        <v>43374</v>
      </c>
      <c r="B286">
        <v>48235.1</v>
      </c>
      <c r="C286">
        <v>3307.7</v>
      </c>
      <c r="D286">
        <v>44897.9</v>
      </c>
      <c r="E286">
        <v>2676.9</v>
      </c>
      <c r="F286">
        <v>9</v>
      </c>
      <c r="G286">
        <v>41931.300000000003</v>
      </c>
      <c r="H286">
        <v>2647.2</v>
      </c>
      <c r="I286">
        <v>1991.7</v>
      </c>
      <c r="J286">
        <v>60.6</v>
      </c>
      <c r="K286">
        <v>37520.699999999997</v>
      </c>
      <c r="L286">
        <v>2445.8000000000002</v>
      </c>
      <c r="M286">
        <v>1739.8</v>
      </c>
    </row>
    <row r="287" spans="1:13">
      <c r="A287" s="1">
        <v>43405</v>
      </c>
      <c r="B287">
        <v>47417.3</v>
      </c>
      <c r="C287">
        <v>3366.5</v>
      </c>
      <c r="D287">
        <v>45249.5</v>
      </c>
      <c r="E287">
        <v>2694.7</v>
      </c>
      <c r="F287">
        <v>10</v>
      </c>
      <c r="G287">
        <v>42305</v>
      </c>
      <c r="H287">
        <v>2879.3</v>
      </c>
      <c r="I287">
        <v>2196.1</v>
      </c>
      <c r="J287">
        <v>63.1</v>
      </c>
      <c r="K287">
        <v>38833.9</v>
      </c>
      <c r="L287">
        <v>2472.9</v>
      </c>
      <c r="M287">
        <v>1756.2</v>
      </c>
    </row>
    <row r="288" spans="1:13">
      <c r="A288" s="1">
        <v>43435</v>
      </c>
      <c r="B288">
        <v>48478.2</v>
      </c>
      <c r="C288">
        <v>3338.3</v>
      </c>
      <c r="D288">
        <v>46287.9</v>
      </c>
      <c r="E288">
        <v>2719.4</v>
      </c>
      <c r="F288">
        <v>11</v>
      </c>
      <c r="G288">
        <v>43446.3</v>
      </c>
      <c r="H288">
        <v>2725</v>
      </c>
      <c r="I288">
        <v>2006.4</v>
      </c>
      <c r="J288">
        <v>63</v>
      </c>
      <c r="K288">
        <v>39833.599999999999</v>
      </c>
      <c r="L288">
        <v>2479.6999999999998</v>
      </c>
      <c r="M288">
        <v>1765.9</v>
      </c>
    </row>
    <row r="289" spans="1:13">
      <c r="A289" s="1">
        <v>43466</v>
      </c>
      <c r="B289">
        <v>49228.6</v>
      </c>
      <c r="C289">
        <v>3440.3</v>
      </c>
      <c r="D289">
        <v>46668.5</v>
      </c>
      <c r="E289">
        <v>2646.7</v>
      </c>
      <c r="F289">
        <v>12</v>
      </c>
      <c r="G289">
        <v>44481.3</v>
      </c>
      <c r="H289">
        <v>2616.3000000000002</v>
      </c>
      <c r="I289">
        <v>1961</v>
      </c>
      <c r="J289">
        <v>63.3</v>
      </c>
      <c r="K289">
        <v>40257.599999999999</v>
      </c>
      <c r="L289">
        <v>2328.6</v>
      </c>
      <c r="M289">
        <v>1638.5</v>
      </c>
    </row>
    <row r="290" spans="1:13">
      <c r="A290" s="1">
        <v>43497</v>
      </c>
      <c r="B290">
        <v>45355.7</v>
      </c>
      <c r="C290">
        <v>3197.4</v>
      </c>
      <c r="D290">
        <v>43775.8</v>
      </c>
      <c r="E290">
        <v>2650.7</v>
      </c>
      <c r="F290" t="s">
        <v>1236</v>
      </c>
      <c r="G290">
        <v>41690.400000000001</v>
      </c>
      <c r="H290">
        <v>2333.8000000000002</v>
      </c>
      <c r="I290">
        <v>1779.9</v>
      </c>
      <c r="J290">
        <v>48.8</v>
      </c>
      <c r="K290">
        <v>38447.5</v>
      </c>
      <c r="L290">
        <v>2308.4</v>
      </c>
      <c r="M290">
        <v>1683.8</v>
      </c>
    </row>
    <row r="291" spans="1:13">
      <c r="A291" s="1">
        <v>43525</v>
      </c>
      <c r="B291">
        <v>46894.8</v>
      </c>
      <c r="C291">
        <v>3268.9</v>
      </c>
      <c r="D291">
        <v>44942</v>
      </c>
      <c r="E291">
        <v>2767.1</v>
      </c>
      <c r="F291">
        <v>2</v>
      </c>
      <c r="G291">
        <v>42971.199999999997</v>
      </c>
      <c r="H291">
        <v>2513.9</v>
      </c>
      <c r="I291">
        <v>1821.1</v>
      </c>
      <c r="J291">
        <v>48.5</v>
      </c>
      <c r="K291">
        <v>39645.300000000003</v>
      </c>
      <c r="L291">
        <v>2411.6999999999998</v>
      </c>
      <c r="M291">
        <v>1716.5</v>
      </c>
    </row>
    <row r="292" spans="1:13">
      <c r="A292" s="1">
        <v>43556</v>
      </c>
      <c r="B292">
        <v>47367.4</v>
      </c>
      <c r="C292">
        <v>3687.9</v>
      </c>
      <c r="D292">
        <v>46082.9</v>
      </c>
      <c r="E292">
        <v>2901.5</v>
      </c>
      <c r="F292">
        <v>3</v>
      </c>
      <c r="G292">
        <v>43915.1</v>
      </c>
      <c r="H292">
        <v>2803.4</v>
      </c>
      <c r="I292">
        <v>1911.2</v>
      </c>
      <c r="J292">
        <v>51.3</v>
      </c>
      <c r="K292">
        <v>40574.6</v>
      </c>
      <c r="L292">
        <v>2510.5</v>
      </c>
      <c r="M292">
        <v>1762.7</v>
      </c>
    </row>
    <row r="293" spans="1:13">
      <c r="A293" s="1">
        <v>43586</v>
      </c>
      <c r="B293">
        <v>49236.1</v>
      </c>
      <c r="C293">
        <v>3538.5</v>
      </c>
      <c r="D293">
        <v>47622.7</v>
      </c>
      <c r="E293">
        <v>2832</v>
      </c>
      <c r="F293">
        <v>4</v>
      </c>
      <c r="G293">
        <v>45040.1</v>
      </c>
      <c r="H293">
        <v>2918.7</v>
      </c>
      <c r="I293">
        <v>2017.2</v>
      </c>
      <c r="J293">
        <v>52.1</v>
      </c>
      <c r="K293">
        <v>42194.400000000001</v>
      </c>
      <c r="L293">
        <v>2740</v>
      </c>
      <c r="M293">
        <v>1980.2</v>
      </c>
    </row>
    <row r="294" spans="1:13">
      <c r="A294" s="1">
        <v>43617</v>
      </c>
      <c r="B294">
        <v>49605.8</v>
      </c>
      <c r="C294">
        <v>3613.1</v>
      </c>
      <c r="D294">
        <v>47370.7</v>
      </c>
      <c r="E294">
        <v>2930</v>
      </c>
      <c r="F294">
        <v>5</v>
      </c>
      <c r="G294">
        <v>45822.8</v>
      </c>
      <c r="H294">
        <v>3095.3</v>
      </c>
      <c r="I294">
        <v>2182.5</v>
      </c>
      <c r="J294">
        <v>52.2</v>
      </c>
      <c r="K294">
        <v>42806.400000000001</v>
      </c>
      <c r="L294">
        <v>2720.9</v>
      </c>
      <c r="M294">
        <v>1942.4</v>
      </c>
    </row>
    <row r="295" spans="1:13">
      <c r="A295" s="1">
        <v>43647</v>
      </c>
      <c r="B295">
        <v>50918.2</v>
      </c>
      <c r="C295">
        <v>3429</v>
      </c>
      <c r="D295">
        <v>47652.9</v>
      </c>
      <c r="E295">
        <v>2891.6</v>
      </c>
      <c r="F295">
        <v>6</v>
      </c>
      <c r="G295">
        <v>47718.6</v>
      </c>
      <c r="H295">
        <v>3073.3</v>
      </c>
      <c r="I295">
        <v>2135</v>
      </c>
      <c r="J295">
        <v>53.4</v>
      </c>
      <c r="K295">
        <v>44421.8</v>
      </c>
      <c r="L295">
        <v>2771.4</v>
      </c>
      <c r="M295">
        <v>1929.2</v>
      </c>
    </row>
    <row r="296" spans="1:13">
      <c r="A296" s="1">
        <v>43678</v>
      </c>
      <c r="B296">
        <v>50731.6</v>
      </c>
      <c r="C296">
        <v>3524.3</v>
      </c>
      <c r="D296">
        <v>48091.9</v>
      </c>
      <c r="E296">
        <v>3101.6</v>
      </c>
      <c r="F296">
        <v>7</v>
      </c>
      <c r="G296">
        <v>47005.2</v>
      </c>
      <c r="H296">
        <v>3157.5</v>
      </c>
      <c r="I296">
        <v>2177.9</v>
      </c>
      <c r="J296">
        <v>53.5</v>
      </c>
      <c r="K296">
        <v>43475.1</v>
      </c>
      <c r="L296">
        <v>2746.5</v>
      </c>
      <c r="M296">
        <v>1930.3</v>
      </c>
    </row>
    <row r="297" spans="1:13">
      <c r="A297" s="1">
        <v>43709</v>
      </c>
      <c r="B297">
        <v>50342.3</v>
      </c>
      <c r="C297">
        <v>3592.9</v>
      </c>
      <c r="D297">
        <v>47976.9</v>
      </c>
      <c r="E297">
        <v>2893.6</v>
      </c>
      <c r="F297">
        <v>8</v>
      </c>
      <c r="G297">
        <v>47846.5</v>
      </c>
      <c r="H297">
        <v>3135</v>
      </c>
      <c r="I297">
        <v>2120.8000000000002</v>
      </c>
      <c r="J297">
        <v>54.5</v>
      </c>
      <c r="K297">
        <v>44474.2</v>
      </c>
      <c r="L297">
        <v>2757.6</v>
      </c>
      <c r="M297">
        <v>1911.5</v>
      </c>
    </row>
    <row r="298" spans="1:13">
      <c r="A298" s="1">
        <v>43739</v>
      </c>
      <c r="B298">
        <v>51977.9</v>
      </c>
      <c r="C298">
        <v>3858.1</v>
      </c>
      <c r="D298">
        <v>48845.5</v>
      </c>
      <c r="E298">
        <v>2978.6</v>
      </c>
      <c r="F298">
        <v>9</v>
      </c>
      <c r="G298">
        <v>48235.1</v>
      </c>
      <c r="H298">
        <v>3307.7</v>
      </c>
      <c r="I298">
        <v>2256.1</v>
      </c>
      <c r="J298">
        <v>57.4</v>
      </c>
      <c r="K298">
        <v>44897.9</v>
      </c>
      <c r="L298">
        <v>2676.9</v>
      </c>
      <c r="M298">
        <v>1868.3</v>
      </c>
    </row>
    <row r="299" spans="1:13">
      <c r="A299" s="1">
        <v>43770</v>
      </c>
      <c r="B299">
        <v>51444</v>
      </c>
      <c r="C299">
        <v>3957.5</v>
      </c>
      <c r="D299">
        <v>49840.9</v>
      </c>
      <c r="E299">
        <v>2983.7</v>
      </c>
      <c r="F299">
        <v>10</v>
      </c>
      <c r="G299">
        <v>47417.3</v>
      </c>
      <c r="H299">
        <v>3366.5</v>
      </c>
      <c r="I299">
        <v>2282.6</v>
      </c>
      <c r="J299">
        <v>58.1</v>
      </c>
      <c r="K299">
        <v>45249.5</v>
      </c>
      <c r="L299">
        <v>2694.7</v>
      </c>
      <c r="M299">
        <v>1844</v>
      </c>
    </row>
    <row r="300" spans="1:13">
      <c r="A300" s="1">
        <v>43800</v>
      </c>
      <c r="B300">
        <v>52130.6</v>
      </c>
      <c r="C300">
        <v>4076.2</v>
      </c>
      <c r="D300">
        <v>50681.3</v>
      </c>
      <c r="E300">
        <v>3019.4</v>
      </c>
      <c r="F300">
        <v>11</v>
      </c>
      <c r="G300">
        <v>48478.2</v>
      </c>
      <c r="H300">
        <v>3338.3</v>
      </c>
      <c r="I300">
        <v>2250.6999999999998</v>
      </c>
      <c r="J300">
        <v>58.1</v>
      </c>
      <c r="K300">
        <v>46287.9</v>
      </c>
      <c r="L300">
        <v>2719.4</v>
      </c>
      <c r="M300">
        <v>1872.7</v>
      </c>
    </row>
    <row r="301" spans="1:13">
      <c r="A301" s="1">
        <v>43831</v>
      </c>
      <c r="B301">
        <v>53343.4</v>
      </c>
      <c r="C301">
        <v>3898.2</v>
      </c>
      <c r="D301">
        <v>50532.4</v>
      </c>
      <c r="E301">
        <v>2661</v>
      </c>
      <c r="F301">
        <v>12</v>
      </c>
      <c r="G301">
        <v>49228.6</v>
      </c>
      <c r="H301">
        <v>3440.3</v>
      </c>
      <c r="I301">
        <v>2386.1999999999998</v>
      </c>
      <c r="J301">
        <v>59</v>
      </c>
      <c r="K301">
        <v>46668.5</v>
      </c>
      <c r="L301">
        <v>2646.7</v>
      </c>
      <c r="M301">
        <v>1822.3</v>
      </c>
    </row>
    <row r="302" spans="1:13">
      <c r="A302" s="1">
        <v>43862</v>
      </c>
      <c r="B302">
        <v>51121.9</v>
      </c>
      <c r="C302">
        <v>3530.2</v>
      </c>
      <c r="D302">
        <v>49082.9</v>
      </c>
      <c r="E302">
        <v>2836.2</v>
      </c>
      <c r="F302" t="s">
        <v>1237</v>
      </c>
      <c r="G302">
        <v>45355.7</v>
      </c>
      <c r="H302">
        <v>3197.4</v>
      </c>
      <c r="I302">
        <v>2257</v>
      </c>
      <c r="J302">
        <v>52.9</v>
      </c>
      <c r="K302">
        <v>43775.8</v>
      </c>
      <c r="L302">
        <v>2650.7</v>
      </c>
      <c r="M302">
        <v>1890.8</v>
      </c>
    </row>
    <row r="303" spans="1:13">
      <c r="A303" s="1">
        <v>43891</v>
      </c>
      <c r="B303">
        <v>52823.8</v>
      </c>
      <c r="C303">
        <v>3720</v>
      </c>
      <c r="D303">
        <v>49028</v>
      </c>
      <c r="E303">
        <v>2766.2</v>
      </c>
      <c r="F303">
        <v>2</v>
      </c>
      <c r="G303">
        <v>46894.8</v>
      </c>
      <c r="H303">
        <v>3268.9</v>
      </c>
      <c r="I303">
        <v>2298.6999999999998</v>
      </c>
      <c r="J303">
        <v>56.5</v>
      </c>
      <c r="K303">
        <v>44942</v>
      </c>
      <c r="L303">
        <v>2767.1</v>
      </c>
      <c r="M303">
        <v>1972.4</v>
      </c>
    </row>
    <row r="304" spans="1:13">
      <c r="A304" s="1">
        <v>43922</v>
      </c>
      <c r="B304">
        <v>52716.4</v>
      </c>
      <c r="C304">
        <v>3891.7</v>
      </c>
      <c r="D304">
        <v>49102.5</v>
      </c>
      <c r="E304">
        <v>2813.4</v>
      </c>
      <c r="F304">
        <v>3</v>
      </c>
      <c r="G304">
        <v>47367.4</v>
      </c>
      <c r="H304">
        <v>3687.9</v>
      </c>
      <c r="I304">
        <v>2582.9</v>
      </c>
      <c r="J304">
        <v>58.4</v>
      </c>
      <c r="K304">
        <v>46082.9</v>
      </c>
      <c r="L304">
        <v>2901.5</v>
      </c>
      <c r="M304">
        <v>2078.5</v>
      </c>
    </row>
    <row r="305" spans="1:13">
      <c r="A305" s="1">
        <v>43952</v>
      </c>
      <c r="B305">
        <v>53384.4</v>
      </c>
      <c r="C305">
        <v>3845.5</v>
      </c>
      <c r="D305">
        <v>48854.2</v>
      </c>
      <c r="E305">
        <v>2994.5</v>
      </c>
      <c r="F305">
        <v>4</v>
      </c>
      <c r="G305">
        <v>49236.1</v>
      </c>
      <c r="H305">
        <v>3538.5</v>
      </c>
      <c r="I305">
        <v>2395.9</v>
      </c>
      <c r="J305">
        <v>59.3</v>
      </c>
      <c r="K305">
        <v>47622.7</v>
      </c>
      <c r="L305">
        <v>2832</v>
      </c>
      <c r="M305">
        <v>1971.5</v>
      </c>
    </row>
    <row r="306" spans="1:13">
      <c r="A306" s="1">
        <v>43983</v>
      </c>
      <c r="B306">
        <v>53329.3</v>
      </c>
      <c r="C306">
        <v>4146</v>
      </c>
      <c r="D306">
        <v>48900.2</v>
      </c>
      <c r="E306">
        <v>3128.2</v>
      </c>
      <c r="F306">
        <v>5</v>
      </c>
      <c r="G306">
        <v>49605.8</v>
      </c>
      <c r="H306">
        <v>3613.1</v>
      </c>
      <c r="I306">
        <v>2499.6999999999998</v>
      </c>
      <c r="J306">
        <v>60.4</v>
      </c>
      <c r="K306">
        <v>47370.7</v>
      </c>
      <c r="L306">
        <v>2930</v>
      </c>
      <c r="M306">
        <v>2082.1999999999998</v>
      </c>
    </row>
    <row r="307" spans="1:13">
      <c r="A307" s="1">
        <v>44013</v>
      </c>
      <c r="B307">
        <v>55689.8</v>
      </c>
      <c r="C307">
        <v>3977.5</v>
      </c>
      <c r="D307">
        <v>49966.3</v>
      </c>
      <c r="E307">
        <v>3035.1</v>
      </c>
      <c r="F307">
        <v>6</v>
      </c>
      <c r="G307">
        <v>50918.2</v>
      </c>
      <c r="H307">
        <v>3429</v>
      </c>
      <c r="I307">
        <v>2267.6</v>
      </c>
      <c r="J307">
        <v>59.8</v>
      </c>
      <c r="K307">
        <v>47652.9</v>
      </c>
      <c r="L307">
        <v>2891.6</v>
      </c>
      <c r="M307">
        <v>2081.9</v>
      </c>
    </row>
    <row r="308" spans="1:13">
      <c r="A308" s="1">
        <v>44044</v>
      </c>
      <c r="B308">
        <v>55729.599999999999</v>
      </c>
      <c r="C308">
        <v>4284.8999999999996</v>
      </c>
      <c r="D308">
        <v>51115.4</v>
      </c>
      <c r="E308">
        <v>3086.3</v>
      </c>
      <c r="F308">
        <v>7</v>
      </c>
      <c r="G308">
        <v>50731.6</v>
      </c>
      <c r="H308">
        <v>3524.3</v>
      </c>
      <c r="I308">
        <v>2310.3000000000002</v>
      </c>
      <c r="J308">
        <v>60.8</v>
      </c>
      <c r="K308">
        <v>48091.9</v>
      </c>
      <c r="L308">
        <v>3101.6</v>
      </c>
      <c r="M308">
        <v>2082</v>
      </c>
    </row>
    <row r="309" spans="1:13">
      <c r="A309" s="1">
        <v>44075</v>
      </c>
      <c r="B309">
        <v>56799.1</v>
      </c>
      <c r="C309">
        <v>4359</v>
      </c>
      <c r="D309">
        <v>52128.2</v>
      </c>
      <c r="E309">
        <v>3178.5</v>
      </c>
      <c r="F309">
        <v>8</v>
      </c>
      <c r="G309">
        <v>50342.3</v>
      </c>
      <c r="H309">
        <v>3592.9</v>
      </c>
      <c r="I309">
        <v>2348</v>
      </c>
      <c r="J309">
        <v>61.8</v>
      </c>
      <c r="K309">
        <v>47976.9</v>
      </c>
      <c r="L309">
        <v>2893.6</v>
      </c>
      <c r="M309">
        <v>2073.9</v>
      </c>
    </row>
    <row r="310" spans="1:13">
      <c r="A310" s="1">
        <v>44105</v>
      </c>
      <c r="B310">
        <v>58890.1</v>
      </c>
      <c r="C310">
        <v>4243.2</v>
      </c>
      <c r="D310">
        <v>56305.9</v>
      </c>
      <c r="E310">
        <v>3118.7</v>
      </c>
      <c r="F310">
        <v>9</v>
      </c>
      <c r="G310">
        <v>51977.9</v>
      </c>
      <c r="H310">
        <v>3858.1</v>
      </c>
      <c r="I310">
        <v>2609.9</v>
      </c>
      <c r="J310">
        <v>61.4</v>
      </c>
      <c r="K310">
        <v>48845.5</v>
      </c>
      <c r="L310">
        <v>2978.6</v>
      </c>
      <c r="M310">
        <v>2045.1</v>
      </c>
    </row>
    <row r="311" spans="1:13">
      <c r="A311" s="1">
        <v>44136</v>
      </c>
      <c r="B311">
        <v>59963.199999999997</v>
      </c>
      <c r="C311">
        <v>4308.8999999999996</v>
      </c>
      <c r="D311">
        <v>57130.9</v>
      </c>
      <c r="E311">
        <v>3097.5</v>
      </c>
      <c r="F311">
        <v>10</v>
      </c>
      <c r="G311">
        <v>51444</v>
      </c>
      <c r="H311">
        <v>3957.5</v>
      </c>
      <c r="I311">
        <v>2701.2</v>
      </c>
      <c r="J311">
        <v>61.5</v>
      </c>
      <c r="K311">
        <v>49840.9</v>
      </c>
      <c r="L311">
        <v>2983.7</v>
      </c>
      <c r="M311">
        <v>2123.5</v>
      </c>
    </row>
    <row r="312" spans="1:13">
      <c r="A312" s="1">
        <v>44166</v>
      </c>
      <c r="B312">
        <v>63679.9</v>
      </c>
      <c r="C312">
        <v>4192.8999999999996</v>
      </c>
      <c r="D312">
        <v>59513.1</v>
      </c>
      <c r="E312">
        <v>3043.8</v>
      </c>
      <c r="F312">
        <v>11</v>
      </c>
      <c r="G312">
        <v>52130.6</v>
      </c>
      <c r="H312">
        <v>4076.2</v>
      </c>
      <c r="I312">
        <v>2790.8</v>
      </c>
      <c r="J312">
        <v>62.6</v>
      </c>
      <c r="K312">
        <v>50681.3</v>
      </c>
      <c r="L312">
        <v>3019.4</v>
      </c>
      <c r="M312">
        <v>2170.1</v>
      </c>
    </row>
    <row r="313" spans="1:13">
      <c r="A313" s="1">
        <v>44197</v>
      </c>
      <c r="B313">
        <v>64073.4</v>
      </c>
      <c r="C313">
        <v>3967</v>
      </c>
      <c r="D313">
        <v>61156.2</v>
      </c>
      <c r="E313">
        <v>2925.8</v>
      </c>
      <c r="F313">
        <v>12</v>
      </c>
      <c r="G313">
        <v>53343.4</v>
      </c>
      <c r="H313">
        <v>3898.2</v>
      </c>
      <c r="I313">
        <v>2645</v>
      </c>
      <c r="J313">
        <v>63.2</v>
      </c>
      <c r="K313">
        <v>50532.4</v>
      </c>
      <c r="L313">
        <v>2661</v>
      </c>
      <c r="M313">
        <v>1897.2</v>
      </c>
    </row>
    <row r="314" spans="1:13">
      <c r="A314" s="1">
        <v>44228</v>
      </c>
      <c r="B314">
        <v>61595.6</v>
      </c>
      <c r="C314">
        <v>3815.3</v>
      </c>
      <c r="D314">
        <v>59653.7</v>
      </c>
      <c r="E314">
        <v>3180.3</v>
      </c>
      <c r="F314" t="s">
        <v>1238</v>
      </c>
      <c r="G314">
        <v>51121.9</v>
      </c>
      <c r="H314">
        <v>3530.2</v>
      </c>
      <c r="I314">
        <v>2534.8000000000002</v>
      </c>
      <c r="J314">
        <v>53</v>
      </c>
      <c r="K314">
        <v>49082.9</v>
      </c>
      <c r="L314">
        <v>2836.2</v>
      </c>
      <c r="M314">
        <v>1944.7</v>
      </c>
    </row>
    <row r="315" spans="1:13">
      <c r="A315" s="1">
        <v>44256</v>
      </c>
      <c r="B315">
        <v>63057.2</v>
      </c>
      <c r="C315">
        <v>3746.1</v>
      </c>
      <c r="D315">
        <v>60366</v>
      </c>
      <c r="E315">
        <v>3126.3</v>
      </c>
      <c r="F315">
        <v>2</v>
      </c>
      <c r="G315">
        <v>52823.8</v>
      </c>
      <c r="H315">
        <v>3720</v>
      </c>
      <c r="I315">
        <v>2655.2</v>
      </c>
      <c r="J315">
        <v>55</v>
      </c>
      <c r="K315">
        <v>49028</v>
      </c>
      <c r="L315">
        <v>2766.2</v>
      </c>
      <c r="M315">
        <v>2043.4</v>
      </c>
    </row>
    <row r="316" spans="1:13">
      <c r="A316" s="1">
        <v>44287</v>
      </c>
      <c r="B316">
        <v>64458</v>
      </c>
      <c r="C316">
        <v>4094.3</v>
      </c>
      <c r="D316">
        <v>61588.6</v>
      </c>
      <c r="E316">
        <v>3253.6</v>
      </c>
      <c r="F316">
        <v>3</v>
      </c>
      <c r="G316">
        <v>52716.4</v>
      </c>
      <c r="H316">
        <v>3891.7</v>
      </c>
      <c r="I316">
        <v>2839.4</v>
      </c>
      <c r="J316">
        <v>60.4</v>
      </c>
      <c r="K316">
        <v>49102.5</v>
      </c>
      <c r="L316">
        <v>2813.4</v>
      </c>
      <c r="M316">
        <v>2060.1</v>
      </c>
    </row>
    <row r="317" spans="1:13">
      <c r="A317" s="1">
        <v>44317</v>
      </c>
      <c r="B317">
        <v>66049.100000000006</v>
      </c>
      <c r="C317">
        <v>3999.6</v>
      </c>
      <c r="D317">
        <v>63665.1</v>
      </c>
      <c r="E317">
        <v>3212.6</v>
      </c>
      <c r="F317">
        <v>4</v>
      </c>
      <c r="G317">
        <v>53384.4</v>
      </c>
      <c r="H317">
        <v>3845.5</v>
      </c>
      <c r="I317">
        <v>2734.9</v>
      </c>
      <c r="J317">
        <v>69.5</v>
      </c>
      <c r="K317">
        <v>48854.2</v>
      </c>
      <c r="L317">
        <v>2994.5</v>
      </c>
      <c r="M317">
        <v>2198.6999999999998</v>
      </c>
    </row>
    <row r="318" spans="1:13">
      <c r="A318" s="1">
        <v>44348</v>
      </c>
      <c r="B318">
        <v>67695.199999999997</v>
      </c>
      <c r="C318">
        <v>4331.3</v>
      </c>
      <c r="D318">
        <v>64009.8</v>
      </c>
      <c r="E318">
        <v>3283.2</v>
      </c>
      <c r="F318">
        <v>5</v>
      </c>
      <c r="G318">
        <v>53329.3</v>
      </c>
      <c r="H318">
        <v>4146</v>
      </c>
      <c r="I318">
        <v>3006.9</v>
      </c>
      <c r="J318">
        <v>77.599999999999994</v>
      </c>
      <c r="K318">
        <v>48900.2</v>
      </c>
      <c r="L318">
        <v>3128.2</v>
      </c>
      <c r="M318">
        <v>2300</v>
      </c>
    </row>
    <row r="319" spans="1:13">
      <c r="A319" s="1">
        <v>44378</v>
      </c>
      <c r="B319">
        <v>69003.100000000006</v>
      </c>
      <c r="C319">
        <v>4096.3999999999996</v>
      </c>
      <c r="D319">
        <v>65386</v>
      </c>
      <c r="E319">
        <v>3220.9</v>
      </c>
      <c r="F319">
        <v>6</v>
      </c>
      <c r="G319">
        <v>55689.8</v>
      </c>
      <c r="H319">
        <v>3977.5</v>
      </c>
      <c r="I319">
        <v>2835.6</v>
      </c>
      <c r="J319">
        <v>81.5</v>
      </c>
      <c r="K319">
        <v>49966.3</v>
      </c>
      <c r="L319">
        <v>3035.1</v>
      </c>
      <c r="M319">
        <v>2186.8000000000002</v>
      </c>
    </row>
    <row r="320" spans="1:13">
      <c r="A320" s="1">
        <v>44409</v>
      </c>
      <c r="B320">
        <v>68998.7</v>
      </c>
      <c r="C320">
        <v>4245.8</v>
      </c>
      <c r="D320">
        <v>67007.8</v>
      </c>
      <c r="E320">
        <v>3267.1</v>
      </c>
      <c r="F320">
        <v>7</v>
      </c>
      <c r="G320">
        <v>55729.599999999999</v>
      </c>
      <c r="H320">
        <v>4284.8999999999996</v>
      </c>
      <c r="I320">
        <v>3079.1</v>
      </c>
      <c r="J320">
        <v>79.599999999999994</v>
      </c>
      <c r="K320">
        <v>51115.4</v>
      </c>
      <c r="L320">
        <v>3086.3</v>
      </c>
      <c r="M320">
        <v>2268.1999999999998</v>
      </c>
    </row>
    <row r="321" spans="1:13">
      <c r="A321" s="1">
        <v>44440</v>
      </c>
      <c r="B321">
        <v>69917</v>
      </c>
      <c r="C321">
        <v>4156.8</v>
      </c>
      <c r="D321">
        <v>68067</v>
      </c>
      <c r="E321">
        <v>3217.2</v>
      </c>
      <c r="F321">
        <v>8</v>
      </c>
      <c r="G321">
        <v>56799.1</v>
      </c>
      <c r="H321">
        <v>4359</v>
      </c>
      <c r="I321">
        <v>3038.1</v>
      </c>
      <c r="J321">
        <v>68.8</v>
      </c>
      <c r="K321">
        <v>52128.2</v>
      </c>
      <c r="L321">
        <v>3178.5</v>
      </c>
      <c r="M321">
        <v>2286.3000000000002</v>
      </c>
    </row>
    <row r="322" spans="1:13">
      <c r="A322" s="1">
        <v>44470</v>
      </c>
      <c r="B322">
        <v>71227.600000000006</v>
      </c>
      <c r="C322">
        <v>4130.8999999999996</v>
      </c>
      <c r="D322">
        <v>69218.399999999994</v>
      </c>
      <c r="E322">
        <v>3237.8</v>
      </c>
      <c r="F322">
        <v>9</v>
      </c>
      <c r="G322">
        <v>58890.1</v>
      </c>
      <c r="H322">
        <v>4243.2</v>
      </c>
      <c r="I322">
        <v>2928.1</v>
      </c>
      <c r="J322">
        <v>69.400000000000006</v>
      </c>
      <c r="K322">
        <v>56305.9</v>
      </c>
      <c r="L322">
        <v>3118.7</v>
      </c>
      <c r="M322">
        <v>2214.8000000000002</v>
      </c>
    </row>
    <row r="323" spans="1:13">
      <c r="A323" s="1">
        <v>44501</v>
      </c>
      <c r="B323">
        <v>71673.600000000006</v>
      </c>
      <c r="C323">
        <v>3808.5</v>
      </c>
      <c r="D323">
        <v>70358.399999999994</v>
      </c>
      <c r="E323">
        <v>3295.5</v>
      </c>
      <c r="F323">
        <v>10</v>
      </c>
      <c r="G323">
        <v>59963.199999999997</v>
      </c>
      <c r="H323">
        <v>4308.8999999999996</v>
      </c>
      <c r="I323">
        <v>2998.4</v>
      </c>
      <c r="J323">
        <v>72.2</v>
      </c>
      <c r="K323">
        <v>57130.9</v>
      </c>
      <c r="L323">
        <v>3097.5</v>
      </c>
      <c r="M323">
        <v>2235.1</v>
      </c>
    </row>
    <row r="324" spans="1:13">
      <c r="A324" s="1">
        <v>44531</v>
      </c>
      <c r="B324">
        <v>74225.8</v>
      </c>
      <c r="C324">
        <v>3825.6</v>
      </c>
      <c r="D324">
        <v>72216.100000000006</v>
      </c>
      <c r="E324">
        <v>3289.3</v>
      </c>
      <c r="F324">
        <v>11</v>
      </c>
      <c r="G324">
        <v>63679.9</v>
      </c>
      <c r="H324">
        <v>4192.8999999999996</v>
      </c>
      <c r="I324">
        <v>2877.7</v>
      </c>
      <c r="J324">
        <v>72.3</v>
      </c>
      <c r="K324">
        <v>59513.1</v>
      </c>
      <c r="L324">
        <v>3043.8</v>
      </c>
      <c r="M324">
        <v>2198.9</v>
      </c>
    </row>
    <row r="325" spans="1:13">
      <c r="A325" s="1">
        <v>44562</v>
      </c>
      <c r="B325">
        <v>76121.5</v>
      </c>
      <c r="C325">
        <v>3840</v>
      </c>
      <c r="D325">
        <v>73808.800000000003</v>
      </c>
      <c r="E325">
        <v>3062.4</v>
      </c>
      <c r="F325">
        <v>12</v>
      </c>
      <c r="G325">
        <v>64073.4</v>
      </c>
      <c r="H325">
        <v>3967</v>
      </c>
      <c r="I325">
        <v>2686.2</v>
      </c>
      <c r="J325">
        <v>67</v>
      </c>
      <c r="K325">
        <v>61156.2</v>
      </c>
      <c r="L325">
        <v>2925.8</v>
      </c>
      <c r="M325">
        <v>2114.6999999999998</v>
      </c>
    </row>
    <row r="326" spans="1:13">
      <c r="A326" s="1">
        <v>44593</v>
      </c>
      <c r="B326">
        <v>77002.7</v>
      </c>
      <c r="C326">
        <v>3644.3</v>
      </c>
      <c r="D326">
        <v>73432.3</v>
      </c>
      <c r="E326">
        <v>3223.7</v>
      </c>
      <c r="F326" t="s">
        <v>1239</v>
      </c>
      <c r="G326">
        <v>61595.6</v>
      </c>
      <c r="H326">
        <v>3815.3</v>
      </c>
      <c r="I326">
        <v>2588.6</v>
      </c>
      <c r="J326">
        <v>54.9</v>
      </c>
      <c r="K326">
        <v>59653.7</v>
      </c>
      <c r="L326">
        <v>3180.3</v>
      </c>
      <c r="M326">
        <v>2237.3000000000002</v>
      </c>
    </row>
    <row r="327" spans="1:13">
      <c r="A327" s="1">
        <v>44621</v>
      </c>
      <c r="B327">
        <v>80417.100000000006</v>
      </c>
      <c r="C327">
        <v>3655.8</v>
      </c>
      <c r="D327">
        <v>76616.5</v>
      </c>
      <c r="E327">
        <v>3367.4</v>
      </c>
      <c r="F327">
        <v>2</v>
      </c>
      <c r="G327">
        <v>63057.2</v>
      </c>
      <c r="H327">
        <v>3746.1</v>
      </c>
      <c r="I327">
        <v>2605.1</v>
      </c>
      <c r="J327">
        <v>56.1</v>
      </c>
      <c r="K327">
        <v>60366</v>
      </c>
      <c r="L327">
        <v>3126.3</v>
      </c>
      <c r="M327">
        <v>2296.6</v>
      </c>
    </row>
    <row r="328" spans="1:13">
      <c r="A328" s="1">
        <v>44652</v>
      </c>
      <c r="B328">
        <v>83071.399999999994</v>
      </c>
      <c r="C328">
        <v>3870.8</v>
      </c>
      <c r="D328">
        <v>80145.600000000006</v>
      </c>
      <c r="E328">
        <v>3799.2</v>
      </c>
      <c r="F328">
        <v>3</v>
      </c>
      <c r="G328">
        <v>64458</v>
      </c>
      <c r="H328">
        <v>4094.3</v>
      </c>
      <c r="I328">
        <v>2849</v>
      </c>
      <c r="J328">
        <v>57.2</v>
      </c>
      <c r="K328">
        <v>61588.6</v>
      </c>
      <c r="L328">
        <v>3253.6</v>
      </c>
      <c r="M328">
        <v>2320.1</v>
      </c>
    </row>
    <row r="329" spans="1:13">
      <c r="A329" s="1">
        <v>44682</v>
      </c>
      <c r="B329">
        <v>81651.199999999997</v>
      </c>
      <c r="C329">
        <v>3938.6</v>
      </c>
      <c r="D329">
        <v>79970.8</v>
      </c>
      <c r="E329">
        <v>3743.9</v>
      </c>
      <c r="F329">
        <v>4</v>
      </c>
      <c r="G329">
        <v>66049.100000000006</v>
      </c>
      <c r="H329">
        <v>3999.6</v>
      </c>
      <c r="I329">
        <v>2663.8</v>
      </c>
      <c r="J329">
        <v>56.8</v>
      </c>
      <c r="K329">
        <v>63665.1</v>
      </c>
      <c r="L329">
        <v>3212.6</v>
      </c>
      <c r="M329">
        <v>2257</v>
      </c>
    </row>
    <row r="330" spans="1:13">
      <c r="A330" s="1">
        <v>44713</v>
      </c>
      <c r="B330">
        <v>81826.2</v>
      </c>
      <c r="C330">
        <v>4097.1000000000004</v>
      </c>
      <c r="D330">
        <v>79517.2</v>
      </c>
      <c r="E330">
        <v>4112.7</v>
      </c>
      <c r="F330">
        <v>5</v>
      </c>
      <c r="G330">
        <v>67695.199999999997</v>
      </c>
      <c r="H330">
        <v>4331.3</v>
      </c>
      <c r="I330">
        <v>2776.3</v>
      </c>
      <c r="J330">
        <v>56.9</v>
      </c>
      <c r="K330">
        <v>64009.8</v>
      </c>
      <c r="L330">
        <v>3283.2</v>
      </c>
      <c r="M330">
        <v>2353</v>
      </c>
    </row>
    <row r="331" spans="1:13">
      <c r="A331" s="1">
        <v>44743</v>
      </c>
      <c r="B331">
        <v>80413.100000000006</v>
      </c>
      <c r="C331">
        <v>4174.8999999999996</v>
      </c>
      <c r="D331">
        <v>78532.3</v>
      </c>
      <c r="E331">
        <v>4288.6000000000004</v>
      </c>
      <c r="F331">
        <v>6</v>
      </c>
      <c r="G331">
        <v>69003.100000000006</v>
      </c>
      <c r="H331">
        <v>4096.3999999999996</v>
      </c>
      <c r="I331">
        <v>2601.6</v>
      </c>
      <c r="J331">
        <v>55.4</v>
      </c>
      <c r="K331">
        <v>65386</v>
      </c>
      <c r="L331">
        <v>3220.9</v>
      </c>
      <c r="M331">
        <v>2216.9</v>
      </c>
    </row>
    <row r="332" spans="1:13">
      <c r="A332" s="1">
        <v>44774</v>
      </c>
      <c r="B332">
        <v>82585.3</v>
      </c>
      <c r="C332">
        <v>4329.6000000000004</v>
      </c>
      <c r="D332">
        <v>80657</v>
      </c>
      <c r="E332">
        <v>4511.5</v>
      </c>
      <c r="F332">
        <v>7</v>
      </c>
      <c r="G332">
        <v>68998.7</v>
      </c>
      <c r="H332">
        <v>4245.8</v>
      </c>
      <c r="I332">
        <v>2694.9</v>
      </c>
      <c r="J332">
        <v>52.3</v>
      </c>
      <c r="K332">
        <v>67007.8</v>
      </c>
      <c r="L332">
        <v>3267.1</v>
      </c>
      <c r="M332">
        <v>2236.8000000000002</v>
      </c>
    </row>
    <row r="333" spans="1:13">
      <c r="A333" s="1">
        <v>44805</v>
      </c>
      <c r="B333">
        <v>83303.199999999997</v>
      </c>
      <c r="C333">
        <v>4185.8</v>
      </c>
      <c r="D333">
        <v>80798.5</v>
      </c>
      <c r="E333">
        <v>4491.5</v>
      </c>
      <c r="F333">
        <v>8</v>
      </c>
      <c r="G333">
        <v>69917</v>
      </c>
      <c r="H333">
        <v>4156.8</v>
      </c>
      <c r="I333">
        <v>2592.1999999999998</v>
      </c>
      <c r="J333">
        <v>52.8</v>
      </c>
      <c r="K333">
        <v>68067</v>
      </c>
      <c r="L333">
        <v>3217.2</v>
      </c>
      <c r="M333">
        <v>2202.3000000000002</v>
      </c>
    </row>
    <row r="334" spans="1:13">
      <c r="A334" s="1">
        <v>44835</v>
      </c>
      <c r="B334">
        <v>84830</v>
      </c>
      <c r="C334">
        <v>4117.8</v>
      </c>
      <c r="D334">
        <v>80765.100000000006</v>
      </c>
      <c r="E334">
        <v>4092.8</v>
      </c>
      <c r="F334">
        <v>9</v>
      </c>
      <c r="G334">
        <v>71227.600000000006</v>
      </c>
      <c r="H334">
        <v>4130.8999999999996</v>
      </c>
      <c r="I334">
        <v>2643</v>
      </c>
      <c r="J334">
        <v>53.2</v>
      </c>
      <c r="K334">
        <v>69218.399999999994</v>
      </c>
      <c r="L334">
        <v>3237.8</v>
      </c>
      <c r="M334">
        <v>2232.3000000000002</v>
      </c>
    </row>
    <row r="335" spans="1:13">
      <c r="A335" s="1">
        <v>44866</v>
      </c>
      <c r="B335">
        <v>85666.1</v>
      </c>
      <c r="C335">
        <v>4316.2</v>
      </c>
      <c r="D335">
        <v>83194.8</v>
      </c>
      <c r="E335">
        <v>4334.7</v>
      </c>
      <c r="F335">
        <v>10</v>
      </c>
      <c r="G335">
        <v>71673.600000000006</v>
      </c>
      <c r="H335">
        <v>3808.5</v>
      </c>
      <c r="I335">
        <v>2334.4</v>
      </c>
      <c r="J335">
        <v>54</v>
      </c>
      <c r="K335">
        <v>70358.399999999994</v>
      </c>
      <c r="L335">
        <v>3295.5</v>
      </c>
      <c r="M335">
        <v>2350.3000000000002</v>
      </c>
    </row>
    <row r="336" spans="1:13">
      <c r="A336" s="1">
        <v>44896</v>
      </c>
      <c r="B336">
        <v>87352.3</v>
      </c>
      <c r="C336">
        <v>4237.7</v>
      </c>
      <c r="D336">
        <v>84587.199999999997</v>
      </c>
      <c r="E336">
        <v>4433.2</v>
      </c>
      <c r="F336">
        <v>11</v>
      </c>
      <c r="G336">
        <v>74225.8</v>
      </c>
      <c r="H336">
        <v>3825.6</v>
      </c>
      <c r="I336">
        <v>2321.3000000000002</v>
      </c>
      <c r="J336">
        <v>53.8</v>
      </c>
      <c r="K336">
        <v>72216.100000000006</v>
      </c>
      <c r="L336">
        <v>3289.3</v>
      </c>
      <c r="M336">
        <v>2386.6</v>
      </c>
    </row>
    <row r="337" spans="1:13">
      <c r="A337" s="1">
        <v>44927</v>
      </c>
      <c r="F337">
        <v>12</v>
      </c>
      <c r="G337">
        <v>76121.5</v>
      </c>
      <c r="H337">
        <v>3840</v>
      </c>
      <c r="I337">
        <v>2348.6999999999998</v>
      </c>
      <c r="J337">
        <v>52.7</v>
      </c>
      <c r="K337">
        <v>73808.800000000003</v>
      </c>
      <c r="L337">
        <v>3062.4</v>
      </c>
      <c r="M337">
        <v>2189.5</v>
      </c>
    </row>
    <row r="338" spans="1:13">
      <c r="A338" s="1">
        <v>44958</v>
      </c>
      <c r="F338" t="s">
        <v>1240</v>
      </c>
      <c r="G338">
        <v>77002.7</v>
      </c>
      <c r="H338">
        <v>3644.3</v>
      </c>
      <c r="I338">
        <v>2292.6</v>
      </c>
      <c r="J338">
        <v>42.7</v>
      </c>
      <c r="K338">
        <v>73432.3</v>
      </c>
      <c r="L338">
        <v>3223.7</v>
      </c>
      <c r="M338">
        <v>2360.6</v>
      </c>
    </row>
    <row r="339" spans="1:13">
      <c r="A339" s="1">
        <v>44986</v>
      </c>
      <c r="F339">
        <v>2</v>
      </c>
      <c r="G339">
        <v>80417.100000000006</v>
      </c>
      <c r="H339">
        <v>3655.8</v>
      </c>
      <c r="I339">
        <v>2308.4</v>
      </c>
      <c r="J339">
        <v>49.3</v>
      </c>
      <c r="K339">
        <v>76616.5</v>
      </c>
      <c r="L339">
        <v>3367.4</v>
      </c>
      <c r="M339">
        <v>2483.9</v>
      </c>
    </row>
    <row r="340" spans="1:13">
      <c r="F340">
        <v>3</v>
      </c>
      <c r="G340">
        <v>83071.399999999994</v>
      </c>
      <c r="H340">
        <v>3870.8</v>
      </c>
      <c r="I340">
        <v>2414.3000000000002</v>
      </c>
      <c r="J340">
        <v>69.099999999999994</v>
      </c>
      <c r="K340">
        <v>80145.600000000006</v>
      </c>
      <c r="L340">
        <v>3799.2</v>
      </c>
      <c r="M340">
        <v>2873.3</v>
      </c>
    </row>
    <row r="341" spans="1:13">
      <c r="F341">
        <v>4</v>
      </c>
      <c r="G341">
        <v>81651.199999999997</v>
      </c>
      <c r="H341">
        <v>3938.6</v>
      </c>
      <c r="I341">
        <v>2467.1999999999998</v>
      </c>
      <c r="J341">
        <v>71.3</v>
      </c>
      <c r="K341">
        <v>79970.8</v>
      </c>
      <c r="L341">
        <v>3743.9</v>
      </c>
      <c r="M341">
        <v>2837.6</v>
      </c>
    </row>
    <row r="342" spans="1:13">
      <c r="F342">
        <v>5</v>
      </c>
      <c r="G342">
        <v>81826.2</v>
      </c>
      <c r="H342">
        <v>4097.1000000000004</v>
      </c>
      <c r="I342">
        <v>2594.1</v>
      </c>
      <c r="J342">
        <v>83.4</v>
      </c>
      <c r="K342">
        <v>79517.2</v>
      </c>
      <c r="L342">
        <v>4112.7</v>
      </c>
      <c r="M342">
        <v>3170.6</v>
      </c>
    </row>
    <row r="343" spans="1:13">
      <c r="F343">
        <v>6</v>
      </c>
      <c r="G343">
        <v>80413.100000000006</v>
      </c>
      <c r="H343">
        <v>4174.8999999999996</v>
      </c>
      <c r="I343">
        <v>2568.5</v>
      </c>
      <c r="J343">
        <v>81</v>
      </c>
      <c r="K343">
        <v>78532.3</v>
      </c>
      <c r="L343">
        <v>4288.6000000000004</v>
      </c>
      <c r="M343">
        <v>3233.9</v>
      </c>
    </row>
    <row r="344" spans="1:13">
      <c r="F344">
        <v>7</v>
      </c>
      <c r="G344">
        <v>82585.3</v>
      </c>
      <c r="H344">
        <v>4329.6000000000004</v>
      </c>
      <c r="I344">
        <v>2665.9</v>
      </c>
      <c r="J344">
        <v>71.3</v>
      </c>
      <c r="K344">
        <v>80657</v>
      </c>
      <c r="L344">
        <v>4511.5</v>
      </c>
      <c r="M344">
        <v>3448.1</v>
      </c>
    </row>
    <row r="345" spans="1:13">
      <c r="F345">
        <v>8</v>
      </c>
      <c r="G345">
        <v>83303.199999999997</v>
      </c>
      <c r="H345">
        <v>4185.8</v>
      </c>
      <c r="I345">
        <v>2561</v>
      </c>
      <c r="J345">
        <v>70.3</v>
      </c>
      <c r="K345">
        <v>80798.5</v>
      </c>
      <c r="L345">
        <v>4491.5</v>
      </c>
      <c r="M345">
        <v>3368.7</v>
      </c>
    </row>
    <row r="346" spans="1:13">
      <c r="F346">
        <v>9</v>
      </c>
      <c r="G346">
        <v>84830</v>
      </c>
      <c r="H346">
        <v>4117.8</v>
      </c>
      <c r="I346">
        <v>2485.1</v>
      </c>
      <c r="J346">
        <v>70.8</v>
      </c>
      <c r="K346">
        <v>80765.100000000006</v>
      </c>
      <c r="L346">
        <v>4092.8</v>
      </c>
      <c r="M346">
        <v>3024.6</v>
      </c>
    </row>
    <row r="347" spans="1:13">
      <c r="F347">
        <v>10</v>
      </c>
      <c r="G347">
        <v>85666.1</v>
      </c>
      <c r="H347">
        <v>4316.2</v>
      </c>
      <c r="I347">
        <v>2613</v>
      </c>
      <c r="J347">
        <v>70.900000000000006</v>
      </c>
      <c r="K347">
        <v>83194.8</v>
      </c>
      <c r="L347">
        <v>4334.7</v>
      </c>
      <c r="M347">
        <v>3245.1</v>
      </c>
    </row>
    <row r="348" spans="1:13">
      <c r="F348">
        <v>11</v>
      </c>
      <c r="G348">
        <v>87352.3</v>
      </c>
      <c r="H348">
        <v>4237.7</v>
      </c>
      <c r="I348">
        <v>2540.6999999999998</v>
      </c>
      <c r="J348">
        <v>72.5</v>
      </c>
      <c r="K348">
        <v>84587.199999999997</v>
      </c>
      <c r="L348">
        <v>4433.2</v>
      </c>
      <c r="M348">
        <v>3348.7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AD63D-78FC-41D6-BCAD-79231B9B62EA}">
  <dimension ref="A1:H361"/>
  <sheetViews>
    <sheetView workbookViewId="0">
      <selection sqref="A1:A1048576"/>
    </sheetView>
  </sheetViews>
  <sheetFormatPr defaultRowHeight="14.4"/>
  <cols>
    <col min="1" max="1" width="13.6640625" bestFit="1" customWidth="1"/>
  </cols>
  <sheetData>
    <row r="1" spans="1:8">
      <c r="A1" t="s">
        <v>392</v>
      </c>
      <c r="E1" t="s">
        <v>1291</v>
      </c>
      <c r="F1" t="s">
        <v>1292</v>
      </c>
      <c r="G1" t="s">
        <v>1293</v>
      </c>
      <c r="H1" t="s">
        <v>1294</v>
      </c>
    </row>
    <row r="2" spans="1:8">
      <c r="A2" s="1">
        <v>34731</v>
      </c>
      <c r="B2">
        <v>18.5</v>
      </c>
      <c r="C2">
        <v>16.8</v>
      </c>
      <c r="D2" t="s">
        <v>1268</v>
      </c>
      <c r="E2">
        <v>0.8</v>
      </c>
      <c r="F2">
        <v>0.7</v>
      </c>
      <c r="G2">
        <v>1.3</v>
      </c>
      <c r="H2">
        <v>1.1000000000000001</v>
      </c>
    </row>
    <row r="3" spans="1:8">
      <c r="A3" s="1">
        <v>34759</v>
      </c>
      <c r="B3">
        <v>21.1</v>
      </c>
      <c r="C3">
        <v>21</v>
      </c>
      <c r="D3">
        <v>2</v>
      </c>
      <c r="E3">
        <v>0.7</v>
      </c>
      <c r="F3">
        <v>0.9</v>
      </c>
      <c r="G3">
        <v>1.5</v>
      </c>
      <c r="H3">
        <v>1.4</v>
      </c>
    </row>
    <row r="4" spans="1:8">
      <c r="A4" s="1">
        <v>34790</v>
      </c>
      <c r="B4">
        <v>27.5</v>
      </c>
      <c r="C4">
        <v>30.5</v>
      </c>
      <c r="D4">
        <v>3</v>
      </c>
      <c r="E4">
        <v>1</v>
      </c>
      <c r="F4">
        <v>2.2999999999999998</v>
      </c>
      <c r="G4">
        <v>2.2000000000000002</v>
      </c>
      <c r="H4">
        <v>3.3</v>
      </c>
    </row>
    <row r="5" spans="1:8">
      <c r="A5" s="1">
        <v>34820</v>
      </c>
      <c r="B5">
        <v>33.299999999999997</v>
      </c>
      <c r="C5">
        <v>33.299999999999997</v>
      </c>
      <c r="D5">
        <v>4</v>
      </c>
      <c r="E5">
        <v>1.4</v>
      </c>
      <c r="F5">
        <v>1.2</v>
      </c>
      <c r="G5">
        <v>2.8</v>
      </c>
      <c r="H5">
        <v>2.2999999999999998</v>
      </c>
    </row>
    <row r="6" spans="1:8">
      <c r="A6" s="1">
        <v>34851</v>
      </c>
      <c r="B6">
        <v>34.200000000000003</v>
      </c>
      <c r="C6">
        <v>33.299999999999997</v>
      </c>
      <c r="D6">
        <v>5</v>
      </c>
      <c r="E6">
        <v>1</v>
      </c>
      <c r="F6">
        <v>1.2</v>
      </c>
      <c r="G6">
        <v>2.2000000000000002</v>
      </c>
      <c r="H6">
        <v>2.5</v>
      </c>
    </row>
    <row r="7" spans="1:8">
      <c r="A7" s="1">
        <v>34881</v>
      </c>
      <c r="B7">
        <v>32</v>
      </c>
      <c r="C7">
        <v>38.700000000000003</v>
      </c>
      <c r="D7">
        <v>6</v>
      </c>
      <c r="E7">
        <v>1.5</v>
      </c>
      <c r="F7">
        <v>1.5</v>
      </c>
      <c r="G7">
        <v>3.2</v>
      </c>
      <c r="H7">
        <v>3.3</v>
      </c>
    </row>
    <row r="8" spans="1:8">
      <c r="A8" s="1">
        <v>34912</v>
      </c>
      <c r="B8">
        <v>37.1</v>
      </c>
      <c r="C8">
        <v>36.700000000000003</v>
      </c>
      <c r="D8">
        <v>7</v>
      </c>
      <c r="E8">
        <v>2.4</v>
      </c>
      <c r="F8">
        <v>4.0999999999999996</v>
      </c>
      <c r="G8">
        <v>4.5</v>
      </c>
      <c r="H8">
        <v>5.7</v>
      </c>
    </row>
    <row r="9" spans="1:8">
      <c r="A9" s="1">
        <v>34943</v>
      </c>
      <c r="B9">
        <v>47.6</v>
      </c>
      <c r="C9">
        <v>42.7</v>
      </c>
      <c r="D9">
        <v>8</v>
      </c>
      <c r="E9">
        <v>2.6</v>
      </c>
      <c r="F9">
        <v>3.5</v>
      </c>
      <c r="G9">
        <v>4.9000000000000004</v>
      </c>
      <c r="H9">
        <v>5.6</v>
      </c>
    </row>
    <row r="10" spans="1:8">
      <c r="A10" s="1">
        <v>34973</v>
      </c>
      <c r="B10">
        <v>40</v>
      </c>
      <c r="C10">
        <v>39.200000000000003</v>
      </c>
      <c r="D10">
        <v>9</v>
      </c>
      <c r="E10">
        <v>2.8</v>
      </c>
      <c r="F10">
        <v>4.2</v>
      </c>
      <c r="G10">
        <v>5.2</v>
      </c>
      <c r="H10">
        <v>6.6</v>
      </c>
    </row>
    <row r="11" spans="1:8">
      <c r="A11" s="1">
        <v>35004</v>
      </c>
      <c r="B11">
        <v>39.1</v>
      </c>
      <c r="C11">
        <v>44.5</v>
      </c>
      <c r="D11">
        <v>10</v>
      </c>
      <c r="E11">
        <v>2.1</v>
      </c>
      <c r="F11">
        <v>3.2</v>
      </c>
      <c r="G11">
        <v>4.9000000000000004</v>
      </c>
      <c r="H11">
        <v>5.9</v>
      </c>
    </row>
    <row r="12" spans="1:8">
      <c r="A12" s="1">
        <v>35034</v>
      </c>
      <c r="B12">
        <v>53.6</v>
      </c>
      <c r="C12">
        <v>63.3</v>
      </c>
      <c r="D12">
        <v>11</v>
      </c>
      <c r="E12">
        <v>3.5</v>
      </c>
      <c r="F12">
        <v>4.9000000000000004</v>
      </c>
      <c r="G12">
        <v>7.2</v>
      </c>
      <c r="H12">
        <v>8.5</v>
      </c>
    </row>
    <row r="13" spans="1:8">
      <c r="A13" s="1">
        <v>35065</v>
      </c>
      <c r="B13">
        <v>48.7</v>
      </c>
      <c r="C13">
        <v>87.4</v>
      </c>
      <c r="D13">
        <v>12</v>
      </c>
      <c r="E13">
        <v>5.7</v>
      </c>
      <c r="F13">
        <v>6.4</v>
      </c>
      <c r="G13">
        <v>1.9</v>
      </c>
      <c r="H13">
        <v>11.1</v>
      </c>
    </row>
    <row r="14" spans="1:8">
      <c r="A14" s="1">
        <v>35096</v>
      </c>
      <c r="B14">
        <v>27.5</v>
      </c>
      <c r="C14">
        <v>31.2</v>
      </c>
      <c r="D14" t="s">
        <v>1269</v>
      </c>
      <c r="E14">
        <v>2.1</v>
      </c>
      <c r="F14">
        <v>3.8</v>
      </c>
      <c r="G14">
        <v>5.4</v>
      </c>
      <c r="H14">
        <v>7.2</v>
      </c>
    </row>
    <row r="15" spans="1:8">
      <c r="A15" s="1">
        <v>35125</v>
      </c>
      <c r="B15">
        <v>30.8</v>
      </c>
      <c r="C15">
        <v>39</v>
      </c>
      <c r="D15">
        <v>2</v>
      </c>
      <c r="E15">
        <v>2.6</v>
      </c>
      <c r="F15">
        <v>7.1</v>
      </c>
      <c r="G15">
        <v>5.8</v>
      </c>
      <c r="H15">
        <v>10.199999999999999</v>
      </c>
    </row>
    <row r="16" spans="1:8">
      <c r="A16" s="1">
        <v>35156</v>
      </c>
      <c r="B16">
        <v>42.5</v>
      </c>
      <c r="C16">
        <v>53.1</v>
      </c>
      <c r="D16">
        <v>3</v>
      </c>
      <c r="E16">
        <v>3.3</v>
      </c>
      <c r="F16">
        <v>6.1</v>
      </c>
      <c r="G16">
        <v>8.4</v>
      </c>
      <c r="H16">
        <v>11</v>
      </c>
    </row>
    <row r="17" spans="1:8">
      <c r="A17" s="1">
        <v>35186</v>
      </c>
      <c r="B17">
        <v>39.700000000000003</v>
      </c>
      <c r="C17">
        <v>56.5</v>
      </c>
      <c r="D17">
        <v>4</v>
      </c>
      <c r="E17">
        <v>4</v>
      </c>
      <c r="F17">
        <v>8.1999999999999993</v>
      </c>
      <c r="G17">
        <v>9.9</v>
      </c>
      <c r="H17">
        <v>13.8</v>
      </c>
    </row>
    <row r="18" spans="1:8">
      <c r="A18" s="1">
        <v>35217</v>
      </c>
      <c r="B18">
        <v>45.2</v>
      </c>
      <c r="C18">
        <v>54.5</v>
      </c>
      <c r="D18">
        <v>5</v>
      </c>
      <c r="E18">
        <v>12.2</v>
      </c>
      <c r="F18">
        <v>10.7</v>
      </c>
      <c r="G18">
        <v>18.5</v>
      </c>
      <c r="H18">
        <v>16.8</v>
      </c>
    </row>
    <row r="19" spans="1:8">
      <c r="A19" s="1">
        <v>35247</v>
      </c>
      <c r="B19">
        <v>47.8</v>
      </c>
      <c r="C19">
        <v>58.2</v>
      </c>
      <c r="D19">
        <v>6</v>
      </c>
      <c r="E19">
        <v>5.3</v>
      </c>
      <c r="F19">
        <v>9.1</v>
      </c>
      <c r="G19">
        <v>12</v>
      </c>
      <c r="H19">
        <v>15.7</v>
      </c>
    </row>
    <row r="20" spans="1:8">
      <c r="A20" s="1">
        <v>35278</v>
      </c>
      <c r="B20">
        <v>45.2</v>
      </c>
      <c r="C20">
        <v>53</v>
      </c>
      <c r="D20">
        <v>7</v>
      </c>
      <c r="E20">
        <v>4.7</v>
      </c>
      <c r="F20">
        <v>13.2</v>
      </c>
      <c r="G20">
        <v>12</v>
      </c>
      <c r="H20">
        <v>19.600000000000001</v>
      </c>
    </row>
    <row r="21" spans="1:8">
      <c r="A21" s="1">
        <v>35309</v>
      </c>
      <c r="B21">
        <v>43.9</v>
      </c>
      <c r="C21">
        <v>53.2</v>
      </c>
      <c r="D21">
        <v>8</v>
      </c>
      <c r="E21">
        <v>5.9</v>
      </c>
      <c r="F21">
        <v>14.3</v>
      </c>
      <c r="G21">
        <v>15</v>
      </c>
      <c r="H21">
        <v>23.2</v>
      </c>
    </row>
    <row r="22" spans="1:8">
      <c r="A22" s="1">
        <v>35339</v>
      </c>
      <c r="B22">
        <v>42.5</v>
      </c>
      <c r="C22">
        <v>42.7</v>
      </c>
      <c r="D22">
        <v>9</v>
      </c>
      <c r="E22">
        <v>8.1</v>
      </c>
      <c r="F22">
        <v>13.7</v>
      </c>
      <c r="G22">
        <v>17.100000000000001</v>
      </c>
      <c r="H22">
        <v>23.6</v>
      </c>
    </row>
    <row r="23" spans="1:8">
      <c r="A23" s="1">
        <v>35370</v>
      </c>
      <c r="B23">
        <v>46.5</v>
      </c>
      <c r="C23">
        <v>49.6</v>
      </c>
      <c r="D23">
        <v>10</v>
      </c>
      <c r="E23">
        <v>11.4</v>
      </c>
      <c r="F23">
        <v>19</v>
      </c>
      <c r="G23">
        <v>20.6</v>
      </c>
      <c r="H23">
        <v>26.7</v>
      </c>
    </row>
    <row r="24" spans="1:8">
      <c r="A24" s="1">
        <v>35400</v>
      </c>
      <c r="B24">
        <v>51.7</v>
      </c>
      <c r="C24">
        <v>55.2</v>
      </c>
      <c r="D24">
        <v>11</v>
      </c>
      <c r="E24">
        <v>10.5</v>
      </c>
      <c r="F24">
        <v>15.8</v>
      </c>
      <c r="G24">
        <v>21.8</v>
      </c>
      <c r="H24">
        <v>26.1</v>
      </c>
    </row>
    <row r="25" spans="1:8">
      <c r="A25" s="1">
        <v>35431</v>
      </c>
      <c r="B25">
        <v>95.2</v>
      </c>
      <c r="C25">
        <v>106.5</v>
      </c>
      <c r="D25">
        <v>12</v>
      </c>
      <c r="E25">
        <v>16.2</v>
      </c>
      <c r="F25">
        <v>25.4</v>
      </c>
      <c r="G25">
        <v>30.9</v>
      </c>
      <c r="H25">
        <v>40.9</v>
      </c>
    </row>
    <row r="26" spans="1:8">
      <c r="A26" s="1">
        <v>35462</v>
      </c>
      <c r="B26">
        <v>30.7</v>
      </c>
      <c r="C26">
        <v>36.5</v>
      </c>
      <c r="D26" t="s">
        <v>1270</v>
      </c>
      <c r="E26">
        <v>9.3000000000000007</v>
      </c>
      <c r="F26">
        <v>8.1999999999999993</v>
      </c>
      <c r="G26">
        <v>18.5</v>
      </c>
      <c r="H26">
        <v>16.8</v>
      </c>
    </row>
    <row r="27" spans="1:8">
      <c r="A27" s="1">
        <v>35490</v>
      </c>
      <c r="B27">
        <v>36.6</v>
      </c>
      <c r="C27">
        <v>44.1</v>
      </c>
      <c r="D27">
        <v>2</v>
      </c>
      <c r="E27">
        <v>11</v>
      </c>
      <c r="F27">
        <v>11.6</v>
      </c>
      <c r="G27">
        <v>21.1</v>
      </c>
      <c r="H27">
        <v>21</v>
      </c>
    </row>
    <row r="28" spans="1:8">
      <c r="A28" s="1">
        <v>35521</v>
      </c>
      <c r="B28">
        <v>45.1</v>
      </c>
      <c r="C28">
        <v>61.7</v>
      </c>
      <c r="D28">
        <v>3</v>
      </c>
      <c r="E28">
        <v>13.4</v>
      </c>
      <c r="F28">
        <v>17.2</v>
      </c>
      <c r="G28">
        <v>27.5</v>
      </c>
      <c r="H28">
        <v>30.5</v>
      </c>
    </row>
    <row r="29" spans="1:8">
      <c r="A29" s="1">
        <v>35551</v>
      </c>
      <c r="B29">
        <v>56.8</v>
      </c>
      <c r="C29">
        <v>62.9</v>
      </c>
      <c r="D29">
        <v>4</v>
      </c>
      <c r="E29">
        <v>15.9</v>
      </c>
      <c r="F29">
        <v>17.5</v>
      </c>
      <c r="G29">
        <v>33.299999999999997</v>
      </c>
      <c r="H29">
        <v>33.299999999999997</v>
      </c>
    </row>
    <row r="30" spans="1:8">
      <c r="A30" s="1">
        <v>35582</v>
      </c>
      <c r="B30">
        <v>56.8</v>
      </c>
      <c r="C30">
        <v>62</v>
      </c>
      <c r="D30">
        <v>5</v>
      </c>
      <c r="E30">
        <v>15.5</v>
      </c>
      <c r="F30">
        <v>16.399999999999999</v>
      </c>
      <c r="G30">
        <v>34.200000000000003</v>
      </c>
      <c r="H30">
        <v>33.299999999999997</v>
      </c>
    </row>
    <row r="31" spans="1:8">
      <c r="A31" s="1">
        <v>35612</v>
      </c>
      <c r="B31">
        <v>44.2</v>
      </c>
      <c r="C31">
        <v>63.7</v>
      </c>
      <c r="D31">
        <v>6</v>
      </c>
      <c r="E31">
        <v>15</v>
      </c>
      <c r="F31">
        <v>19</v>
      </c>
      <c r="G31">
        <v>32</v>
      </c>
      <c r="H31">
        <v>38.700000000000003</v>
      </c>
    </row>
    <row r="32" spans="1:8">
      <c r="A32" s="1">
        <v>35643</v>
      </c>
      <c r="B32">
        <v>52.6</v>
      </c>
      <c r="C32">
        <v>62.6</v>
      </c>
      <c r="D32">
        <v>7</v>
      </c>
      <c r="E32">
        <v>19.399999999999999</v>
      </c>
      <c r="F32">
        <v>18.899999999999999</v>
      </c>
      <c r="G32">
        <v>37.1</v>
      </c>
      <c r="H32">
        <v>36.700000000000003</v>
      </c>
    </row>
    <row r="33" spans="1:8">
      <c r="A33" s="1">
        <v>35674</v>
      </c>
      <c r="B33">
        <v>64.900000000000006</v>
      </c>
      <c r="C33">
        <v>69.2</v>
      </c>
      <c r="D33">
        <v>8</v>
      </c>
      <c r="E33">
        <v>25.7</v>
      </c>
      <c r="F33">
        <v>21.8</v>
      </c>
      <c r="G33">
        <v>47.6</v>
      </c>
      <c r="H33">
        <v>42.7</v>
      </c>
    </row>
    <row r="34" spans="1:8">
      <c r="A34" s="1">
        <v>35704</v>
      </c>
      <c r="B34">
        <v>55.5</v>
      </c>
      <c r="C34">
        <v>63.1</v>
      </c>
      <c r="D34">
        <v>9</v>
      </c>
      <c r="E34">
        <v>27.7</v>
      </c>
      <c r="F34">
        <v>26</v>
      </c>
      <c r="G34">
        <v>40</v>
      </c>
      <c r="H34">
        <v>39.200000000000003</v>
      </c>
    </row>
    <row r="35" spans="1:8">
      <c r="A35" s="1">
        <v>35735</v>
      </c>
      <c r="B35">
        <v>60.4</v>
      </c>
      <c r="C35">
        <v>68.400000000000006</v>
      </c>
      <c r="D35">
        <v>10</v>
      </c>
      <c r="E35">
        <v>20.399999999999999</v>
      </c>
      <c r="F35">
        <v>26.8</v>
      </c>
      <c r="G35">
        <v>39.1</v>
      </c>
      <c r="H35">
        <v>44.5</v>
      </c>
    </row>
    <row r="36" spans="1:8">
      <c r="A36" s="1">
        <v>35765</v>
      </c>
      <c r="B36">
        <v>62.3</v>
      </c>
      <c r="C36">
        <v>67.599999999999994</v>
      </c>
      <c r="D36">
        <v>11</v>
      </c>
      <c r="E36">
        <v>32.9</v>
      </c>
      <c r="F36">
        <v>41.6</v>
      </c>
      <c r="G36">
        <v>53.6</v>
      </c>
      <c r="H36">
        <v>63.3</v>
      </c>
    </row>
    <row r="37" spans="1:8">
      <c r="A37" s="1">
        <v>35796</v>
      </c>
      <c r="B37">
        <v>121.9</v>
      </c>
      <c r="C37">
        <v>144.4</v>
      </c>
      <c r="D37">
        <v>12</v>
      </c>
      <c r="E37">
        <v>20.7</v>
      </c>
      <c r="F37">
        <v>50.6</v>
      </c>
      <c r="G37">
        <v>48.7</v>
      </c>
      <c r="H37">
        <v>87.4</v>
      </c>
    </row>
    <row r="38" spans="1:8">
      <c r="A38" s="1">
        <v>35827</v>
      </c>
      <c r="B38">
        <v>35</v>
      </c>
      <c r="C38">
        <v>44.8</v>
      </c>
      <c r="D38" t="s">
        <v>1271</v>
      </c>
      <c r="E38">
        <v>13.1</v>
      </c>
      <c r="F38">
        <v>15.5</v>
      </c>
      <c r="G38">
        <v>27.5</v>
      </c>
      <c r="H38">
        <v>31.2</v>
      </c>
    </row>
    <row r="39" spans="1:8">
      <c r="A39" s="1">
        <v>35855</v>
      </c>
      <c r="B39">
        <v>38.9</v>
      </c>
      <c r="C39">
        <v>38.1</v>
      </c>
      <c r="D39">
        <v>2</v>
      </c>
      <c r="E39">
        <v>14.2</v>
      </c>
      <c r="F39">
        <v>20.9</v>
      </c>
      <c r="G39">
        <v>30.8</v>
      </c>
      <c r="H39">
        <v>39</v>
      </c>
    </row>
    <row r="40" spans="1:8">
      <c r="A40" s="1">
        <v>35886</v>
      </c>
      <c r="B40">
        <v>46.4</v>
      </c>
      <c r="C40">
        <v>61.9</v>
      </c>
      <c r="D40">
        <v>3</v>
      </c>
      <c r="E40">
        <v>22.8</v>
      </c>
      <c r="F40">
        <v>30.8</v>
      </c>
      <c r="G40">
        <v>42.5</v>
      </c>
      <c r="H40">
        <v>53.1</v>
      </c>
    </row>
    <row r="41" spans="1:8">
      <c r="A41" s="1">
        <v>35916</v>
      </c>
      <c r="B41">
        <v>52.6</v>
      </c>
      <c r="C41">
        <v>61.2</v>
      </c>
      <c r="D41">
        <v>4</v>
      </c>
      <c r="E41">
        <v>14.7</v>
      </c>
      <c r="F41">
        <v>27.6</v>
      </c>
      <c r="G41">
        <v>39.700000000000003</v>
      </c>
      <c r="H41">
        <v>56.5</v>
      </c>
    </row>
    <row r="42" spans="1:8">
      <c r="A42" s="1">
        <v>35947</v>
      </c>
      <c r="B42">
        <v>51.5</v>
      </c>
      <c r="C42">
        <v>59.9</v>
      </c>
      <c r="D42">
        <v>5</v>
      </c>
      <c r="E42">
        <v>22.5</v>
      </c>
      <c r="F42">
        <v>30.4</v>
      </c>
      <c r="G42">
        <v>45.2</v>
      </c>
      <c r="H42">
        <v>54.5</v>
      </c>
    </row>
    <row r="43" spans="1:8">
      <c r="A43" s="1">
        <v>35977</v>
      </c>
      <c r="B43">
        <v>50.1</v>
      </c>
      <c r="C43">
        <v>65.8</v>
      </c>
      <c r="D43">
        <v>6</v>
      </c>
      <c r="E43">
        <v>27.7</v>
      </c>
      <c r="F43">
        <v>32.6</v>
      </c>
      <c r="G43">
        <v>47.8</v>
      </c>
      <c r="H43">
        <v>58.2</v>
      </c>
    </row>
    <row r="44" spans="1:8">
      <c r="A44" s="1">
        <v>36008</v>
      </c>
      <c r="B44">
        <v>49.9</v>
      </c>
      <c r="C44">
        <v>59.7</v>
      </c>
      <c r="D44">
        <v>7</v>
      </c>
      <c r="E44">
        <v>22.6</v>
      </c>
      <c r="F44">
        <v>31.1</v>
      </c>
      <c r="G44">
        <v>45.2</v>
      </c>
      <c r="H44">
        <v>53</v>
      </c>
    </row>
    <row r="45" spans="1:8">
      <c r="A45" s="1">
        <v>36039</v>
      </c>
      <c r="B45">
        <v>46.9</v>
      </c>
      <c r="C45">
        <v>49.2</v>
      </c>
      <c r="D45">
        <v>8</v>
      </c>
      <c r="E45">
        <v>19.899999999999999</v>
      </c>
      <c r="F45">
        <v>27.9</v>
      </c>
      <c r="G45">
        <v>43.9</v>
      </c>
      <c r="H45">
        <v>53.2</v>
      </c>
    </row>
    <row r="46" spans="1:8">
      <c r="A46" s="1">
        <v>36069</v>
      </c>
      <c r="B46">
        <v>47.3</v>
      </c>
      <c r="C46">
        <v>47.7</v>
      </c>
      <c r="D46">
        <v>9</v>
      </c>
      <c r="E46">
        <v>20.9</v>
      </c>
      <c r="F46">
        <v>21.6</v>
      </c>
      <c r="G46">
        <v>42.5</v>
      </c>
      <c r="H46">
        <v>42.7</v>
      </c>
    </row>
    <row r="47" spans="1:8">
      <c r="A47" s="1">
        <v>36100</v>
      </c>
      <c r="B47">
        <v>52.7</v>
      </c>
      <c r="C47">
        <v>59.5</v>
      </c>
      <c r="D47">
        <v>10</v>
      </c>
      <c r="E47">
        <v>22.2</v>
      </c>
      <c r="F47">
        <v>25.5</v>
      </c>
      <c r="G47">
        <v>46.5</v>
      </c>
      <c r="H47">
        <v>49.6</v>
      </c>
    </row>
    <row r="48" spans="1:8">
      <c r="A48" s="1">
        <v>36130</v>
      </c>
      <c r="B48">
        <v>63.6</v>
      </c>
      <c r="C48">
        <v>74.400000000000006</v>
      </c>
      <c r="D48">
        <v>11</v>
      </c>
      <c r="E48">
        <v>26.4</v>
      </c>
      <c r="F48">
        <v>29.4</v>
      </c>
      <c r="G48">
        <v>51.7</v>
      </c>
      <c r="H48">
        <v>55.2</v>
      </c>
    </row>
    <row r="49" spans="1:8">
      <c r="A49" s="1">
        <v>36161</v>
      </c>
      <c r="B49">
        <v>122.2</v>
      </c>
      <c r="C49">
        <v>130.80000000000001</v>
      </c>
      <c r="D49">
        <v>12</v>
      </c>
      <c r="E49">
        <v>54.9</v>
      </c>
      <c r="F49">
        <v>62.9</v>
      </c>
      <c r="G49">
        <v>95.2</v>
      </c>
      <c r="H49">
        <v>106.5</v>
      </c>
    </row>
    <row r="50" spans="1:8">
      <c r="A50" s="1">
        <v>36192</v>
      </c>
      <c r="B50">
        <v>49</v>
      </c>
      <c r="C50">
        <v>45.6</v>
      </c>
      <c r="D50" t="s">
        <v>1272</v>
      </c>
      <c r="E50">
        <v>14.7</v>
      </c>
      <c r="F50">
        <v>18.100000000000001</v>
      </c>
      <c r="G50">
        <v>30.7</v>
      </c>
      <c r="H50">
        <v>36.5</v>
      </c>
    </row>
    <row r="51" spans="1:8">
      <c r="A51" s="1">
        <v>36220</v>
      </c>
      <c r="B51">
        <v>50.3</v>
      </c>
      <c r="C51">
        <v>57.5</v>
      </c>
      <c r="D51">
        <v>2</v>
      </c>
      <c r="E51">
        <v>19</v>
      </c>
      <c r="F51">
        <v>24.1</v>
      </c>
      <c r="G51">
        <v>36.6</v>
      </c>
      <c r="H51">
        <v>44.1</v>
      </c>
    </row>
    <row r="52" spans="1:8">
      <c r="A52" s="1">
        <v>36251</v>
      </c>
      <c r="B52">
        <v>72.599999999999994</v>
      </c>
      <c r="C52">
        <v>85.9</v>
      </c>
      <c r="D52">
        <v>3</v>
      </c>
      <c r="E52">
        <v>22.1</v>
      </c>
      <c r="F52">
        <v>36.9</v>
      </c>
      <c r="G52">
        <v>45.1</v>
      </c>
      <c r="H52">
        <v>61.7</v>
      </c>
    </row>
    <row r="53" spans="1:8">
      <c r="A53" s="1">
        <v>36281</v>
      </c>
      <c r="B53">
        <v>92.1</v>
      </c>
      <c r="C53">
        <v>96.5</v>
      </c>
      <c r="D53">
        <v>4</v>
      </c>
      <c r="E53">
        <v>26.9</v>
      </c>
      <c r="F53">
        <v>33.5</v>
      </c>
      <c r="G53">
        <v>56.8</v>
      </c>
      <c r="H53">
        <v>62.9</v>
      </c>
    </row>
    <row r="54" spans="1:8">
      <c r="A54" s="1">
        <v>36312</v>
      </c>
      <c r="B54">
        <v>85.9</v>
      </c>
      <c r="C54">
        <v>95.3</v>
      </c>
      <c r="D54">
        <v>5</v>
      </c>
      <c r="E54">
        <v>26.6</v>
      </c>
      <c r="F54">
        <v>32.9</v>
      </c>
      <c r="G54">
        <v>56.8</v>
      </c>
      <c r="H54">
        <v>62</v>
      </c>
    </row>
    <row r="55" spans="1:8">
      <c r="A55" s="1">
        <v>36342</v>
      </c>
      <c r="B55">
        <v>98.7</v>
      </c>
      <c r="C55">
        <v>106</v>
      </c>
      <c r="D55">
        <v>6</v>
      </c>
      <c r="E55">
        <v>16.8</v>
      </c>
      <c r="F55">
        <v>30.9</v>
      </c>
      <c r="G55">
        <v>44.2</v>
      </c>
      <c r="H55">
        <v>63.7</v>
      </c>
    </row>
    <row r="56" spans="1:8">
      <c r="A56" s="1">
        <v>36373</v>
      </c>
      <c r="B56">
        <v>102.1</v>
      </c>
      <c r="C56">
        <v>101.8</v>
      </c>
      <c r="D56">
        <v>7</v>
      </c>
      <c r="E56">
        <v>22</v>
      </c>
      <c r="F56">
        <v>31.5</v>
      </c>
      <c r="G56">
        <v>52.6</v>
      </c>
      <c r="H56">
        <v>62.6</v>
      </c>
    </row>
    <row r="57" spans="1:8">
      <c r="A57" s="1">
        <v>36404</v>
      </c>
      <c r="B57">
        <v>108</v>
      </c>
      <c r="C57">
        <v>106.3</v>
      </c>
      <c r="D57">
        <v>8</v>
      </c>
      <c r="E57">
        <v>34.700000000000003</v>
      </c>
      <c r="F57">
        <v>39</v>
      </c>
      <c r="G57">
        <v>64.900000000000006</v>
      </c>
      <c r="H57">
        <v>69.2</v>
      </c>
    </row>
    <row r="58" spans="1:8">
      <c r="A58" s="1">
        <v>36434</v>
      </c>
      <c r="B58">
        <v>100.6</v>
      </c>
      <c r="C58">
        <v>100.9</v>
      </c>
      <c r="D58">
        <v>9</v>
      </c>
      <c r="E58">
        <v>22.2</v>
      </c>
      <c r="F58">
        <v>28.3</v>
      </c>
      <c r="G58">
        <v>55.5</v>
      </c>
      <c r="H58">
        <v>63.1</v>
      </c>
    </row>
    <row r="59" spans="1:8">
      <c r="A59" s="1">
        <v>36465</v>
      </c>
      <c r="B59">
        <v>108.8</v>
      </c>
      <c r="C59">
        <v>102</v>
      </c>
      <c r="D59">
        <v>10</v>
      </c>
      <c r="E59">
        <v>26</v>
      </c>
      <c r="F59">
        <v>33.299999999999997</v>
      </c>
      <c r="G59">
        <v>60.4</v>
      </c>
      <c r="H59">
        <v>68.400000000000006</v>
      </c>
    </row>
    <row r="60" spans="1:8">
      <c r="A60" s="1">
        <v>36495</v>
      </c>
      <c r="B60">
        <v>138.30000000000001</v>
      </c>
      <c r="C60">
        <v>118.5</v>
      </c>
      <c r="D60">
        <v>11</v>
      </c>
      <c r="E60">
        <v>30.5</v>
      </c>
      <c r="F60">
        <v>32.299999999999997</v>
      </c>
      <c r="G60">
        <v>62.3</v>
      </c>
      <c r="H60">
        <v>67.599999999999994</v>
      </c>
    </row>
    <row r="61" spans="1:8">
      <c r="A61" s="1">
        <v>36526</v>
      </c>
      <c r="B61">
        <v>191.1</v>
      </c>
      <c r="C61">
        <v>235.2</v>
      </c>
      <c r="D61">
        <v>12</v>
      </c>
      <c r="E61">
        <v>61.3</v>
      </c>
      <c r="F61">
        <v>68.5</v>
      </c>
      <c r="G61">
        <v>121.9</v>
      </c>
      <c r="H61">
        <v>144.4</v>
      </c>
    </row>
    <row r="62" spans="1:8">
      <c r="A62" s="1">
        <v>36557</v>
      </c>
      <c r="B62">
        <v>102</v>
      </c>
      <c r="C62">
        <v>82.9</v>
      </c>
      <c r="D62" t="s">
        <v>1273</v>
      </c>
      <c r="E62">
        <v>18.899999999999999</v>
      </c>
      <c r="F62">
        <v>27.7</v>
      </c>
      <c r="G62">
        <v>35</v>
      </c>
      <c r="H62">
        <v>44.8</v>
      </c>
    </row>
    <row r="63" spans="1:8">
      <c r="A63" s="1">
        <v>36586</v>
      </c>
      <c r="B63">
        <v>115.4</v>
      </c>
      <c r="C63">
        <v>101.9</v>
      </c>
      <c r="D63">
        <v>2</v>
      </c>
      <c r="E63">
        <v>19.100000000000001</v>
      </c>
      <c r="F63">
        <v>16.899999999999999</v>
      </c>
      <c r="G63">
        <v>38.9</v>
      </c>
      <c r="H63">
        <v>38.1</v>
      </c>
    </row>
    <row r="64" spans="1:8">
      <c r="A64" s="1">
        <v>36617</v>
      </c>
      <c r="B64">
        <v>149.1</v>
      </c>
      <c r="C64">
        <v>145.4</v>
      </c>
      <c r="D64">
        <v>3</v>
      </c>
      <c r="E64">
        <v>22.8</v>
      </c>
      <c r="F64">
        <v>36.200000000000003</v>
      </c>
      <c r="G64">
        <v>46.4</v>
      </c>
      <c r="H64">
        <v>61.9</v>
      </c>
    </row>
    <row r="65" spans="1:8">
      <c r="A65" s="1">
        <v>36647</v>
      </c>
      <c r="B65">
        <v>168.5</v>
      </c>
      <c r="C65">
        <v>139.80000000000001</v>
      </c>
      <c r="D65">
        <v>4</v>
      </c>
      <c r="E65">
        <v>22.2</v>
      </c>
      <c r="F65">
        <v>30.5</v>
      </c>
      <c r="G65">
        <v>52.6</v>
      </c>
      <c r="H65">
        <v>61.2</v>
      </c>
    </row>
    <row r="66" spans="1:8">
      <c r="A66" s="1">
        <v>36678</v>
      </c>
      <c r="B66">
        <v>182.7</v>
      </c>
      <c r="C66">
        <v>139.5</v>
      </c>
      <c r="D66">
        <v>5</v>
      </c>
      <c r="E66">
        <v>23.3</v>
      </c>
      <c r="F66">
        <v>30.5</v>
      </c>
      <c r="G66">
        <v>51.5</v>
      </c>
      <c r="H66">
        <v>59.9</v>
      </c>
    </row>
    <row r="67" spans="1:8">
      <c r="A67" s="1">
        <v>36708</v>
      </c>
      <c r="B67">
        <v>170.1</v>
      </c>
      <c r="C67">
        <v>151.4</v>
      </c>
      <c r="D67">
        <v>6</v>
      </c>
      <c r="E67">
        <v>21.7</v>
      </c>
      <c r="F67">
        <v>32.4</v>
      </c>
      <c r="G67">
        <v>50.1</v>
      </c>
      <c r="H67">
        <v>65.8</v>
      </c>
    </row>
    <row r="68" spans="1:8">
      <c r="A68" s="1">
        <v>36739</v>
      </c>
      <c r="B68">
        <v>158.1</v>
      </c>
      <c r="C68">
        <v>134.5</v>
      </c>
      <c r="D68">
        <v>7</v>
      </c>
      <c r="E68">
        <v>22.3</v>
      </c>
      <c r="F68">
        <v>30.7</v>
      </c>
      <c r="G68">
        <v>49.9</v>
      </c>
      <c r="H68">
        <v>59.7</v>
      </c>
    </row>
    <row r="69" spans="1:8">
      <c r="A69" s="1">
        <v>36770</v>
      </c>
      <c r="B69">
        <v>186.4</v>
      </c>
      <c r="C69">
        <v>162.9</v>
      </c>
      <c r="D69">
        <v>8</v>
      </c>
      <c r="E69">
        <v>21.5</v>
      </c>
      <c r="F69">
        <v>23.1</v>
      </c>
      <c r="G69">
        <v>46.9</v>
      </c>
      <c r="H69">
        <v>49.2</v>
      </c>
    </row>
    <row r="70" spans="1:8">
      <c r="A70" s="1">
        <v>36800</v>
      </c>
      <c r="B70">
        <v>163.6</v>
      </c>
      <c r="C70">
        <v>146.5</v>
      </c>
      <c r="D70">
        <v>9</v>
      </c>
      <c r="E70">
        <v>20.3</v>
      </c>
      <c r="F70">
        <v>21.1</v>
      </c>
      <c r="G70">
        <v>47.3</v>
      </c>
      <c r="H70">
        <v>47.7</v>
      </c>
    </row>
    <row r="71" spans="1:8">
      <c r="A71" s="1">
        <v>36831</v>
      </c>
      <c r="B71">
        <v>171.6</v>
      </c>
      <c r="C71">
        <v>148.30000000000001</v>
      </c>
      <c r="D71">
        <v>10</v>
      </c>
      <c r="E71">
        <v>23.7</v>
      </c>
      <c r="F71">
        <v>32.799999999999997</v>
      </c>
      <c r="G71">
        <v>52.7</v>
      </c>
      <c r="H71">
        <v>59.5</v>
      </c>
    </row>
    <row r="72" spans="1:8">
      <c r="A72" s="1">
        <v>36861</v>
      </c>
      <c r="B72">
        <v>217.5</v>
      </c>
      <c r="C72">
        <v>183.2</v>
      </c>
      <c r="D72">
        <v>11</v>
      </c>
      <c r="E72">
        <v>27.5</v>
      </c>
      <c r="F72">
        <v>38.9</v>
      </c>
      <c r="G72">
        <v>63.6</v>
      </c>
      <c r="H72">
        <v>74.400000000000006</v>
      </c>
    </row>
    <row r="73" spans="1:8">
      <c r="A73" s="1">
        <v>36892</v>
      </c>
      <c r="B73">
        <v>294</v>
      </c>
      <c r="C73">
        <v>335.3</v>
      </c>
      <c r="D73">
        <v>12</v>
      </c>
      <c r="E73">
        <v>59.1</v>
      </c>
      <c r="F73">
        <v>68.099999999999994</v>
      </c>
      <c r="G73">
        <v>122.2</v>
      </c>
      <c r="H73">
        <v>130.80000000000001</v>
      </c>
    </row>
    <row r="74" spans="1:8">
      <c r="A74" s="1">
        <v>36923</v>
      </c>
      <c r="B74">
        <v>151.1</v>
      </c>
      <c r="C74">
        <v>97.9</v>
      </c>
      <c r="D74" t="s">
        <v>1274</v>
      </c>
      <c r="E74">
        <v>27.8</v>
      </c>
      <c r="F74">
        <v>27.4</v>
      </c>
      <c r="G74">
        <v>49</v>
      </c>
      <c r="H74">
        <v>45.6</v>
      </c>
    </row>
    <row r="75" spans="1:8">
      <c r="A75" s="1">
        <v>36951</v>
      </c>
      <c r="B75">
        <v>165.4</v>
      </c>
      <c r="C75">
        <v>169.1</v>
      </c>
      <c r="D75">
        <v>2</v>
      </c>
      <c r="E75">
        <v>26.9</v>
      </c>
      <c r="F75">
        <v>33.6</v>
      </c>
      <c r="G75">
        <v>50.3</v>
      </c>
      <c r="H75">
        <v>57.5</v>
      </c>
    </row>
    <row r="76" spans="1:8">
      <c r="A76" s="1">
        <v>36982</v>
      </c>
      <c r="B76">
        <v>199.1</v>
      </c>
      <c r="C76">
        <v>178.7</v>
      </c>
      <c r="D76">
        <v>3</v>
      </c>
      <c r="E76">
        <v>34.4</v>
      </c>
      <c r="F76">
        <v>47.3</v>
      </c>
      <c r="G76">
        <v>72.599999999999994</v>
      </c>
      <c r="H76">
        <v>85.9</v>
      </c>
    </row>
    <row r="77" spans="1:8">
      <c r="A77" s="1">
        <v>37012</v>
      </c>
      <c r="B77">
        <v>239.4</v>
      </c>
      <c r="C77">
        <v>189.5</v>
      </c>
      <c r="D77">
        <v>4</v>
      </c>
      <c r="E77">
        <v>44.8</v>
      </c>
      <c r="F77">
        <v>51.8</v>
      </c>
      <c r="G77">
        <v>92.1</v>
      </c>
      <c r="H77">
        <v>96.5</v>
      </c>
    </row>
    <row r="78" spans="1:8">
      <c r="A78" s="1">
        <v>37043</v>
      </c>
      <c r="B78">
        <v>244.7</v>
      </c>
      <c r="C78">
        <v>186.8</v>
      </c>
      <c r="D78">
        <v>5</v>
      </c>
      <c r="E78">
        <v>39.799999999999997</v>
      </c>
      <c r="F78">
        <v>53.3</v>
      </c>
      <c r="G78">
        <v>85.9</v>
      </c>
      <c r="H78">
        <v>95.3</v>
      </c>
    </row>
    <row r="79" spans="1:8">
      <c r="A79" s="1">
        <v>37073</v>
      </c>
      <c r="B79">
        <v>205.8</v>
      </c>
      <c r="C79">
        <v>204.5</v>
      </c>
      <c r="D79">
        <v>6</v>
      </c>
      <c r="E79">
        <v>52.9</v>
      </c>
      <c r="F79">
        <v>58.7</v>
      </c>
      <c r="G79">
        <v>98.7</v>
      </c>
      <c r="H79">
        <v>106</v>
      </c>
    </row>
    <row r="80" spans="1:8">
      <c r="A80" s="1">
        <v>37104</v>
      </c>
      <c r="B80">
        <v>222.1</v>
      </c>
      <c r="C80">
        <v>192.7</v>
      </c>
      <c r="D80">
        <v>7</v>
      </c>
      <c r="E80">
        <v>55.5</v>
      </c>
      <c r="F80">
        <v>56.8</v>
      </c>
      <c r="G80">
        <v>102.1</v>
      </c>
      <c r="H80">
        <v>101.8</v>
      </c>
    </row>
    <row r="81" spans="1:8">
      <c r="A81" s="1">
        <v>37135</v>
      </c>
      <c r="B81">
        <v>248.1</v>
      </c>
      <c r="C81">
        <v>225.9</v>
      </c>
      <c r="D81">
        <v>8</v>
      </c>
      <c r="E81">
        <v>52.2</v>
      </c>
      <c r="F81">
        <v>52.8</v>
      </c>
      <c r="G81">
        <v>108</v>
      </c>
      <c r="H81">
        <v>106.3</v>
      </c>
    </row>
    <row r="82" spans="1:8">
      <c r="A82" s="1">
        <v>37165</v>
      </c>
      <c r="B82">
        <v>205.8</v>
      </c>
      <c r="C82">
        <v>210.6</v>
      </c>
      <c r="D82">
        <v>9</v>
      </c>
      <c r="E82">
        <v>53</v>
      </c>
      <c r="F82">
        <v>52.5</v>
      </c>
      <c r="G82">
        <v>100.6</v>
      </c>
      <c r="H82">
        <v>100.9</v>
      </c>
    </row>
    <row r="83" spans="1:8">
      <c r="A83" s="1">
        <v>37196</v>
      </c>
      <c r="B83">
        <v>233.4</v>
      </c>
      <c r="C83">
        <v>196.5</v>
      </c>
      <c r="D83">
        <v>10</v>
      </c>
      <c r="E83">
        <v>58.3</v>
      </c>
      <c r="F83">
        <v>54.6</v>
      </c>
      <c r="G83">
        <v>108.8</v>
      </c>
      <c r="H83">
        <v>102</v>
      </c>
    </row>
    <row r="84" spans="1:8">
      <c r="A84" s="1">
        <v>37226</v>
      </c>
      <c r="B84">
        <v>255.5</v>
      </c>
      <c r="C84">
        <v>206</v>
      </c>
      <c r="D84">
        <v>11</v>
      </c>
      <c r="E84">
        <v>69.3</v>
      </c>
      <c r="F84">
        <v>51.7</v>
      </c>
      <c r="G84">
        <v>138.30000000000001</v>
      </c>
      <c r="H84">
        <v>118.5</v>
      </c>
    </row>
    <row r="85" spans="1:8">
      <c r="A85" s="1">
        <v>37257</v>
      </c>
      <c r="B85">
        <v>303.60000000000002</v>
      </c>
      <c r="C85">
        <v>349.3</v>
      </c>
      <c r="D85">
        <v>12</v>
      </c>
      <c r="E85">
        <v>96.8</v>
      </c>
      <c r="F85">
        <v>124.2</v>
      </c>
      <c r="G85">
        <v>191.1</v>
      </c>
      <c r="H85">
        <v>235.2</v>
      </c>
    </row>
    <row r="86" spans="1:8">
      <c r="A86" s="1">
        <v>37288</v>
      </c>
      <c r="B86">
        <v>236.6</v>
      </c>
      <c r="C86">
        <v>131.6</v>
      </c>
      <c r="D86" t="s">
        <v>1275</v>
      </c>
      <c r="E86">
        <v>64.900000000000006</v>
      </c>
      <c r="F86">
        <v>52.8</v>
      </c>
      <c r="G86">
        <v>102</v>
      </c>
      <c r="H86">
        <v>82.9</v>
      </c>
    </row>
    <row r="87" spans="1:8">
      <c r="A87" s="1">
        <v>37316</v>
      </c>
      <c r="B87">
        <v>217.2</v>
      </c>
      <c r="C87">
        <v>211</v>
      </c>
      <c r="D87">
        <v>2</v>
      </c>
      <c r="E87">
        <v>73.400000000000006</v>
      </c>
      <c r="F87">
        <v>58.4</v>
      </c>
      <c r="G87">
        <v>115.4</v>
      </c>
      <c r="H87">
        <v>101.9</v>
      </c>
    </row>
    <row r="88" spans="1:8">
      <c r="A88" s="1">
        <v>37347</v>
      </c>
      <c r="B88">
        <v>255.7</v>
      </c>
      <c r="C88">
        <v>244.2</v>
      </c>
      <c r="D88">
        <v>3</v>
      </c>
      <c r="E88">
        <v>83.5</v>
      </c>
      <c r="F88">
        <v>80.3</v>
      </c>
      <c r="G88">
        <v>149.1</v>
      </c>
      <c r="H88">
        <v>145.4</v>
      </c>
    </row>
    <row r="89" spans="1:8">
      <c r="A89" s="1">
        <v>37377</v>
      </c>
      <c r="B89">
        <v>330.1</v>
      </c>
      <c r="C89">
        <v>290.10000000000002</v>
      </c>
      <c r="D89">
        <v>4</v>
      </c>
      <c r="E89">
        <v>92.2</v>
      </c>
      <c r="F89">
        <v>69.7</v>
      </c>
      <c r="G89">
        <v>168.5</v>
      </c>
      <c r="H89">
        <v>139.80000000000001</v>
      </c>
    </row>
    <row r="90" spans="1:8">
      <c r="A90" s="1">
        <v>37408</v>
      </c>
      <c r="B90">
        <v>287.10000000000002</v>
      </c>
      <c r="C90">
        <v>245.3</v>
      </c>
      <c r="D90">
        <v>5</v>
      </c>
      <c r="E90">
        <v>101.5</v>
      </c>
      <c r="F90">
        <v>72.7</v>
      </c>
      <c r="G90">
        <v>182.7</v>
      </c>
      <c r="H90">
        <v>139.5</v>
      </c>
    </row>
    <row r="91" spans="1:8">
      <c r="A91" s="1">
        <v>37438</v>
      </c>
      <c r="B91">
        <v>250.4</v>
      </c>
      <c r="C91">
        <v>270.3</v>
      </c>
      <c r="D91">
        <v>6</v>
      </c>
      <c r="E91">
        <v>92.2</v>
      </c>
      <c r="F91">
        <v>71.5</v>
      </c>
      <c r="G91">
        <v>170.1</v>
      </c>
      <c r="H91">
        <v>151.4</v>
      </c>
    </row>
    <row r="92" spans="1:8">
      <c r="A92" s="1">
        <v>37469</v>
      </c>
      <c r="B92">
        <v>335.7</v>
      </c>
      <c r="C92">
        <v>281.3</v>
      </c>
      <c r="D92">
        <v>7</v>
      </c>
      <c r="E92">
        <v>88.4</v>
      </c>
      <c r="F92">
        <v>67.900000000000006</v>
      </c>
      <c r="G92">
        <v>158.1</v>
      </c>
      <c r="H92">
        <v>134.5</v>
      </c>
    </row>
    <row r="93" spans="1:8">
      <c r="A93" s="1">
        <v>37500</v>
      </c>
      <c r="B93">
        <v>305.3</v>
      </c>
      <c r="C93">
        <v>293.8</v>
      </c>
      <c r="D93">
        <v>8</v>
      </c>
      <c r="E93">
        <v>96.9</v>
      </c>
      <c r="F93">
        <v>82.7</v>
      </c>
      <c r="G93">
        <v>186.4</v>
      </c>
      <c r="H93">
        <v>162.9</v>
      </c>
    </row>
    <row r="94" spans="1:8">
      <c r="A94" s="1">
        <v>37530</v>
      </c>
      <c r="B94">
        <v>285.7</v>
      </c>
      <c r="C94">
        <v>271.89999999999998</v>
      </c>
      <c r="D94">
        <v>9</v>
      </c>
      <c r="E94">
        <v>90.2</v>
      </c>
      <c r="F94">
        <v>76.2</v>
      </c>
      <c r="G94">
        <v>163.6</v>
      </c>
      <c r="H94">
        <v>146.5</v>
      </c>
    </row>
    <row r="95" spans="1:8">
      <c r="A95" s="1">
        <v>37561</v>
      </c>
      <c r="B95">
        <v>354.2</v>
      </c>
      <c r="C95">
        <v>377.3</v>
      </c>
      <c r="D95">
        <v>10</v>
      </c>
      <c r="E95">
        <v>97.2</v>
      </c>
      <c r="F95">
        <v>78</v>
      </c>
      <c r="G95">
        <v>171.6</v>
      </c>
      <c r="H95">
        <v>148.30000000000001</v>
      </c>
    </row>
    <row r="96" spans="1:8">
      <c r="A96" s="1">
        <v>37591</v>
      </c>
      <c r="B96">
        <v>306.89999999999998</v>
      </c>
      <c r="C96">
        <v>314.39999999999998</v>
      </c>
      <c r="D96">
        <v>11</v>
      </c>
      <c r="E96">
        <v>110.3</v>
      </c>
      <c r="F96">
        <v>89.8</v>
      </c>
      <c r="G96">
        <v>217.5</v>
      </c>
      <c r="H96">
        <v>183.2</v>
      </c>
    </row>
    <row r="97" spans="1:8">
      <c r="A97" s="1">
        <v>37622</v>
      </c>
      <c r="B97">
        <v>350.7</v>
      </c>
      <c r="C97">
        <v>472.5</v>
      </c>
      <c r="D97">
        <v>12</v>
      </c>
      <c r="E97">
        <v>136.9</v>
      </c>
      <c r="F97">
        <v>154.1</v>
      </c>
      <c r="G97">
        <v>294</v>
      </c>
      <c r="H97">
        <v>335.3</v>
      </c>
    </row>
    <row r="98" spans="1:8">
      <c r="A98" s="1">
        <v>37653</v>
      </c>
      <c r="B98">
        <v>271.5</v>
      </c>
      <c r="C98">
        <v>175.8</v>
      </c>
      <c r="D98" t="s">
        <v>1276</v>
      </c>
      <c r="E98">
        <v>94.6</v>
      </c>
      <c r="F98">
        <v>60.6</v>
      </c>
      <c r="G98">
        <v>151.1</v>
      </c>
      <c r="H98">
        <v>97.9</v>
      </c>
    </row>
    <row r="99" spans="1:8">
      <c r="A99" s="1">
        <v>37681</v>
      </c>
      <c r="B99">
        <v>269</v>
      </c>
      <c r="C99">
        <v>275.5</v>
      </c>
      <c r="D99">
        <v>2</v>
      </c>
      <c r="E99">
        <v>105.5</v>
      </c>
      <c r="F99">
        <v>109.8</v>
      </c>
      <c r="G99">
        <v>165.4</v>
      </c>
      <c r="H99">
        <v>169.1</v>
      </c>
    </row>
    <row r="100" spans="1:8">
      <c r="A100" s="1">
        <v>37712</v>
      </c>
      <c r="B100">
        <v>335</v>
      </c>
      <c r="C100">
        <v>318.7</v>
      </c>
      <c r="D100">
        <v>3</v>
      </c>
      <c r="E100">
        <v>117.9</v>
      </c>
      <c r="F100">
        <v>98.4</v>
      </c>
      <c r="G100">
        <v>199.1</v>
      </c>
      <c r="H100">
        <v>178.7</v>
      </c>
    </row>
    <row r="101" spans="1:8">
      <c r="A101" s="1">
        <v>37742</v>
      </c>
      <c r="B101">
        <v>396.4</v>
      </c>
      <c r="C101">
        <v>329.8</v>
      </c>
      <c r="D101">
        <v>4</v>
      </c>
      <c r="E101">
        <v>133.9</v>
      </c>
      <c r="F101">
        <v>96.4</v>
      </c>
      <c r="G101">
        <v>239.4</v>
      </c>
      <c r="H101">
        <v>189.5</v>
      </c>
    </row>
    <row r="102" spans="1:8">
      <c r="A102" s="1">
        <v>37773</v>
      </c>
      <c r="B102">
        <v>352.6</v>
      </c>
      <c r="C102">
        <v>295.89999999999998</v>
      </c>
      <c r="D102">
        <v>5</v>
      </c>
      <c r="E102">
        <v>133.4</v>
      </c>
      <c r="F102">
        <v>99.8</v>
      </c>
      <c r="G102">
        <v>244.7</v>
      </c>
      <c r="H102">
        <v>186.8</v>
      </c>
    </row>
    <row r="103" spans="1:8">
      <c r="A103" s="1">
        <v>37803</v>
      </c>
      <c r="B103">
        <v>321.89999999999998</v>
      </c>
      <c r="C103">
        <v>336.4</v>
      </c>
      <c r="D103">
        <v>6</v>
      </c>
      <c r="E103">
        <v>127.8</v>
      </c>
      <c r="F103">
        <v>113.8</v>
      </c>
      <c r="G103">
        <v>205.8</v>
      </c>
      <c r="H103">
        <v>204.5</v>
      </c>
    </row>
    <row r="104" spans="1:8">
      <c r="A104" s="1">
        <v>37834</v>
      </c>
      <c r="B104">
        <v>375.7</v>
      </c>
      <c r="C104">
        <v>331.7</v>
      </c>
      <c r="D104">
        <v>7</v>
      </c>
      <c r="E104">
        <v>133.80000000000001</v>
      </c>
      <c r="F104">
        <v>100.3</v>
      </c>
      <c r="G104">
        <v>222.1</v>
      </c>
      <c r="H104">
        <v>192.7</v>
      </c>
    </row>
    <row r="105" spans="1:8">
      <c r="A105" s="1">
        <v>37865</v>
      </c>
      <c r="B105">
        <v>336.4</v>
      </c>
      <c r="C105">
        <v>333.3</v>
      </c>
      <c r="D105">
        <v>8</v>
      </c>
      <c r="E105">
        <v>132.5</v>
      </c>
      <c r="F105">
        <v>125.7</v>
      </c>
      <c r="G105">
        <v>248.1</v>
      </c>
      <c r="H105">
        <v>225.9</v>
      </c>
    </row>
    <row r="106" spans="1:8">
      <c r="A106" s="1">
        <v>37895</v>
      </c>
      <c r="B106">
        <v>340</v>
      </c>
      <c r="C106">
        <v>340.7</v>
      </c>
      <c r="D106">
        <v>9</v>
      </c>
      <c r="E106">
        <v>129</v>
      </c>
      <c r="F106">
        <v>124.8</v>
      </c>
      <c r="G106">
        <v>205.8</v>
      </c>
      <c r="H106">
        <v>210.6</v>
      </c>
    </row>
    <row r="107" spans="1:8">
      <c r="A107" s="1">
        <v>37926</v>
      </c>
      <c r="B107">
        <v>380</v>
      </c>
      <c r="C107">
        <v>316.10000000000002</v>
      </c>
      <c r="D107">
        <v>10</v>
      </c>
      <c r="E107">
        <v>142.4</v>
      </c>
      <c r="F107">
        <v>106.3</v>
      </c>
      <c r="G107">
        <v>233.4</v>
      </c>
      <c r="H107">
        <v>196.5</v>
      </c>
    </row>
    <row r="108" spans="1:8">
      <c r="A108" s="1">
        <v>37956</v>
      </c>
      <c r="B108">
        <v>348</v>
      </c>
      <c r="C108">
        <v>329.9</v>
      </c>
      <c r="D108">
        <v>11</v>
      </c>
      <c r="E108">
        <v>142.80000000000001</v>
      </c>
      <c r="F108">
        <v>100</v>
      </c>
      <c r="G108">
        <v>255.5</v>
      </c>
      <c r="H108">
        <v>206</v>
      </c>
    </row>
    <row r="109" spans="1:8">
      <c r="A109" s="1">
        <v>37987</v>
      </c>
      <c r="B109">
        <v>409.1</v>
      </c>
      <c r="C109">
        <v>581.1</v>
      </c>
      <c r="D109">
        <v>12</v>
      </c>
      <c r="E109">
        <v>197.1</v>
      </c>
      <c r="F109">
        <v>189.8</v>
      </c>
      <c r="G109">
        <v>303.60000000000002</v>
      </c>
      <c r="H109">
        <v>349.3</v>
      </c>
    </row>
    <row r="110" spans="1:8">
      <c r="A110" s="1">
        <v>38018</v>
      </c>
      <c r="B110">
        <v>319.10000000000002</v>
      </c>
      <c r="C110">
        <v>193.1</v>
      </c>
      <c r="D110" t="s">
        <v>1277</v>
      </c>
      <c r="E110">
        <v>161.19999999999999</v>
      </c>
      <c r="F110">
        <v>78.3</v>
      </c>
      <c r="G110">
        <v>236.6</v>
      </c>
      <c r="H110">
        <v>131.6</v>
      </c>
    </row>
    <row r="111" spans="1:8">
      <c r="A111" s="1">
        <v>38047</v>
      </c>
      <c r="B111">
        <v>305.5</v>
      </c>
      <c r="C111">
        <v>311.39999999999998</v>
      </c>
      <c r="D111">
        <v>2</v>
      </c>
      <c r="E111">
        <v>145.19999999999999</v>
      </c>
      <c r="F111">
        <v>139</v>
      </c>
      <c r="G111">
        <v>217.2</v>
      </c>
      <c r="H111">
        <v>211</v>
      </c>
    </row>
    <row r="112" spans="1:8">
      <c r="A112" s="1">
        <v>38078</v>
      </c>
      <c r="B112">
        <v>420.5</v>
      </c>
      <c r="C112">
        <v>385.1</v>
      </c>
      <c r="D112">
        <v>3</v>
      </c>
      <c r="E112">
        <v>166</v>
      </c>
      <c r="F112">
        <v>147.1</v>
      </c>
      <c r="G112">
        <v>255.7</v>
      </c>
      <c r="H112">
        <v>244.2</v>
      </c>
    </row>
    <row r="113" spans="1:8">
      <c r="A113" s="1">
        <v>38108</v>
      </c>
      <c r="B113">
        <v>512.4</v>
      </c>
      <c r="C113">
        <v>400.9</v>
      </c>
      <c r="D113">
        <v>4</v>
      </c>
      <c r="E113">
        <v>184.4</v>
      </c>
      <c r="F113">
        <v>160.19999999999999</v>
      </c>
      <c r="G113">
        <v>330.1</v>
      </c>
      <c r="H113">
        <v>290.10000000000002</v>
      </c>
    </row>
    <row r="114" spans="1:8">
      <c r="A114" s="1">
        <v>38139</v>
      </c>
      <c r="B114">
        <v>406.8</v>
      </c>
      <c r="C114">
        <v>315.39999999999998</v>
      </c>
      <c r="D114">
        <v>5</v>
      </c>
      <c r="E114">
        <v>165.4</v>
      </c>
      <c r="F114">
        <v>149.69999999999999</v>
      </c>
      <c r="G114">
        <v>287.10000000000002</v>
      </c>
      <c r="H114">
        <v>245.3</v>
      </c>
    </row>
    <row r="115" spans="1:8">
      <c r="A115" s="1">
        <v>38169</v>
      </c>
      <c r="B115">
        <v>460.1</v>
      </c>
      <c r="C115">
        <v>406.5</v>
      </c>
      <c r="D115">
        <v>6</v>
      </c>
      <c r="E115">
        <v>168.9</v>
      </c>
      <c r="F115">
        <v>154</v>
      </c>
      <c r="G115">
        <v>250.4</v>
      </c>
      <c r="H115">
        <v>270.3</v>
      </c>
    </row>
    <row r="116" spans="1:8">
      <c r="A116" s="1">
        <v>38200</v>
      </c>
      <c r="B116">
        <v>505.3</v>
      </c>
      <c r="C116">
        <v>377.4</v>
      </c>
      <c r="D116">
        <v>7</v>
      </c>
      <c r="E116">
        <v>208.9</v>
      </c>
      <c r="F116">
        <v>161.9</v>
      </c>
      <c r="G116">
        <v>335.7</v>
      </c>
      <c r="H116">
        <v>281.3</v>
      </c>
    </row>
    <row r="117" spans="1:8">
      <c r="A117" s="1">
        <v>38231</v>
      </c>
      <c r="B117">
        <v>450.9</v>
      </c>
      <c r="C117">
        <v>376.6</v>
      </c>
      <c r="D117">
        <v>8</v>
      </c>
      <c r="E117">
        <v>188.1</v>
      </c>
      <c r="F117">
        <v>174.4</v>
      </c>
      <c r="G117">
        <v>305.3</v>
      </c>
      <c r="H117">
        <v>293.8</v>
      </c>
    </row>
    <row r="118" spans="1:8">
      <c r="A118" s="1">
        <v>38261</v>
      </c>
      <c r="B118">
        <v>475</v>
      </c>
      <c r="C118">
        <v>378.9</v>
      </c>
      <c r="D118">
        <v>9</v>
      </c>
      <c r="E118">
        <v>189.9</v>
      </c>
      <c r="F118">
        <v>167</v>
      </c>
      <c r="G118">
        <v>285.7</v>
      </c>
      <c r="H118">
        <v>271.89999999999998</v>
      </c>
    </row>
    <row r="119" spans="1:8">
      <c r="A119" s="1">
        <v>38292</v>
      </c>
      <c r="B119">
        <v>490.3</v>
      </c>
      <c r="C119">
        <v>368</v>
      </c>
      <c r="D119">
        <v>10</v>
      </c>
      <c r="E119">
        <v>225.4</v>
      </c>
      <c r="F119">
        <v>257.89999999999998</v>
      </c>
      <c r="G119">
        <v>354.2</v>
      </c>
      <c r="H119">
        <v>377.3</v>
      </c>
    </row>
    <row r="120" spans="1:8">
      <c r="A120" s="1">
        <v>38322</v>
      </c>
      <c r="B120">
        <v>512.29999999999995</v>
      </c>
      <c r="C120">
        <v>406.5</v>
      </c>
      <c r="D120">
        <v>11</v>
      </c>
      <c r="E120">
        <v>188</v>
      </c>
      <c r="F120">
        <v>198.5</v>
      </c>
      <c r="G120">
        <v>306.89999999999998</v>
      </c>
      <c r="H120">
        <v>314.39999999999998</v>
      </c>
    </row>
    <row r="121" spans="1:8">
      <c r="A121" s="1">
        <v>38353</v>
      </c>
      <c r="B121">
        <v>569.1</v>
      </c>
      <c r="C121">
        <v>749.9</v>
      </c>
      <c r="D121">
        <v>12</v>
      </c>
      <c r="E121">
        <v>210.8</v>
      </c>
      <c r="F121">
        <v>258</v>
      </c>
      <c r="G121">
        <v>350.7</v>
      </c>
      <c r="H121">
        <v>472.5</v>
      </c>
    </row>
    <row r="122" spans="1:8">
      <c r="A122" s="1">
        <v>38384</v>
      </c>
      <c r="B122">
        <v>631.4</v>
      </c>
      <c r="C122">
        <v>287.89999999999998</v>
      </c>
      <c r="D122" t="s">
        <v>1278</v>
      </c>
      <c r="E122">
        <v>180.2</v>
      </c>
      <c r="F122">
        <v>110.2</v>
      </c>
      <c r="G122">
        <v>271.5</v>
      </c>
      <c r="H122">
        <v>175.8</v>
      </c>
    </row>
    <row r="123" spans="1:8">
      <c r="A123" s="1">
        <v>38412</v>
      </c>
      <c r="B123">
        <v>459</v>
      </c>
      <c r="C123">
        <v>343.2</v>
      </c>
      <c r="D123">
        <v>2</v>
      </c>
      <c r="E123">
        <v>187.8</v>
      </c>
      <c r="F123">
        <v>182.8</v>
      </c>
      <c r="G123">
        <v>269</v>
      </c>
      <c r="H123">
        <v>275.5</v>
      </c>
    </row>
    <row r="124" spans="1:8">
      <c r="A124" s="1">
        <v>38443</v>
      </c>
      <c r="B124">
        <v>625.9</v>
      </c>
      <c r="C124">
        <v>429.8</v>
      </c>
      <c r="D124">
        <v>3</v>
      </c>
      <c r="E124">
        <v>212.9</v>
      </c>
      <c r="F124">
        <v>198.6</v>
      </c>
      <c r="G124">
        <v>335</v>
      </c>
      <c r="H124">
        <v>318.7</v>
      </c>
    </row>
    <row r="125" spans="1:8">
      <c r="A125" s="1">
        <v>38473</v>
      </c>
      <c r="B125">
        <v>623.6</v>
      </c>
      <c r="C125">
        <v>492.8</v>
      </c>
      <c r="D125">
        <v>4</v>
      </c>
      <c r="E125">
        <v>223.3</v>
      </c>
      <c r="F125">
        <v>185.4</v>
      </c>
      <c r="G125">
        <v>396.4</v>
      </c>
      <c r="H125">
        <v>329.8</v>
      </c>
    </row>
    <row r="126" spans="1:8">
      <c r="A126" s="1">
        <v>38504</v>
      </c>
      <c r="B126">
        <v>567.5</v>
      </c>
      <c r="C126">
        <v>434.1</v>
      </c>
      <c r="D126">
        <v>5</v>
      </c>
      <c r="E126">
        <v>225</v>
      </c>
      <c r="F126">
        <v>178.5</v>
      </c>
      <c r="G126">
        <v>352.6</v>
      </c>
      <c r="H126">
        <v>295.89999999999998</v>
      </c>
    </row>
    <row r="127" spans="1:8">
      <c r="A127" s="1">
        <v>38534</v>
      </c>
      <c r="B127">
        <v>606.4</v>
      </c>
      <c r="C127">
        <v>455.3</v>
      </c>
      <c r="D127">
        <v>6</v>
      </c>
      <c r="E127">
        <v>214.7</v>
      </c>
      <c r="F127">
        <v>204.2</v>
      </c>
      <c r="G127">
        <v>321.89999999999998</v>
      </c>
      <c r="H127">
        <v>336.4</v>
      </c>
    </row>
    <row r="128" spans="1:8">
      <c r="A128" s="1">
        <v>38565</v>
      </c>
      <c r="B128">
        <v>632.79999999999995</v>
      </c>
      <c r="C128">
        <v>495.2</v>
      </c>
      <c r="D128">
        <v>7</v>
      </c>
      <c r="E128">
        <v>222.7</v>
      </c>
      <c r="F128">
        <v>193.3</v>
      </c>
      <c r="G128">
        <v>375.7</v>
      </c>
      <c r="H128">
        <v>331.7</v>
      </c>
    </row>
    <row r="129" spans="1:8">
      <c r="A129" s="1">
        <v>38596</v>
      </c>
      <c r="B129">
        <v>654.70000000000005</v>
      </c>
      <c r="C129">
        <v>506.9</v>
      </c>
      <c r="D129">
        <v>8</v>
      </c>
      <c r="E129">
        <v>211.4</v>
      </c>
      <c r="F129">
        <v>201.2</v>
      </c>
      <c r="G129">
        <v>336.4</v>
      </c>
      <c r="H129">
        <v>333.3</v>
      </c>
    </row>
    <row r="130" spans="1:8">
      <c r="A130" s="1">
        <v>38626</v>
      </c>
      <c r="B130">
        <v>622.79999999999995</v>
      </c>
      <c r="C130">
        <v>653</v>
      </c>
      <c r="D130">
        <v>9</v>
      </c>
      <c r="E130">
        <v>218.3</v>
      </c>
      <c r="F130">
        <v>203.2</v>
      </c>
      <c r="G130">
        <v>340</v>
      </c>
      <c r="H130">
        <v>340.7</v>
      </c>
    </row>
    <row r="131" spans="1:8">
      <c r="A131" s="1">
        <v>38657</v>
      </c>
      <c r="B131">
        <v>715.6</v>
      </c>
      <c r="C131">
        <v>370.4</v>
      </c>
      <c r="D131">
        <v>10</v>
      </c>
      <c r="E131">
        <v>231.4</v>
      </c>
      <c r="F131">
        <v>182.6</v>
      </c>
      <c r="G131">
        <v>380</v>
      </c>
      <c r="H131">
        <v>316.10000000000002</v>
      </c>
    </row>
    <row r="132" spans="1:8">
      <c r="A132" s="1">
        <v>38687</v>
      </c>
      <c r="B132">
        <v>692.9</v>
      </c>
      <c r="C132">
        <v>463.2</v>
      </c>
      <c r="D132">
        <v>11</v>
      </c>
      <c r="E132">
        <v>214.2</v>
      </c>
      <c r="F132">
        <v>185.8</v>
      </c>
      <c r="G132">
        <v>348</v>
      </c>
      <c r="H132">
        <v>329.9</v>
      </c>
    </row>
    <row r="133" spans="1:8">
      <c r="A133" s="1">
        <v>38718</v>
      </c>
      <c r="B133">
        <v>779</v>
      </c>
      <c r="C133">
        <v>1009.6</v>
      </c>
      <c r="D133">
        <v>12</v>
      </c>
      <c r="E133">
        <v>241.2</v>
      </c>
      <c r="F133">
        <v>332.8</v>
      </c>
      <c r="G133">
        <v>409.1</v>
      </c>
      <c r="H133">
        <v>581.1</v>
      </c>
    </row>
    <row r="134" spans="1:8">
      <c r="A134" s="1">
        <v>38749</v>
      </c>
      <c r="B134">
        <v>579.79999999999995</v>
      </c>
      <c r="C134">
        <v>280.89999999999998</v>
      </c>
      <c r="D134" t="s">
        <v>1279</v>
      </c>
      <c r="E134">
        <v>218</v>
      </c>
      <c r="F134">
        <v>115.5</v>
      </c>
      <c r="G134">
        <v>319.10000000000002</v>
      </c>
      <c r="H134">
        <v>193.1</v>
      </c>
    </row>
    <row r="135" spans="1:8">
      <c r="A135" s="1">
        <v>38777</v>
      </c>
      <c r="B135">
        <v>571.5</v>
      </c>
      <c r="C135">
        <v>422</v>
      </c>
      <c r="D135">
        <v>2</v>
      </c>
      <c r="E135">
        <v>216.7</v>
      </c>
      <c r="F135">
        <v>203.7</v>
      </c>
      <c r="G135">
        <v>305.5</v>
      </c>
      <c r="H135">
        <v>311.39999999999998</v>
      </c>
    </row>
    <row r="136" spans="1:8">
      <c r="A136" s="1">
        <v>38808</v>
      </c>
      <c r="B136">
        <v>838.2</v>
      </c>
      <c r="C136">
        <v>571.29999999999995</v>
      </c>
      <c r="D136">
        <v>3</v>
      </c>
      <c r="E136">
        <v>253.9</v>
      </c>
      <c r="F136">
        <v>234.7</v>
      </c>
      <c r="G136">
        <v>420.5</v>
      </c>
      <c r="H136">
        <v>385.1</v>
      </c>
    </row>
    <row r="137" spans="1:8">
      <c r="A137" s="1">
        <v>38838</v>
      </c>
      <c r="B137">
        <v>704.4</v>
      </c>
      <c r="C137">
        <v>569.1</v>
      </c>
      <c r="D137">
        <v>4</v>
      </c>
      <c r="E137">
        <v>276.10000000000002</v>
      </c>
      <c r="F137">
        <v>241</v>
      </c>
      <c r="G137">
        <v>512.4</v>
      </c>
      <c r="H137">
        <v>400.9</v>
      </c>
    </row>
    <row r="138" spans="1:8">
      <c r="A138" s="1">
        <v>38869</v>
      </c>
      <c r="B138">
        <v>866.3</v>
      </c>
      <c r="C138">
        <v>522.20000000000005</v>
      </c>
      <c r="D138">
        <v>5</v>
      </c>
      <c r="E138">
        <v>264.89999999999998</v>
      </c>
      <c r="F138">
        <v>179.4</v>
      </c>
      <c r="G138">
        <v>406.8</v>
      </c>
      <c r="H138">
        <v>315.39999999999998</v>
      </c>
    </row>
    <row r="139" spans="1:8">
      <c r="A139" s="1">
        <v>38899</v>
      </c>
      <c r="B139">
        <v>1095.7</v>
      </c>
      <c r="C139">
        <v>866.9</v>
      </c>
      <c r="D139">
        <v>6</v>
      </c>
      <c r="E139">
        <v>309.10000000000002</v>
      </c>
      <c r="F139">
        <v>210.3</v>
      </c>
      <c r="G139">
        <v>460.1</v>
      </c>
      <c r="H139">
        <v>406.5</v>
      </c>
    </row>
    <row r="140" spans="1:8">
      <c r="A140" s="1">
        <v>38930</v>
      </c>
      <c r="B140">
        <v>1062</v>
      </c>
      <c r="C140">
        <v>831.2</v>
      </c>
      <c r="D140">
        <v>7</v>
      </c>
      <c r="E140">
        <v>295.10000000000002</v>
      </c>
      <c r="F140">
        <v>213.4</v>
      </c>
      <c r="G140">
        <v>505.3</v>
      </c>
      <c r="H140">
        <v>377.4</v>
      </c>
    </row>
    <row r="141" spans="1:8">
      <c r="A141" s="1">
        <v>38961</v>
      </c>
      <c r="B141">
        <v>997.4</v>
      </c>
      <c r="C141">
        <v>674.2</v>
      </c>
      <c r="D141">
        <v>8</v>
      </c>
      <c r="E141">
        <v>281.10000000000002</v>
      </c>
      <c r="F141">
        <v>232.7</v>
      </c>
      <c r="G141">
        <v>450.9</v>
      </c>
      <c r="H141">
        <v>376.6</v>
      </c>
    </row>
    <row r="142" spans="1:8">
      <c r="A142" s="1">
        <v>38991</v>
      </c>
      <c r="B142">
        <v>896.9</v>
      </c>
      <c r="C142">
        <v>743.4</v>
      </c>
      <c r="D142">
        <v>9</v>
      </c>
      <c r="E142">
        <v>310.10000000000002</v>
      </c>
      <c r="F142">
        <v>206.3</v>
      </c>
      <c r="G142">
        <v>475</v>
      </c>
      <c r="H142">
        <v>378.9</v>
      </c>
    </row>
    <row r="143" spans="1:8">
      <c r="A143" s="1">
        <v>39022</v>
      </c>
      <c r="B143">
        <v>901.1</v>
      </c>
      <c r="C143">
        <v>608</v>
      </c>
      <c r="D143">
        <v>10</v>
      </c>
      <c r="E143">
        <v>319.39999999999998</v>
      </c>
      <c r="F143">
        <v>217.3</v>
      </c>
      <c r="G143">
        <v>490.3</v>
      </c>
      <c r="H143">
        <v>368</v>
      </c>
    </row>
    <row r="144" spans="1:8">
      <c r="A144" s="1">
        <v>39052</v>
      </c>
      <c r="B144">
        <v>953</v>
      </c>
      <c r="C144">
        <v>750.4</v>
      </c>
      <c r="D144">
        <v>11</v>
      </c>
      <c r="E144">
        <v>330.8</v>
      </c>
      <c r="F144">
        <v>234.5</v>
      </c>
      <c r="G144">
        <v>512.29999999999995</v>
      </c>
      <c r="H144">
        <v>406.5</v>
      </c>
    </row>
    <row r="145" spans="1:8">
      <c r="A145" s="1">
        <v>39083</v>
      </c>
      <c r="B145">
        <v>1176.5</v>
      </c>
      <c r="C145">
        <v>1544.4</v>
      </c>
      <c r="D145">
        <v>12</v>
      </c>
      <c r="E145">
        <v>351.1</v>
      </c>
      <c r="F145">
        <v>410.1</v>
      </c>
      <c r="G145">
        <v>569.1</v>
      </c>
      <c r="H145">
        <v>749.9</v>
      </c>
    </row>
    <row r="146" spans="1:8">
      <c r="A146" s="1">
        <v>39114</v>
      </c>
      <c r="B146">
        <v>700.4</v>
      </c>
      <c r="C146">
        <v>329.3</v>
      </c>
      <c r="D146" t="s">
        <v>1280</v>
      </c>
      <c r="E146">
        <v>456.9</v>
      </c>
      <c r="F146">
        <v>250.7</v>
      </c>
      <c r="G146">
        <v>631.4</v>
      </c>
      <c r="H146">
        <v>287.89999999999998</v>
      </c>
    </row>
    <row r="147" spans="1:8">
      <c r="A147" s="1">
        <v>39142</v>
      </c>
      <c r="B147">
        <v>745.2</v>
      </c>
      <c r="C147">
        <v>608</v>
      </c>
      <c r="D147">
        <v>2</v>
      </c>
      <c r="E147">
        <v>293</v>
      </c>
      <c r="F147">
        <v>194.8</v>
      </c>
      <c r="G147">
        <v>459</v>
      </c>
      <c r="H147">
        <v>343.2</v>
      </c>
    </row>
    <row r="148" spans="1:8">
      <c r="A148" s="1">
        <v>39173</v>
      </c>
      <c r="B148">
        <v>1084.7</v>
      </c>
      <c r="C148">
        <v>817.4</v>
      </c>
      <c r="D148">
        <v>3</v>
      </c>
      <c r="E148">
        <v>446.5</v>
      </c>
      <c r="F148">
        <v>225.6</v>
      </c>
      <c r="G148">
        <v>625.9</v>
      </c>
      <c r="H148">
        <v>429.8</v>
      </c>
    </row>
    <row r="149" spans="1:8">
      <c r="A149" s="1">
        <v>39203</v>
      </c>
      <c r="B149">
        <v>914</v>
      </c>
      <c r="C149">
        <v>766</v>
      </c>
      <c r="D149">
        <v>4</v>
      </c>
      <c r="E149">
        <v>390.7</v>
      </c>
      <c r="F149">
        <v>294.60000000000002</v>
      </c>
      <c r="G149">
        <v>623.6</v>
      </c>
      <c r="H149">
        <v>492.8</v>
      </c>
    </row>
    <row r="150" spans="1:8">
      <c r="A150" s="1">
        <v>39234</v>
      </c>
      <c r="B150">
        <v>1081.8</v>
      </c>
      <c r="C150">
        <v>764.2</v>
      </c>
      <c r="D150">
        <v>5</v>
      </c>
      <c r="E150">
        <v>379.7</v>
      </c>
      <c r="F150">
        <v>262.89999999999998</v>
      </c>
      <c r="G150">
        <v>567.5</v>
      </c>
      <c r="H150">
        <v>434.1</v>
      </c>
    </row>
    <row r="151" spans="1:8">
      <c r="A151" s="1">
        <v>39264</v>
      </c>
      <c r="B151">
        <v>1168.0999999999999</v>
      </c>
      <c r="C151">
        <v>944.9</v>
      </c>
      <c r="D151">
        <v>6</v>
      </c>
      <c r="E151">
        <v>419.6</v>
      </c>
      <c r="F151">
        <v>215.6</v>
      </c>
      <c r="G151">
        <v>606.4</v>
      </c>
      <c r="H151">
        <v>455.3</v>
      </c>
    </row>
    <row r="152" spans="1:8">
      <c r="A152" s="1">
        <v>39295</v>
      </c>
      <c r="B152">
        <v>1142.5</v>
      </c>
      <c r="C152">
        <v>787</v>
      </c>
      <c r="D152">
        <v>7</v>
      </c>
      <c r="E152">
        <v>412.8</v>
      </c>
      <c r="F152">
        <v>318.60000000000002</v>
      </c>
      <c r="G152">
        <v>632.79999999999995</v>
      </c>
      <c r="H152">
        <v>495.2</v>
      </c>
    </row>
    <row r="153" spans="1:8">
      <c r="A153" s="1">
        <v>39326</v>
      </c>
      <c r="B153">
        <v>1087.5999999999999</v>
      </c>
      <c r="C153">
        <v>787.5</v>
      </c>
      <c r="D153">
        <v>8</v>
      </c>
      <c r="E153">
        <v>437.4</v>
      </c>
      <c r="F153">
        <v>300.89999999999998</v>
      </c>
      <c r="G153">
        <v>654.70000000000005</v>
      </c>
      <c r="H153">
        <v>506.9</v>
      </c>
    </row>
    <row r="154" spans="1:8">
      <c r="A154" s="1">
        <v>39356</v>
      </c>
      <c r="B154">
        <v>979.1</v>
      </c>
      <c r="C154">
        <v>916.5</v>
      </c>
      <c r="D154">
        <v>9</v>
      </c>
      <c r="E154">
        <v>445.1</v>
      </c>
      <c r="F154">
        <v>456</v>
      </c>
      <c r="G154">
        <v>622.79999999999995</v>
      </c>
      <c r="H154">
        <v>653</v>
      </c>
    </row>
    <row r="155" spans="1:8">
      <c r="A155" s="1">
        <v>39387</v>
      </c>
      <c r="B155">
        <v>1611.7</v>
      </c>
      <c r="C155">
        <v>828.5</v>
      </c>
      <c r="D155">
        <v>10</v>
      </c>
      <c r="E155">
        <v>472.5</v>
      </c>
      <c r="F155">
        <v>204.9</v>
      </c>
      <c r="G155">
        <v>715.6</v>
      </c>
      <c r="H155">
        <v>370.4</v>
      </c>
    </row>
    <row r="156" spans="1:8">
      <c r="A156" s="1">
        <v>39417</v>
      </c>
      <c r="B156">
        <v>1142.4000000000001</v>
      </c>
      <c r="C156">
        <v>1585.2</v>
      </c>
      <c r="D156">
        <v>11</v>
      </c>
      <c r="E156">
        <v>459.4</v>
      </c>
      <c r="F156">
        <v>252.4</v>
      </c>
      <c r="G156">
        <v>692.9</v>
      </c>
      <c r="H156">
        <v>463.2</v>
      </c>
    </row>
    <row r="157" spans="1:8">
      <c r="A157" s="1">
        <v>39448</v>
      </c>
      <c r="B157">
        <v>1593.2</v>
      </c>
      <c r="C157">
        <v>2111.3000000000002</v>
      </c>
      <c r="D157">
        <v>12</v>
      </c>
      <c r="E157">
        <v>511.5</v>
      </c>
      <c r="F157">
        <v>535.20000000000005</v>
      </c>
      <c r="G157">
        <v>779</v>
      </c>
      <c r="H157">
        <v>1009.6</v>
      </c>
    </row>
    <row r="158" spans="1:8">
      <c r="A158" s="1">
        <v>39479</v>
      </c>
      <c r="B158">
        <v>1015.5</v>
      </c>
      <c r="C158">
        <v>454.5</v>
      </c>
      <c r="D158" t="s">
        <v>1281</v>
      </c>
      <c r="E158">
        <v>449.3</v>
      </c>
      <c r="F158">
        <v>227.7</v>
      </c>
      <c r="G158">
        <v>579.79999999999995</v>
      </c>
      <c r="H158">
        <v>280.89999999999998</v>
      </c>
    </row>
    <row r="159" spans="1:8">
      <c r="A159" s="1">
        <v>39508</v>
      </c>
      <c r="B159">
        <v>1051.4000000000001</v>
      </c>
      <c r="C159">
        <v>918.3</v>
      </c>
      <c r="D159">
        <v>2</v>
      </c>
      <c r="E159">
        <v>426.5</v>
      </c>
      <c r="F159">
        <v>257.3</v>
      </c>
      <c r="G159">
        <v>571.5</v>
      </c>
      <c r="H159">
        <v>422</v>
      </c>
    </row>
    <row r="160" spans="1:8">
      <c r="A160" s="1">
        <v>39539</v>
      </c>
      <c r="B160">
        <v>1267.3</v>
      </c>
      <c r="C160">
        <v>963.1</v>
      </c>
      <c r="D160">
        <v>3</v>
      </c>
      <c r="E160">
        <v>523.29999999999995</v>
      </c>
      <c r="F160">
        <v>338.2</v>
      </c>
      <c r="G160">
        <v>838.2</v>
      </c>
      <c r="H160">
        <v>571.29999999999995</v>
      </c>
    </row>
    <row r="161" spans="1:8">
      <c r="A161" s="1">
        <v>39569</v>
      </c>
      <c r="B161">
        <v>1820.6</v>
      </c>
      <c r="C161">
        <v>1026</v>
      </c>
      <c r="D161">
        <v>4</v>
      </c>
      <c r="E161">
        <v>479</v>
      </c>
      <c r="F161">
        <v>363.5</v>
      </c>
      <c r="G161">
        <v>704.4</v>
      </c>
      <c r="H161">
        <v>569.1</v>
      </c>
    </row>
    <row r="162" spans="1:8">
      <c r="A162" s="1">
        <v>39600</v>
      </c>
      <c r="B162">
        <v>1255.9000000000001</v>
      </c>
      <c r="C162">
        <v>995.4</v>
      </c>
      <c r="D162">
        <v>5</v>
      </c>
      <c r="E162">
        <v>518.70000000000005</v>
      </c>
      <c r="F162">
        <v>315.39999999999998</v>
      </c>
      <c r="G162">
        <v>866.3</v>
      </c>
      <c r="H162">
        <v>522.20000000000005</v>
      </c>
    </row>
    <row r="163" spans="1:8">
      <c r="A163" s="1">
        <v>39630</v>
      </c>
      <c r="B163">
        <v>1133</v>
      </c>
      <c r="C163">
        <v>1158.2</v>
      </c>
      <c r="D163">
        <v>6</v>
      </c>
      <c r="E163">
        <v>541.29999999999995</v>
      </c>
      <c r="F163">
        <v>352.6</v>
      </c>
      <c r="G163">
        <v>1095.7</v>
      </c>
      <c r="H163">
        <v>866.9</v>
      </c>
    </row>
    <row r="164" spans="1:8">
      <c r="A164" s="1">
        <v>39661</v>
      </c>
      <c r="B164">
        <v>2156.4</v>
      </c>
      <c r="C164">
        <v>1110.7</v>
      </c>
      <c r="D164">
        <v>7</v>
      </c>
      <c r="E164">
        <v>524.70000000000005</v>
      </c>
      <c r="F164">
        <v>338.1</v>
      </c>
      <c r="G164">
        <v>1062</v>
      </c>
      <c r="H164">
        <v>831.2</v>
      </c>
    </row>
    <row r="165" spans="1:8">
      <c r="A165" s="1">
        <v>39692</v>
      </c>
      <c r="B165">
        <v>1239.5999999999999</v>
      </c>
      <c r="C165">
        <v>1007.8</v>
      </c>
      <c r="D165">
        <v>8</v>
      </c>
      <c r="E165">
        <v>565.9</v>
      </c>
      <c r="F165">
        <v>346.5</v>
      </c>
      <c r="G165">
        <v>997.4</v>
      </c>
      <c r="H165">
        <v>674.2</v>
      </c>
    </row>
    <row r="166" spans="1:8">
      <c r="A166" s="1">
        <v>39722</v>
      </c>
      <c r="B166">
        <v>1239.2</v>
      </c>
      <c r="C166">
        <v>1107.5</v>
      </c>
      <c r="D166">
        <v>9</v>
      </c>
      <c r="E166">
        <v>532.29999999999995</v>
      </c>
      <c r="F166">
        <v>327.2</v>
      </c>
      <c r="G166">
        <v>896.9</v>
      </c>
      <c r="H166">
        <v>743.4</v>
      </c>
    </row>
    <row r="167" spans="1:8">
      <c r="A167" s="1">
        <v>39753</v>
      </c>
      <c r="B167">
        <v>1606.3</v>
      </c>
      <c r="C167">
        <v>1209.0999999999999</v>
      </c>
      <c r="D167">
        <v>10</v>
      </c>
      <c r="E167">
        <v>541.4</v>
      </c>
      <c r="F167">
        <v>330</v>
      </c>
      <c r="G167">
        <v>901.1</v>
      </c>
      <c r="H167">
        <v>608</v>
      </c>
    </row>
    <row r="168" spans="1:8">
      <c r="A168" s="1">
        <v>39783</v>
      </c>
      <c r="B168">
        <v>958</v>
      </c>
      <c r="C168">
        <v>1412.6</v>
      </c>
      <c r="D168">
        <v>11</v>
      </c>
      <c r="E168">
        <v>558.9</v>
      </c>
      <c r="F168">
        <v>472.2</v>
      </c>
      <c r="G168">
        <v>953</v>
      </c>
      <c r="H168">
        <v>750.4</v>
      </c>
    </row>
    <row r="169" spans="1:8">
      <c r="A169" s="1">
        <v>39814</v>
      </c>
      <c r="B169">
        <v>1260.7</v>
      </c>
      <c r="C169">
        <v>2628.6</v>
      </c>
      <c r="D169">
        <v>12</v>
      </c>
      <c r="E169">
        <v>615</v>
      </c>
      <c r="F169">
        <v>612.6</v>
      </c>
      <c r="G169">
        <v>1176.5</v>
      </c>
      <c r="H169">
        <v>1544.4</v>
      </c>
    </row>
    <row r="170" spans="1:8">
      <c r="A170" s="1">
        <v>39845</v>
      </c>
      <c r="B170">
        <v>1059.9000000000001</v>
      </c>
      <c r="C170">
        <v>477</v>
      </c>
      <c r="D170" t="s">
        <v>1282</v>
      </c>
      <c r="E170">
        <v>436.2</v>
      </c>
      <c r="F170">
        <v>218</v>
      </c>
      <c r="G170">
        <v>700.4</v>
      </c>
      <c r="H170">
        <v>329.3</v>
      </c>
    </row>
    <row r="171" spans="1:8">
      <c r="A171" s="1">
        <v>39873</v>
      </c>
      <c r="B171">
        <v>829.7</v>
      </c>
      <c r="C171">
        <v>1095.2</v>
      </c>
      <c r="D171">
        <v>2</v>
      </c>
      <c r="E171">
        <v>452</v>
      </c>
      <c r="F171">
        <v>319.3</v>
      </c>
      <c r="G171">
        <v>745.2</v>
      </c>
      <c r="H171">
        <v>608</v>
      </c>
    </row>
    <row r="172" spans="1:8">
      <c r="A172" s="1">
        <v>39904</v>
      </c>
      <c r="B172">
        <v>1143.9000000000001</v>
      </c>
      <c r="C172">
        <v>1234.9000000000001</v>
      </c>
      <c r="D172">
        <v>3</v>
      </c>
      <c r="E172">
        <v>533.70000000000005</v>
      </c>
      <c r="F172">
        <v>408.3</v>
      </c>
      <c r="G172">
        <v>1084.7</v>
      </c>
      <c r="H172">
        <v>817.4</v>
      </c>
    </row>
    <row r="173" spans="1:8">
      <c r="A173" s="1">
        <v>39934</v>
      </c>
      <c r="B173">
        <v>1122.8</v>
      </c>
      <c r="C173">
        <v>1333.6</v>
      </c>
      <c r="D173">
        <v>4</v>
      </c>
      <c r="E173">
        <v>503</v>
      </c>
      <c r="F173">
        <v>424.3</v>
      </c>
      <c r="G173">
        <v>914</v>
      </c>
      <c r="H173">
        <v>766</v>
      </c>
    </row>
    <row r="174" spans="1:8">
      <c r="A174" s="1">
        <v>39965</v>
      </c>
      <c r="B174">
        <v>891.9</v>
      </c>
      <c r="C174">
        <v>1070.2</v>
      </c>
      <c r="D174">
        <v>5</v>
      </c>
      <c r="E174">
        <v>585.70000000000005</v>
      </c>
      <c r="F174">
        <v>358.3</v>
      </c>
      <c r="G174">
        <v>1081.8</v>
      </c>
      <c r="H174">
        <v>764.2</v>
      </c>
    </row>
    <row r="175" spans="1:8">
      <c r="A175" s="1">
        <v>39995</v>
      </c>
      <c r="B175">
        <v>994.5</v>
      </c>
      <c r="C175">
        <v>1408.8</v>
      </c>
      <c r="D175">
        <v>6</v>
      </c>
      <c r="E175">
        <v>735.1</v>
      </c>
      <c r="F175">
        <v>441.5</v>
      </c>
      <c r="G175">
        <v>1168.0999999999999</v>
      </c>
      <c r="H175">
        <v>944.9</v>
      </c>
    </row>
    <row r="176" spans="1:8">
      <c r="A176" s="1">
        <v>40026</v>
      </c>
      <c r="B176">
        <v>1311</v>
      </c>
      <c r="C176">
        <v>1309.4000000000001</v>
      </c>
      <c r="D176">
        <v>7</v>
      </c>
      <c r="E176">
        <v>628.9</v>
      </c>
      <c r="F176">
        <v>456.9</v>
      </c>
      <c r="G176">
        <v>1142.5</v>
      </c>
      <c r="H176">
        <v>787</v>
      </c>
    </row>
    <row r="177" spans="1:8">
      <c r="A177" s="1">
        <v>40057</v>
      </c>
      <c r="B177">
        <v>1294.8</v>
      </c>
      <c r="C177">
        <v>1285.0999999999999</v>
      </c>
      <c r="D177">
        <v>8</v>
      </c>
      <c r="E177">
        <v>635.29999999999995</v>
      </c>
      <c r="F177">
        <v>427.8</v>
      </c>
      <c r="G177">
        <v>1087.5999999999999</v>
      </c>
      <c r="H177">
        <v>787.5</v>
      </c>
    </row>
    <row r="178" spans="1:8">
      <c r="A178" s="1">
        <v>40087</v>
      </c>
      <c r="B178">
        <v>906.5</v>
      </c>
      <c r="C178">
        <v>1289.7</v>
      </c>
      <c r="D178">
        <v>9</v>
      </c>
      <c r="E178">
        <v>577.70000000000005</v>
      </c>
      <c r="F178">
        <v>409.9</v>
      </c>
      <c r="G178">
        <v>979.1</v>
      </c>
      <c r="H178">
        <v>916.5</v>
      </c>
    </row>
    <row r="179" spans="1:8">
      <c r="A179" s="1">
        <v>40118</v>
      </c>
      <c r="B179">
        <v>1230.8</v>
      </c>
      <c r="C179">
        <v>1202.3</v>
      </c>
      <c r="D179">
        <v>10</v>
      </c>
      <c r="E179">
        <v>1099.7</v>
      </c>
      <c r="F179">
        <v>616.79999999999995</v>
      </c>
      <c r="G179">
        <v>1611.7</v>
      </c>
      <c r="H179">
        <v>828.5</v>
      </c>
    </row>
    <row r="180" spans="1:8">
      <c r="A180" s="1">
        <v>40148</v>
      </c>
      <c r="B180">
        <v>1085.9000000000001</v>
      </c>
      <c r="C180">
        <v>1288.9000000000001</v>
      </c>
      <c r="D180">
        <v>11</v>
      </c>
      <c r="E180">
        <v>702.4</v>
      </c>
      <c r="F180">
        <v>983.7</v>
      </c>
      <c r="G180">
        <v>1142.4000000000001</v>
      </c>
      <c r="H180">
        <v>1585.2</v>
      </c>
    </row>
    <row r="181" spans="1:8">
      <c r="A181" s="1">
        <v>40179</v>
      </c>
      <c r="B181">
        <v>1549</v>
      </c>
      <c r="C181">
        <v>2852.2</v>
      </c>
      <c r="D181">
        <v>12</v>
      </c>
      <c r="E181">
        <v>889.4</v>
      </c>
      <c r="F181">
        <v>918.2</v>
      </c>
      <c r="G181">
        <v>1593.2</v>
      </c>
      <c r="H181">
        <v>2111.3000000000002</v>
      </c>
    </row>
    <row r="182" spans="1:8">
      <c r="A182" s="1">
        <v>40210</v>
      </c>
      <c r="B182">
        <v>972.7</v>
      </c>
      <c r="C182">
        <v>576.70000000000005</v>
      </c>
      <c r="D182" t="s">
        <v>1283</v>
      </c>
      <c r="E182">
        <v>691.3</v>
      </c>
      <c r="F182">
        <v>390.7</v>
      </c>
      <c r="G182">
        <v>1015.5</v>
      </c>
      <c r="H182">
        <v>454.5</v>
      </c>
    </row>
    <row r="183" spans="1:8">
      <c r="A183" s="1">
        <v>40238</v>
      </c>
      <c r="B183">
        <v>1028.7</v>
      </c>
      <c r="C183">
        <v>1181</v>
      </c>
      <c r="D183">
        <v>2</v>
      </c>
      <c r="E183">
        <v>631.20000000000005</v>
      </c>
      <c r="F183">
        <v>467.8</v>
      </c>
      <c r="G183">
        <v>1051.4000000000001</v>
      </c>
      <c r="H183">
        <v>918.3</v>
      </c>
    </row>
    <row r="184" spans="1:8">
      <c r="A184" s="1">
        <v>40269</v>
      </c>
      <c r="B184">
        <v>1461.7</v>
      </c>
      <c r="C184">
        <v>1463</v>
      </c>
      <c r="D184">
        <v>3</v>
      </c>
      <c r="E184">
        <v>610.20000000000005</v>
      </c>
      <c r="F184">
        <v>474.2</v>
      </c>
      <c r="G184">
        <v>1267.3</v>
      </c>
      <c r="H184">
        <v>963.1</v>
      </c>
    </row>
    <row r="185" spans="1:8">
      <c r="A185" s="1">
        <v>40299</v>
      </c>
      <c r="B185">
        <v>1535.8</v>
      </c>
      <c r="C185">
        <v>1469.2</v>
      </c>
      <c r="D185">
        <v>4</v>
      </c>
      <c r="E185">
        <v>1091.8</v>
      </c>
      <c r="F185">
        <v>552.6</v>
      </c>
      <c r="G185">
        <v>1820.6</v>
      </c>
      <c r="H185">
        <v>1026</v>
      </c>
    </row>
    <row r="186" spans="1:8">
      <c r="A186" s="1">
        <v>40330</v>
      </c>
      <c r="B186">
        <v>1183.9000000000001</v>
      </c>
      <c r="C186">
        <v>1204</v>
      </c>
      <c r="D186">
        <v>5</v>
      </c>
      <c r="E186">
        <v>675.7</v>
      </c>
      <c r="F186">
        <v>503.2</v>
      </c>
      <c r="G186">
        <v>1255.9000000000001</v>
      </c>
      <c r="H186">
        <v>995.4</v>
      </c>
    </row>
    <row r="187" spans="1:8">
      <c r="A187" s="1">
        <v>40360</v>
      </c>
      <c r="B187">
        <v>1420.7</v>
      </c>
      <c r="C187">
        <v>1437.3</v>
      </c>
      <c r="D187">
        <v>6</v>
      </c>
      <c r="E187">
        <v>670.5</v>
      </c>
      <c r="F187">
        <v>607.1</v>
      </c>
      <c r="G187">
        <v>1133</v>
      </c>
      <c r="H187">
        <v>1158.2</v>
      </c>
    </row>
    <row r="188" spans="1:8">
      <c r="A188" s="1">
        <v>40391</v>
      </c>
      <c r="B188">
        <v>1407</v>
      </c>
      <c r="C188">
        <v>1385.8</v>
      </c>
      <c r="D188">
        <v>7</v>
      </c>
      <c r="E188">
        <v>1306.0999999999999</v>
      </c>
      <c r="F188">
        <v>562.29999999999995</v>
      </c>
      <c r="G188">
        <v>2156.4</v>
      </c>
      <c r="H188">
        <v>1110.7</v>
      </c>
    </row>
    <row r="189" spans="1:8">
      <c r="A189" s="1">
        <v>40422</v>
      </c>
      <c r="B189">
        <v>1225.5999999999999</v>
      </c>
      <c r="C189">
        <v>1271.9000000000001</v>
      </c>
      <c r="D189">
        <v>8</v>
      </c>
      <c r="E189">
        <v>727.7</v>
      </c>
      <c r="F189">
        <v>499.4</v>
      </c>
      <c r="G189">
        <v>1239.5999999999999</v>
      </c>
      <c r="H189">
        <v>1007.8</v>
      </c>
    </row>
    <row r="190" spans="1:8">
      <c r="A190" s="1">
        <v>40452</v>
      </c>
      <c r="B190">
        <v>1183.3</v>
      </c>
      <c r="C190">
        <v>1320.9</v>
      </c>
      <c r="D190">
        <v>9</v>
      </c>
      <c r="E190">
        <v>751.2</v>
      </c>
      <c r="F190">
        <v>536.9</v>
      </c>
      <c r="G190">
        <v>1239.2</v>
      </c>
      <c r="H190">
        <v>1107.5</v>
      </c>
    </row>
    <row r="191" spans="1:8">
      <c r="A191" s="1">
        <v>40483</v>
      </c>
      <c r="B191">
        <v>1346.7</v>
      </c>
      <c r="C191">
        <v>1420.1</v>
      </c>
      <c r="D191">
        <v>10</v>
      </c>
      <c r="E191">
        <v>937.1</v>
      </c>
      <c r="F191">
        <v>715.2</v>
      </c>
      <c r="G191">
        <v>1606.3</v>
      </c>
      <c r="H191">
        <v>1209.0999999999999</v>
      </c>
    </row>
    <row r="192" spans="1:8">
      <c r="A192" s="1">
        <v>40513</v>
      </c>
      <c r="B192">
        <v>1298.9000000000001</v>
      </c>
      <c r="C192">
        <v>1435.2</v>
      </c>
      <c r="D192">
        <v>11</v>
      </c>
      <c r="E192">
        <v>570.6</v>
      </c>
      <c r="F192">
        <v>842.8</v>
      </c>
      <c r="G192">
        <v>958</v>
      </c>
      <c r="H192">
        <v>1412.6</v>
      </c>
    </row>
    <row r="193" spans="1:8">
      <c r="A193" s="1">
        <v>40544</v>
      </c>
      <c r="B193">
        <v>1650.9</v>
      </c>
      <c r="C193">
        <v>3135.9</v>
      </c>
      <c r="D193">
        <v>12</v>
      </c>
      <c r="E193">
        <v>612.5</v>
      </c>
      <c r="F193">
        <v>1418.7</v>
      </c>
      <c r="G193">
        <v>1260.7</v>
      </c>
      <c r="H193">
        <v>2628.6</v>
      </c>
    </row>
    <row r="194" spans="1:8">
      <c r="A194" s="1">
        <v>40575</v>
      </c>
      <c r="B194">
        <v>1115.9000000000001</v>
      </c>
      <c r="C194">
        <v>647</v>
      </c>
      <c r="D194" t="s">
        <v>1284</v>
      </c>
      <c r="E194">
        <v>772</v>
      </c>
      <c r="F194">
        <v>395.5</v>
      </c>
      <c r="G194">
        <v>1059.9000000000001</v>
      </c>
      <c r="H194">
        <v>477</v>
      </c>
    </row>
    <row r="195" spans="1:8">
      <c r="A195" s="1">
        <v>40603</v>
      </c>
      <c r="B195">
        <v>1289.0999999999999</v>
      </c>
      <c r="C195">
        <v>1302</v>
      </c>
      <c r="D195">
        <v>2</v>
      </c>
      <c r="E195">
        <v>448.3</v>
      </c>
      <c r="F195">
        <v>692.3</v>
      </c>
      <c r="G195">
        <v>829.7</v>
      </c>
      <c r="H195">
        <v>1095.2</v>
      </c>
    </row>
    <row r="196" spans="1:8">
      <c r="A196" s="1">
        <v>40634</v>
      </c>
      <c r="B196">
        <v>1987.5</v>
      </c>
      <c r="C196">
        <v>1626.4</v>
      </c>
      <c r="D196">
        <v>3</v>
      </c>
      <c r="E196">
        <v>512.4</v>
      </c>
      <c r="F196">
        <v>674.6</v>
      </c>
      <c r="G196">
        <v>1143.9000000000001</v>
      </c>
      <c r="H196">
        <v>1234.9000000000001</v>
      </c>
    </row>
    <row r="197" spans="1:8">
      <c r="A197" s="1">
        <v>40664</v>
      </c>
      <c r="B197">
        <v>1933.5</v>
      </c>
      <c r="C197">
        <v>1578.3</v>
      </c>
      <c r="D197">
        <v>4</v>
      </c>
      <c r="E197">
        <v>488.7</v>
      </c>
      <c r="F197">
        <v>810.8</v>
      </c>
      <c r="G197">
        <v>1122.8</v>
      </c>
      <c r="H197">
        <v>1333.6</v>
      </c>
    </row>
    <row r="198" spans="1:8">
      <c r="A198" s="1">
        <v>40695</v>
      </c>
      <c r="B198">
        <v>1666</v>
      </c>
      <c r="C198">
        <v>1395.7</v>
      </c>
      <c r="D198">
        <v>5</v>
      </c>
      <c r="E198">
        <v>420</v>
      </c>
      <c r="F198">
        <v>544.79999999999995</v>
      </c>
      <c r="G198">
        <v>891.9</v>
      </c>
      <c r="H198">
        <v>1070.2</v>
      </c>
    </row>
    <row r="199" spans="1:8">
      <c r="A199" s="1">
        <v>40725</v>
      </c>
      <c r="B199">
        <v>1893.1</v>
      </c>
      <c r="C199">
        <v>1589.3</v>
      </c>
      <c r="D199">
        <v>6</v>
      </c>
      <c r="E199">
        <v>530.79999999999995</v>
      </c>
      <c r="F199">
        <v>775.8</v>
      </c>
      <c r="G199">
        <v>994.5</v>
      </c>
      <c r="H199">
        <v>1408.8</v>
      </c>
    </row>
    <row r="200" spans="1:8">
      <c r="A200" s="1">
        <v>40756</v>
      </c>
      <c r="B200">
        <v>1863.5</v>
      </c>
      <c r="C200">
        <v>1526.7</v>
      </c>
      <c r="D200">
        <v>7</v>
      </c>
      <c r="E200">
        <v>633.6</v>
      </c>
      <c r="F200">
        <v>805</v>
      </c>
      <c r="G200">
        <v>1311</v>
      </c>
      <c r="H200">
        <v>1309.4000000000001</v>
      </c>
    </row>
    <row r="201" spans="1:8">
      <c r="A201" s="1">
        <v>40787</v>
      </c>
      <c r="B201">
        <v>1747.5</v>
      </c>
      <c r="C201">
        <v>1473.2</v>
      </c>
      <c r="D201">
        <v>8</v>
      </c>
      <c r="E201">
        <v>840</v>
      </c>
      <c r="F201">
        <v>881.3</v>
      </c>
      <c r="G201">
        <v>1294.8</v>
      </c>
      <c r="H201">
        <v>1285.0999999999999</v>
      </c>
    </row>
    <row r="202" spans="1:8">
      <c r="A202" s="1">
        <v>40817</v>
      </c>
      <c r="B202">
        <v>1674.7</v>
      </c>
      <c r="C202">
        <v>1606.8</v>
      </c>
      <c r="D202">
        <v>9</v>
      </c>
      <c r="E202">
        <v>468.6</v>
      </c>
      <c r="F202">
        <v>861.6</v>
      </c>
      <c r="G202">
        <v>906.5</v>
      </c>
      <c r="H202">
        <v>1289.7</v>
      </c>
    </row>
    <row r="203" spans="1:8">
      <c r="A203" s="1">
        <v>40848</v>
      </c>
      <c r="B203">
        <v>1854.4</v>
      </c>
      <c r="C203">
        <v>1579.1</v>
      </c>
      <c r="D203">
        <v>10</v>
      </c>
      <c r="E203">
        <v>673.2</v>
      </c>
      <c r="F203">
        <v>827.2</v>
      </c>
      <c r="G203">
        <v>1230.8</v>
      </c>
      <c r="H203">
        <v>1202.3</v>
      </c>
    </row>
    <row r="204" spans="1:8">
      <c r="A204" s="1">
        <v>40878</v>
      </c>
      <c r="B204">
        <v>1644.6</v>
      </c>
      <c r="C204">
        <v>1704.5</v>
      </c>
      <c r="D204">
        <v>11</v>
      </c>
      <c r="E204">
        <v>658.3</v>
      </c>
      <c r="F204">
        <v>909.9</v>
      </c>
      <c r="G204">
        <v>1085.9000000000001</v>
      </c>
      <c r="H204">
        <v>1288.9000000000001</v>
      </c>
    </row>
    <row r="205" spans="1:8">
      <c r="A205" s="1">
        <v>40909</v>
      </c>
      <c r="B205">
        <v>2185.6</v>
      </c>
      <c r="C205">
        <v>3965.6</v>
      </c>
      <c r="D205">
        <v>12</v>
      </c>
      <c r="E205">
        <v>890.9</v>
      </c>
      <c r="F205">
        <v>1458</v>
      </c>
      <c r="G205">
        <v>1549</v>
      </c>
      <c r="H205">
        <v>2852.2</v>
      </c>
    </row>
    <row r="206" spans="1:8">
      <c r="A206" s="1">
        <v>40940</v>
      </c>
      <c r="B206">
        <v>1446.5</v>
      </c>
      <c r="C206">
        <v>1033.0999999999999</v>
      </c>
      <c r="D206" t="s">
        <v>1285</v>
      </c>
      <c r="E206">
        <v>737.6</v>
      </c>
      <c r="F206">
        <v>650.5</v>
      </c>
      <c r="G206">
        <v>972.7</v>
      </c>
      <c r="H206">
        <v>576.70000000000005</v>
      </c>
    </row>
    <row r="207" spans="1:8">
      <c r="A207" s="1">
        <v>40969</v>
      </c>
      <c r="B207">
        <v>1500.9</v>
      </c>
      <c r="C207">
        <v>1688.4</v>
      </c>
      <c r="D207">
        <v>2</v>
      </c>
      <c r="E207">
        <v>570.70000000000005</v>
      </c>
      <c r="F207">
        <v>827.3</v>
      </c>
      <c r="G207">
        <v>1028.7</v>
      </c>
      <c r="H207">
        <v>1181</v>
      </c>
    </row>
    <row r="208" spans="1:8">
      <c r="A208" s="1">
        <v>41000</v>
      </c>
      <c r="B208">
        <v>2156.1</v>
      </c>
      <c r="C208">
        <v>1862.1</v>
      </c>
      <c r="D208">
        <v>3</v>
      </c>
      <c r="E208">
        <v>646.6</v>
      </c>
      <c r="F208">
        <v>721.7</v>
      </c>
      <c r="G208">
        <v>1461.7</v>
      </c>
      <c r="H208">
        <v>1463</v>
      </c>
    </row>
    <row r="209" spans="1:8">
      <c r="A209" s="1">
        <v>41030</v>
      </c>
      <c r="B209">
        <v>2011.5</v>
      </c>
      <c r="C209">
        <v>1895</v>
      </c>
      <c r="D209">
        <v>4</v>
      </c>
      <c r="E209">
        <v>663.4</v>
      </c>
      <c r="F209">
        <v>831</v>
      </c>
      <c r="G209">
        <v>1535.8</v>
      </c>
      <c r="H209">
        <v>1469.2</v>
      </c>
    </row>
    <row r="210" spans="1:8">
      <c r="A210" s="1">
        <v>41061</v>
      </c>
      <c r="B210">
        <v>2074.8000000000002</v>
      </c>
      <c r="C210">
        <v>1660.3</v>
      </c>
      <c r="D210">
        <v>5</v>
      </c>
      <c r="E210">
        <v>577.4</v>
      </c>
      <c r="F210">
        <v>628.5</v>
      </c>
      <c r="G210">
        <v>1183.9000000000001</v>
      </c>
      <c r="H210">
        <v>1204</v>
      </c>
    </row>
    <row r="211" spans="1:8">
      <c r="A211" s="1">
        <v>41091</v>
      </c>
      <c r="B211">
        <v>1911.7</v>
      </c>
      <c r="C211">
        <v>1822.3</v>
      </c>
      <c r="D211">
        <v>6</v>
      </c>
      <c r="E211">
        <v>802.2</v>
      </c>
      <c r="F211">
        <v>727.2</v>
      </c>
      <c r="G211">
        <v>1420.7</v>
      </c>
      <c r="H211">
        <v>1437.3</v>
      </c>
    </row>
    <row r="212" spans="1:8">
      <c r="A212" s="1">
        <v>41122</v>
      </c>
      <c r="B212">
        <v>2065.1</v>
      </c>
      <c r="C212">
        <v>1803.4</v>
      </c>
      <c r="D212">
        <v>7</v>
      </c>
      <c r="E212">
        <v>660.5</v>
      </c>
      <c r="F212">
        <v>785</v>
      </c>
      <c r="G212">
        <v>1407</v>
      </c>
      <c r="H212">
        <v>1385.8</v>
      </c>
    </row>
    <row r="213" spans="1:8">
      <c r="A213" s="1">
        <v>41153</v>
      </c>
      <c r="B213">
        <v>1857.4</v>
      </c>
      <c r="C213">
        <v>1666.2</v>
      </c>
      <c r="D213">
        <v>8</v>
      </c>
      <c r="E213">
        <v>642.1</v>
      </c>
      <c r="F213">
        <v>752.5</v>
      </c>
      <c r="G213">
        <v>1225.5999999999999</v>
      </c>
      <c r="H213">
        <v>1271.9000000000001</v>
      </c>
    </row>
    <row r="214" spans="1:8">
      <c r="A214" s="1">
        <v>41183</v>
      </c>
      <c r="B214">
        <v>1661.2</v>
      </c>
      <c r="C214">
        <v>1669</v>
      </c>
      <c r="D214">
        <v>9</v>
      </c>
      <c r="E214">
        <v>708.1</v>
      </c>
      <c r="F214">
        <v>777.5</v>
      </c>
      <c r="G214">
        <v>1183.3</v>
      </c>
      <c r="H214">
        <v>1320.9</v>
      </c>
    </row>
    <row r="215" spans="1:8">
      <c r="A215" s="1">
        <v>41214</v>
      </c>
      <c r="B215">
        <v>2126.8000000000002</v>
      </c>
      <c r="C215">
        <v>1934.1</v>
      </c>
      <c r="D215">
        <v>10</v>
      </c>
      <c r="E215">
        <v>712.9</v>
      </c>
      <c r="F215">
        <v>780.2</v>
      </c>
      <c r="G215">
        <v>1346.7</v>
      </c>
      <c r="H215">
        <v>1420.1</v>
      </c>
    </row>
    <row r="216" spans="1:8">
      <c r="A216" s="1">
        <v>41244</v>
      </c>
      <c r="B216">
        <v>1735.4</v>
      </c>
      <c r="C216">
        <v>1778.9</v>
      </c>
      <c r="D216">
        <v>11</v>
      </c>
      <c r="E216">
        <v>710.2</v>
      </c>
      <c r="F216">
        <v>841.9</v>
      </c>
      <c r="G216">
        <v>1298.9000000000001</v>
      </c>
      <c r="H216">
        <v>1435.2</v>
      </c>
    </row>
    <row r="217" spans="1:8">
      <c r="A217" s="1">
        <v>41275</v>
      </c>
      <c r="B217">
        <v>2541.3000000000002</v>
      </c>
      <c r="C217">
        <v>4013</v>
      </c>
      <c r="D217">
        <v>12</v>
      </c>
      <c r="E217">
        <v>872.1</v>
      </c>
      <c r="F217">
        <v>1792.3</v>
      </c>
      <c r="G217">
        <v>1650.9</v>
      </c>
      <c r="H217">
        <v>3135.9</v>
      </c>
    </row>
    <row r="218" spans="1:8">
      <c r="A218" s="1">
        <v>41306</v>
      </c>
      <c r="B218">
        <v>1591.7</v>
      </c>
      <c r="C218">
        <v>1303.3</v>
      </c>
      <c r="D218" t="s">
        <v>1286</v>
      </c>
      <c r="E218">
        <v>804.9</v>
      </c>
      <c r="F218">
        <v>657.4</v>
      </c>
      <c r="G218">
        <v>1115.9000000000001</v>
      </c>
      <c r="H218">
        <v>647</v>
      </c>
    </row>
    <row r="219" spans="1:8">
      <c r="A219" s="1">
        <v>41334</v>
      </c>
      <c r="B219">
        <v>1614.9</v>
      </c>
      <c r="C219">
        <v>1807.6</v>
      </c>
      <c r="D219">
        <v>2</v>
      </c>
      <c r="E219">
        <v>700.7</v>
      </c>
      <c r="F219">
        <v>769.7</v>
      </c>
      <c r="G219">
        <v>1289.0999999999999</v>
      </c>
      <c r="H219">
        <v>1302</v>
      </c>
    </row>
    <row r="220" spans="1:8">
      <c r="A220" s="1">
        <v>41365</v>
      </c>
      <c r="B220">
        <v>2195</v>
      </c>
      <c r="C220">
        <v>1999.8</v>
      </c>
      <c r="D220">
        <v>3</v>
      </c>
      <c r="E220">
        <v>887.2</v>
      </c>
      <c r="F220">
        <v>787.6</v>
      </c>
      <c r="G220">
        <v>1987.5</v>
      </c>
      <c r="H220">
        <v>1626.4</v>
      </c>
    </row>
    <row r="221" spans="1:8">
      <c r="A221" s="1">
        <v>41395</v>
      </c>
      <c r="B221">
        <v>2306.1</v>
      </c>
      <c r="C221">
        <v>2200.9</v>
      </c>
      <c r="D221">
        <v>4</v>
      </c>
      <c r="E221">
        <v>946.9</v>
      </c>
      <c r="F221">
        <v>961.9</v>
      </c>
      <c r="G221">
        <v>1933.5</v>
      </c>
      <c r="H221">
        <v>1578.3</v>
      </c>
    </row>
    <row r="222" spans="1:8">
      <c r="A222" s="1">
        <v>41426</v>
      </c>
      <c r="B222">
        <v>1733.8</v>
      </c>
      <c r="C222">
        <v>1559.8</v>
      </c>
      <c r="D222">
        <v>5</v>
      </c>
      <c r="E222">
        <v>860.3</v>
      </c>
      <c r="F222">
        <v>638.20000000000005</v>
      </c>
      <c r="G222">
        <v>1666</v>
      </c>
      <c r="H222">
        <v>1395.7</v>
      </c>
    </row>
    <row r="223" spans="1:8">
      <c r="A223" s="1">
        <v>41456</v>
      </c>
      <c r="B223">
        <v>1929.2</v>
      </c>
      <c r="C223">
        <v>1964</v>
      </c>
      <c r="D223">
        <v>6</v>
      </c>
      <c r="E223">
        <v>1106.4000000000001</v>
      </c>
      <c r="F223">
        <v>788.1</v>
      </c>
      <c r="G223">
        <v>1893.1</v>
      </c>
      <c r="H223">
        <v>1589.3</v>
      </c>
    </row>
    <row r="224" spans="1:8">
      <c r="A224" s="1">
        <v>41487</v>
      </c>
      <c r="B224">
        <v>2204.1999999999998</v>
      </c>
      <c r="C224">
        <v>2002.6</v>
      </c>
      <c r="D224">
        <v>7</v>
      </c>
      <c r="E224">
        <v>927.4</v>
      </c>
      <c r="F224">
        <v>874.7</v>
      </c>
      <c r="G224">
        <v>1863.5</v>
      </c>
      <c r="H224">
        <v>1526.7</v>
      </c>
    </row>
    <row r="225" spans="1:8">
      <c r="A225" s="1">
        <v>41518</v>
      </c>
      <c r="B225">
        <v>1897.2</v>
      </c>
      <c r="C225">
        <v>1785.5</v>
      </c>
      <c r="D225">
        <v>8</v>
      </c>
      <c r="E225">
        <v>986.4</v>
      </c>
      <c r="F225">
        <v>953.9</v>
      </c>
      <c r="G225">
        <v>1747.5</v>
      </c>
      <c r="H225">
        <v>1473.2</v>
      </c>
    </row>
    <row r="226" spans="1:8">
      <c r="A226" s="1">
        <v>41548</v>
      </c>
      <c r="B226">
        <v>1945.4</v>
      </c>
      <c r="C226">
        <v>1880.7</v>
      </c>
      <c r="D226">
        <v>9</v>
      </c>
      <c r="E226">
        <v>992.8</v>
      </c>
      <c r="F226">
        <v>650.6</v>
      </c>
      <c r="G226">
        <v>1674.7</v>
      </c>
      <c r="H226">
        <v>1606.8</v>
      </c>
    </row>
    <row r="227" spans="1:8">
      <c r="A227" s="1">
        <v>41579</v>
      </c>
      <c r="B227">
        <v>2283.4</v>
      </c>
      <c r="C227">
        <v>2059.8000000000002</v>
      </c>
      <c r="D227">
        <v>10</v>
      </c>
      <c r="E227">
        <v>1027.8</v>
      </c>
      <c r="F227">
        <v>735.9</v>
      </c>
      <c r="G227">
        <v>1854.4</v>
      </c>
      <c r="H227">
        <v>1579.1</v>
      </c>
    </row>
    <row r="228" spans="1:8">
      <c r="A228" s="1">
        <v>41609</v>
      </c>
      <c r="B228">
        <v>1869.3</v>
      </c>
      <c r="C228">
        <v>1975.9</v>
      </c>
      <c r="D228">
        <v>11</v>
      </c>
      <c r="E228">
        <v>924</v>
      </c>
      <c r="F228">
        <v>977.3</v>
      </c>
      <c r="G228">
        <v>1644.6</v>
      </c>
      <c r="H228">
        <v>1704.5</v>
      </c>
    </row>
    <row r="229" spans="1:8">
      <c r="A229" s="1">
        <v>41640</v>
      </c>
      <c r="B229">
        <v>2512.1999999999998</v>
      </c>
      <c r="C229">
        <v>4391.2</v>
      </c>
      <c r="D229">
        <v>12</v>
      </c>
      <c r="E229">
        <v>1201.2</v>
      </c>
      <c r="F229">
        <v>2139.9</v>
      </c>
      <c r="G229">
        <v>2185.6</v>
      </c>
      <c r="H229">
        <v>3965.6</v>
      </c>
    </row>
    <row r="230" spans="1:8">
      <c r="A230" s="1">
        <v>41671</v>
      </c>
      <c r="B230">
        <v>1726.3</v>
      </c>
      <c r="C230">
        <v>981.1</v>
      </c>
      <c r="D230" t="s">
        <v>1287</v>
      </c>
      <c r="E230">
        <v>1059.5999999999999</v>
      </c>
      <c r="F230">
        <v>1032.4000000000001</v>
      </c>
      <c r="G230">
        <v>1446.5</v>
      </c>
      <c r="H230">
        <v>1033.0999999999999</v>
      </c>
    </row>
    <row r="231" spans="1:8">
      <c r="A231" s="1">
        <v>41699</v>
      </c>
      <c r="B231">
        <v>1853.5</v>
      </c>
      <c r="C231">
        <v>2392.4</v>
      </c>
      <c r="D231">
        <v>2</v>
      </c>
      <c r="E231">
        <v>806.4</v>
      </c>
      <c r="F231">
        <v>1033.2</v>
      </c>
      <c r="G231">
        <v>1500.9</v>
      </c>
      <c r="H231">
        <v>1688.4</v>
      </c>
    </row>
    <row r="232" spans="1:8">
      <c r="A232" s="1">
        <v>41730</v>
      </c>
      <c r="B232">
        <v>2380.6</v>
      </c>
      <c r="C232">
        <v>2058.5</v>
      </c>
      <c r="D232">
        <v>3</v>
      </c>
      <c r="E232">
        <v>1100.3</v>
      </c>
      <c r="F232">
        <v>970.9</v>
      </c>
      <c r="G232">
        <v>2156.1</v>
      </c>
      <c r="H232">
        <v>1862.1</v>
      </c>
    </row>
    <row r="233" spans="1:8">
      <c r="A233" s="1">
        <v>41760</v>
      </c>
      <c r="B233">
        <v>2537.9</v>
      </c>
      <c r="C233">
        <v>2346.6999999999998</v>
      </c>
      <c r="D233">
        <v>4</v>
      </c>
      <c r="E233">
        <v>1092.4000000000001</v>
      </c>
      <c r="F233">
        <v>1073.5</v>
      </c>
      <c r="G233">
        <v>2011.5</v>
      </c>
      <c r="H233">
        <v>1895</v>
      </c>
    </row>
    <row r="234" spans="1:8">
      <c r="A234" s="1">
        <v>41791</v>
      </c>
      <c r="B234">
        <v>2074</v>
      </c>
      <c r="C234">
        <v>1741.1</v>
      </c>
      <c r="D234">
        <v>5</v>
      </c>
      <c r="E234">
        <v>1024.5999999999999</v>
      </c>
      <c r="F234">
        <v>841.2</v>
      </c>
      <c r="G234">
        <v>2074.8000000000002</v>
      </c>
      <c r="H234">
        <v>1660.3</v>
      </c>
    </row>
    <row r="235" spans="1:8">
      <c r="A235" s="1">
        <v>41821</v>
      </c>
      <c r="B235">
        <v>2098.9</v>
      </c>
      <c r="C235">
        <v>2063.8000000000002</v>
      </c>
      <c r="D235">
        <v>6</v>
      </c>
      <c r="E235">
        <v>1117.0999999999999</v>
      </c>
      <c r="F235">
        <v>978.5</v>
      </c>
      <c r="G235">
        <v>1911.7</v>
      </c>
      <c r="H235">
        <v>1822.3</v>
      </c>
    </row>
    <row r="236" spans="1:8">
      <c r="A236" s="1">
        <v>41852</v>
      </c>
      <c r="B236">
        <v>2437</v>
      </c>
      <c r="C236">
        <v>2136.8000000000002</v>
      </c>
      <c r="D236">
        <v>7</v>
      </c>
      <c r="E236">
        <v>1045.5</v>
      </c>
      <c r="F236">
        <v>1031.0999999999999</v>
      </c>
      <c r="G236">
        <v>2065.1</v>
      </c>
      <c r="H236">
        <v>1803.4</v>
      </c>
    </row>
    <row r="237" spans="1:8">
      <c r="A237" s="1">
        <v>41883</v>
      </c>
      <c r="B237">
        <v>2035.2</v>
      </c>
      <c r="C237">
        <v>1911.2</v>
      </c>
      <c r="D237">
        <v>8</v>
      </c>
      <c r="E237">
        <v>1106.2</v>
      </c>
      <c r="F237">
        <v>858.9</v>
      </c>
      <c r="G237">
        <v>1857.4</v>
      </c>
      <c r="H237">
        <v>1666.2</v>
      </c>
    </row>
    <row r="238" spans="1:8">
      <c r="A238" s="1">
        <v>41913</v>
      </c>
      <c r="B238">
        <v>2078</v>
      </c>
      <c r="C238">
        <v>2047.5</v>
      </c>
      <c r="D238">
        <v>9</v>
      </c>
      <c r="E238">
        <v>1033.3</v>
      </c>
      <c r="F238">
        <v>894.5</v>
      </c>
      <c r="G238">
        <v>1661.2</v>
      </c>
      <c r="H238">
        <v>1669</v>
      </c>
    </row>
    <row r="239" spans="1:8">
      <c r="A239" s="1">
        <v>41944</v>
      </c>
      <c r="B239">
        <v>2342.1</v>
      </c>
      <c r="C239">
        <v>2294.6999999999998</v>
      </c>
      <c r="D239">
        <v>10</v>
      </c>
      <c r="E239">
        <v>1067.8</v>
      </c>
      <c r="F239">
        <v>1015.2</v>
      </c>
      <c r="G239">
        <v>2126.8000000000002</v>
      </c>
      <c r="H239">
        <v>1934.1</v>
      </c>
    </row>
    <row r="240" spans="1:8">
      <c r="A240" s="1">
        <v>41974</v>
      </c>
      <c r="B240">
        <v>1875.9</v>
      </c>
      <c r="C240">
        <v>1917.4</v>
      </c>
      <c r="D240">
        <v>11</v>
      </c>
      <c r="E240">
        <v>951.6</v>
      </c>
      <c r="F240">
        <v>881.7</v>
      </c>
      <c r="G240">
        <v>1735.4</v>
      </c>
      <c r="H240">
        <v>1778.9</v>
      </c>
    </row>
    <row r="241" spans="1:8">
      <c r="A241" s="1">
        <v>42005</v>
      </c>
      <c r="B241">
        <v>2931.7</v>
      </c>
      <c r="C241">
        <v>5324.8</v>
      </c>
      <c r="D241">
        <v>12</v>
      </c>
      <c r="E241">
        <v>1448.9</v>
      </c>
      <c r="F241">
        <v>2279.6</v>
      </c>
      <c r="G241">
        <v>2541.3000000000002</v>
      </c>
      <c r="H241">
        <v>4013</v>
      </c>
    </row>
    <row r="242" spans="1:8">
      <c r="A242" s="1">
        <v>42036</v>
      </c>
      <c r="B242">
        <v>1661.5</v>
      </c>
      <c r="C242">
        <v>1833.3</v>
      </c>
      <c r="D242" t="s">
        <v>1288</v>
      </c>
      <c r="E242">
        <v>1093.0999999999999</v>
      </c>
      <c r="F242">
        <v>1108.7</v>
      </c>
      <c r="G242">
        <v>1591.7</v>
      </c>
      <c r="H242">
        <v>1303.3</v>
      </c>
    </row>
    <row r="243" spans="1:8">
      <c r="A243" s="1">
        <v>42064</v>
      </c>
      <c r="B243">
        <v>1741.5</v>
      </c>
      <c r="C243">
        <v>2403.8000000000002</v>
      </c>
      <c r="D243">
        <v>2</v>
      </c>
      <c r="E243">
        <v>888.2</v>
      </c>
      <c r="F243">
        <v>1041.5999999999999</v>
      </c>
      <c r="G243">
        <v>1614.9</v>
      </c>
      <c r="H243">
        <v>1807.6</v>
      </c>
    </row>
    <row r="244" spans="1:8">
      <c r="A244" s="1">
        <v>42095</v>
      </c>
      <c r="B244">
        <v>2641.6</v>
      </c>
      <c r="C244">
        <v>2254.6999999999998</v>
      </c>
      <c r="D244">
        <v>3</v>
      </c>
      <c r="E244">
        <v>1124.3</v>
      </c>
      <c r="F244">
        <v>1017.5</v>
      </c>
      <c r="G244">
        <v>2195</v>
      </c>
      <c r="H244">
        <v>1999.8</v>
      </c>
    </row>
    <row r="245" spans="1:8">
      <c r="A245" s="1">
        <v>42125</v>
      </c>
      <c r="B245">
        <v>2660.3</v>
      </c>
      <c r="C245">
        <v>3040</v>
      </c>
      <c r="D245">
        <v>4</v>
      </c>
      <c r="E245">
        <v>1118.8</v>
      </c>
      <c r="F245">
        <v>1063</v>
      </c>
      <c r="G245">
        <v>2306.1</v>
      </c>
      <c r="H245">
        <v>2200.9</v>
      </c>
    </row>
    <row r="246" spans="1:8">
      <c r="A246" s="1">
        <v>42156</v>
      </c>
      <c r="B246">
        <v>1809.8</v>
      </c>
      <c r="C246">
        <v>1828.7</v>
      </c>
      <c r="D246">
        <v>5</v>
      </c>
      <c r="E246">
        <v>891.1</v>
      </c>
      <c r="F246">
        <v>693.4</v>
      </c>
      <c r="G246">
        <v>1733.8</v>
      </c>
      <c r="H246">
        <v>1559.8</v>
      </c>
    </row>
    <row r="247" spans="1:8">
      <c r="A247" s="1">
        <v>42186</v>
      </c>
      <c r="B247">
        <v>2233.9</v>
      </c>
      <c r="C247">
        <v>2271</v>
      </c>
      <c r="D247">
        <v>6</v>
      </c>
      <c r="E247">
        <v>1142.2</v>
      </c>
      <c r="F247">
        <v>965.6</v>
      </c>
      <c r="G247">
        <v>1929.2</v>
      </c>
      <c r="H247">
        <v>1964</v>
      </c>
    </row>
    <row r="248" spans="1:8">
      <c r="A248" s="1">
        <v>42217</v>
      </c>
      <c r="B248">
        <v>2494.6999999999998</v>
      </c>
      <c r="C248">
        <v>2423.9</v>
      </c>
      <c r="D248">
        <v>7</v>
      </c>
      <c r="E248">
        <v>1072.3</v>
      </c>
      <c r="F248">
        <v>1153</v>
      </c>
      <c r="G248">
        <v>2204.1999999999998</v>
      </c>
      <c r="H248">
        <v>2002.6</v>
      </c>
    </row>
    <row r="249" spans="1:8">
      <c r="A249" s="1">
        <v>42248</v>
      </c>
      <c r="B249">
        <v>2073.5</v>
      </c>
      <c r="C249">
        <v>2113.1</v>
      </c>
      <c r="D249">
        <v>8</v>
      </c>
      <c r="E249">
        <v>1088.2</v>
      </c>
      <c r="F249">
        <v>935.1</v>
      </c>
      <c r="G249">
        <v>1897.2</v>
      </c>
      <c r="H249">
        <v>1785.5</v>
      </c>
    </row>
    <row r="250" spans="1:8">
      <c r="A250" s="1">
        <v>42278</v>
      </c>
      <c r="B250">
        <v>2179.4</v>
      </c>
      <c r="C250">
        <v>2079.5</v>
      </c>
      <c r="D250">
        <v>9</v>
      </c>
      <c r="E250">
        <v>1186.3</v>
      </c>
      <c r="F250">
        <v>973.7</v>
      </c>
      <c r="G250">
        <v>1945.4</v>
      </c>
      <c r="H250">
        <v>1880.7</v>
      </c>
    </row>
    <row r="251" spans="1:8">
      <c r="A251" s="1">
        <v>42309</v>
      </c>
      <c r="B251">
        <v>2414.9</v>
      </c>
      <c r="C251">
        <v>2252.8000000000002</v>
      </c>
      <c r="D251">
        <v>10</v>
      </c>
      <c r="E251">
        <v>1136.0999999999999</v>
      </c>
      <c r="F251">
        <v>1129.8</v>
      </c>
      <c r="G251">
        <v>2283.4</v>
      </c>
      <c r="H251">
        <v>2059.8000000000002</v>
      </c>
    </row>
    <row r="252" spans="1:8">
      <c r="A252" s="1">
        <v>42339</v>
      </c>
      <c r="B252">
        <v>1768.1</v>
      </c>
      <c r="C252">
        <v>2164.1</v>
      </c>
      <c r="D252">
        <v>11</v>
      </c>
      <c r="E252">
        <v>1018.1</v>
      </c>
      <c r="F252">
        <v>1035.3</v>
      </c>
      <c r="G252">
        <v>1869.3</v>
      </c>
      <c r="H252">
        <v>1975.9</v>
      </c>
    </row>
    <row r="253" spans="1:8">
      <c r="A253" s="1">
        <v>42370</v>
      </c>
      <c r="B253">
        <v>2814.9</v>
      </c>
      <c r="C253">
        <v>4642.8999999999996</v>
      </c>
      <c r="D253">
        <v>12</v>
      </c>
      <c r="E253">
        <v>1261.2</v>
      </c>
      <c r="F253">
        <v>2226.1999999999998</v>
      </c>
      <c r="G253">
        <v>2512.1999999999998</v>
      </c>
      <c r="H253">
        <v>4391.2</v>
      </c>
    </row>
    <row r="254" spans="1:8">
      <c r="A254" s="1">
        <v>42401</v>
      </c>
      <c r="B254">
        <v>1653.1</v>
      </c>
      <c r="C254">
        <v>1095.5</v>
      </c>
      <c r="D254" t="s">
        <v>1232</v>
      </c>
      <c r="E254">
        <v>1326.7</v>
      </c>
      <c r="F254">
        <v>761.2</v>
      </c>
      <c r="G254">
        <v>1726.3</v>
      </c>
      <c r="H254">
        <v>981.1</v>
      </c>
    </row>
    <row r="255" spans="1:8">
      <c r="A255" s="1">
        <v>42430</v>
      </c>
      <c r="B255">
        <v>1611.6</v>
      </c>
      <c r="C255">
        <v>2253.1</v>
      </c>
      <c r="D255">
        <v>2</v>
      </c>
      <c r="E255">
        <v>1041.9000000000001</v>
      </c>
      <c r="F255">
        <v>1500.3</v>
      </c>
      <c r="G255">
        <v>1853.5</v>
      </c>
      <c r="H255">
        <v>2392.4</v>
      </c>
    </row>
    <row r="256" spans="1:8">
      <c r="A256" s="1">
        <v>42461</v>
      </c>
      <c r="B256">
        <v>2611.4</v>
      </c>
      <c r="C256">
        <v>2990.5</v>
      </c>
      <c r="D256">
        <v>3</v>
      </c>
      <c r="E256">
        <v>1152.8</v>
      </c>
      <c r="F256">
        <v>1084.2</v>
      </c>
      <c r="G256">
        <v>2380.6</v>
      </c>
      <c r="H256">
        <v>2058.5</v>
      </c>
    </row>
    <row r="257" spans="1:8">
      <c r="A257" s="1">
        <v>42491</v>
      </c>
      <c r="B257">
        <v>2453.9</v>
      </c>
      <c r="C257">
        <v>2690.4</v>
      </c>
      <c r="D257">
        <v>4</v>
      </c>
      <c r="E257">
        <v>1232.9000000000001</v>
      </c>
      <c r="F257">
        <v>1280.5</v>
      </c>
      <c r="G257">
        <v>2537.9</v>
      </c>
      <c r="H257">
        <v>2346.6999999999998</v>
      </c>
    </row>
    <row r="258" spans="1:8">
      <c r="A258" s="1">
        <v>42522</v>
      </c>
      <c r="B258">
        <v>1883</v>
      </c>
      <c r="C258">
        <v>2077.1</v>
      </c>
      <c r="D258">
        <v>5</v>
      </c>
      <c r="E258">
        <v>1128.3</v>
      </c>
      <c r="F258">
        <v>780.2</v>
      </c>
      <c r="G258">
        <v>2074</v>
      </c>
      <c r="H258">
        <v>1741.1</v>
      </c>
    </row>
    <row r="259" spans="1:8">
      <c r="A259" s="1">
        <v>42552</v>
      </c>
      <c r="B259">
        <v>2308.5</v>
      </c>
      <c r="C259">
        <v>2476.3000000000002</v>
      </c>
      <c r="D259">
        <v>6</v>
      </c>
      <c r="E259">
        <v>1238.3</v>
      </c>
      <c r="F259">
        <v>995.7</v>
      </c>
      <c r="G259">
        <v>2098.9</v>
      </c>
      <c r="H259">
        <v>2063.8000000000002</v>
      </c>
    </row>
    <row r="260" spans="1:8">
      <c r="A260" s="1">
        <v>42583</v>
      </c>
      <c r="B260">
        <v>2411.4</v>
      </c>
      <c r="C260">
        <v>2201.1999999999998</v>
      </c>
      <c r="D260">
        <v>7</v>
      </c>
      <c r="E260">
        <v>1134.8</v>
      </c>
      <c r="F260">
        <v>1114.4000000000001</v>
      </c>
      <c r="G260">
        <v>2437</v>
      </c>
      <c r="H260">
        <v>2136.8000000000002</v>
      </c>
    </row>
    <row r="261" spans="1:8">
      <c r="A261" s="1">
        <v>42614</v>
      </c>
      <c r="B261">
        <v>2264.9</v>
      </c>
      <c r="C261">
        <v>2317.8000000000002</v>
      </c>
      <c r="D261">
        <v>8</v>
      </c>
      <c r="E261">
        <v>1183.9000000000001</v>
      </c>
      <c r="F261">
        <v>950.9</v>
      </c>
      <c r="G261">
        <v>2035.2</v>
      </c>
      <c r="H261">
        <v>1911.2</v>
      </c>
    </row>
    <row r="262" spans="1:8">
      <c r="A262" s="1">
        <v>42644</v>
      </c>
      <c r="B262">
        <v>2176.6999999999998</v>
      </c>
      <c r="C262">
        <v>2391.6999999999998</v>
      </c>
      <c r="D262">
        <v>9</v>
      </c>
      <c r="E262">
        <v>1258.7</v>
      </c>
      <c r="F262">
        <v>1061.5999999999999</v>
      </c>
      <c r="G262">
        <v>2078</v>
      </c>
      <c r="H262">
        <v>2047.5</v>
      </c>
    </row>
    <row r="263" spans="1:8">
      <c r="A263" s="1">
        <v>42675</v>
      </c>
      <c r="B263">
        <v>2496.5</v>
      </c>
      <c r="C263">
        <v>2381.6999999999998</v>
      </c>
      <c r="D263">
        <v>10</v>
      </c>
      <c r="E263">
        <v>1193.3</v>
      </c>
      <c r="F263">
        <v>1184.9000000000001</v>
      </c>
      <c r="G263">
        <v>2342.1</v>
      </c>
      <c r="H263">
        <v>2294.6999999999998</v>
      </c>
    </row>
    <row r="264" spans="1:8">
      <c r="A264" s="1">
        <v>42705</v>
      </c>
      <c r="B264">
        <v>2224.8000000000002</v>
      </c>
      <c r="C264">
        <v>2568.8000000000002</v>
      </c>
      <c r="D264">
        <v>11</v>
      </c>
      <c r="E264">
        <v>1059.8</v>
      </c>
      <c r="F264">
        <v>925.3</v>
      </c>
      <c r="G264">
        <v>1875.9</v>
      </c>
      <c r="H264">
        <v>1917.4</v>
      </c>
    </row>
    <row r="265" spans="1:8">
      <c r="A265" s="1">
        <v>42736</v>
      </c>
      <c r="B265">
        <v>3650.9</v>
      </c>
      <c r="C265">
        <v>5444.7</v>
      </c>
      <c r="D265">
        <v>12</v>
      </c>
      <c r="E265">
        <v>1545.4</v>
      </c>
      <c r="F265">
        <v>3191.4</v>
      </c>
      <c r="G265">
        <v>2931.7</v>
      </c>
      <c r="H265">
        <v>5324.8</v>
      </c>
    </row>
    <row r="266" spans="1:8">
      <c r="A266" s="1">
        <v>42767</v>
      </c>
      <c r="B266">
        <v>1978.8</v>
      </c>
      <c r="C266">
        <v>1682.9</v>
      </c>
      <c r="D266" t="s">
        <v>1233</v>
      </c>
      <c r="E266">
        <v>1324.2</v>
      </c>
      <c r="F266">
        <v>1540</v>
      </c>
      <c r="G266">
        <v>1661.5</v>
      </c>
      <c r="H266">
        <v>1833.3</v>
      </c>
    </row>
    <row r="267" spans="1:8">
      <c r="A267" s="1">
        <v>42795</v>
      </c>
      <c r="B267">
        <v>1972.3</v>
      </c>
      <c r="C267">
        <v>2245.3000000000002</v>
      </c>
      <c r="D267">
        <v>2</v>
      </c>
      <c r="E267">
        <v>954.7</v>
      </c>
      <c r="F267">
        <v>1418.7</v>
      </c>
      <c r="G267">
        <v>1741.5</v>
      </c>
      <c r="H267">
        <v>2403.8000000000002</v>
      </c>
    </row>
    <row r="268" spans="1:8">
      <c r="A268" s="1">
        <v>42826</v>
      </c>
      <c r="B268">
        <v>3085.5</v>
      </c>
      <c r="C268">
        <v>2964.2</v>
      </c>
      <c r="D268">
        <v>3</v>
      </c>
      <c r="E268">
        <v>1159.2</v>
      </c>
      <c r="F268">
        <v>1171.3</v>
      </c>
      <c r="G268">
        <v>2641.6</v>
      </c>
      <c r="H268">
        <v>2254.6999999999998</v>
      </c>
    </row>
    <row r="269" spans="1:8">
      <c r="A269" s="1">
        <v>42856</v>
      </c>
      <c r="B269">
        <v>2469.4</v>
      </c>
      <c r="C269">
        <v>2626.1</v>
      </c>
      <c r="D269">
        <v>4</v>
      </c>
      <c r="E269">
        <v>1112</v>
      </c>
      <c r="F269">
        <v>1326.8</v>
      </c>
      <c r="G269">
        <v>2660.3</v>
      </c>
      <c r="H269">
        <v>3040</v>
      </c>
    </row>
    <row r="270" spans="1:8">
      <c r="A270" s="1">
        <v>42887</v>
      </c>
      <c r="B270">
        <v>2502.6999999999998</v>
      </c>
      <c r="C270">
        <v>2326.4</v>
      </c>
      <c r="D270">
        <v>5</v>
      </c>
      <c r="E270">
        <v>810.7</v>
      </c>
      <c r="F270">
        <v>847.7</v>
      </c>
      <c r="G270">
        <v>1809.8</v>
      </c>
      <c r="H270">
        <v>1828.7</v>
      </c>
    </row>
    <row r="271" spans="1:8">
      <c r="A271" s="1">
        <v>42917</v>
      </c>
      <c r="B271">
        <v>2498.8000000000002</v>
      </c>
      <c r="C271">
        <v>2598.1</v>
      </c>
      <c r="D271">
        <v>6</v>
      </c>
      <c r="E271">
        <v>1260.0999999999999</v>
      </c>
      <c r="F271">
        <v>1114</v>
      </c>
      <c r="G271">
        <v>2233.9</v>
      </c>
      <c r="H271">
        <v>2271</v>
      </c>
    </row>
    <row r="272" spans="1:8">
      <c r="A272" s="1">
        <v>42948</v>
      </c>
      <c r="B272">
        <v>2704.8</v>
      </c>
      <c r="C272">
        <v>2380.8000000000002</v>
      </c>
      <c r="D272">
        <v>7</v>
      </c>
      <c r="E272">
        <v>1175.0999999999999</v>
      </c>
      <c r="F272">
        <v>1420.2</v>
      </c>
      <c r="G272">
        <v>2494.6999999999998</v>
      </c>
      <c r="H272">
        <v>2423.9</v>
      </c>
    </row>
    <row r="273" spans="1:8">
      <c r="A273" s="1">
        <v>42979</v>
      </c>
      <c r="B273">
        <v>2428.8000000000002</v>
      </c>
      <c r="C273">
        <v>2416.6</v>
      </c>
      <c r="D273">
        <v>8</v>
      </c>
      <c r="E273">
        <v>1163.9000000000001</v>
      </c>
      <c r="F273">
        <v>1028.3</v>
      </c>
      <c r="G273">
        <v>2073.5</v>
      </c>
      <c r="H273">
        <v>2113.1</v>
      </c>
    </row>
    <row r="274" spans="1:8">
      <c r="A274" s="1">
        <v>43009</v>
      </c>
      <c r="B274">
        <v>2427.9</v>
      </c>
      <c r="C274">
        <v>2439.3000000000002</v>
      </c>
      <c r="D274">
        <v>9</v>
      </c>
      <c r="E274">
        <v>1185.5</v>
      </c>
      <c r="F274">
        <v>927.3</v>
      </c>
      <c r="G274">
        <v>2179.4</v>
      </c>
      <c r="H274">
        <v>2079.5</v>
      </c>
    </row>
    <row r="275" spans="1:8">
      <c r="A275" s="1">
        <v>43040</v>
      </c>
      <c r="B275">
        <v>2836.9</v>
      </c>
      <c r="C275">
        <v>2529</v>
      </c>
      <c r="D275">
        <v>10</v>
      </c>
      <c r="E275">
        <v>1191.9000000000001</v>
      </c>
      <c r="F275">
        <v>1189.3</v>
      </c>
      <c r="G275">
        <v>2414.9</v>
      </c>
      <c r="H275">
        <v>2252.8000000000002</v>
      </c>
    </row>
    <row r="276" spans="1:8">
      <c r="A276" s="1">
        <v>43070</v>
      </c>
      <c r="B276">
        <v>2362.8000000000002</v>
      </c>
      <c r="C276">
        <v>2689.7</v>
      </c>
      <c r="D276">
        <v>11</v>
      </c>
      <c r="E276">
        <v>838.8</v>
      </c>
      <c r="F276">
        <v>1037.4000000000001</v>
      </c>
      <c r="G276">
        <v>1768.1</v>
      </c>
      <c r="H276">
        <v>2164.1</v>
      </c>
    </row>
    <row r="277" spans="1:8">
      <c r="A277" s="1">
        <v>43101</v>
      </c>
      <c r="B277">
        <v>3371.3</v>
      </c>
      <c r="C277">
        <v>5090.7</v>
      </c>
      <c r="D277">
        <v>12</v>
      </c>
      <c r="E277">
        <v>1479.6</v>
      </c>
      <c r="F277">
        <v>2589.9</v>
      </c>
      <c r="G277">
        <v>2814.9</v>
      </c>
      <c r="H277">
        <v>4642.8999999999996</v>
      </c>
    </row>
    <row r="278" spans="1:8">
      <c r="A278" s="1">
        <v>43132</v>
      </c>
      <c r="B278">
        <v>2136.1</v>
      </c>
      <c r="C278">
        <v>1719.6</v>
      </c>
      <c r="D278" t="s">
        <v>1234</v>
      </c>
      <c r="E278">
        <v>1094</v>
      </c>
      <c r="F278">
        <v>693.6</v>
      </c>
      <c r="G278">
        <v>1653.1</v>
      </c>
      <c r="H278">
        <v>1095.5</v>
      </c>
    </row>
    <row r="279" spans="1:8">
      <c r="A279" s="1">
        <v>43160</v>
      </c>
      <c r="B279">
        <v>2318.9</v>
      </c>
      <c r="C279">
        <v>2426.1</v>
      </c>
      <c r="D279">
        <v>2</v>
      </c>
      <c r="E279">
        <v>747.9</v>
      </c>
      <c r="F279">
        <v>1247.0999999999999</v>
      </c>
      <c r="G279">
        <v>1611.6</v>
      </c>
      <c r="H279">
        <v>2253.1</v>
      </c>
    </row>
    <row r="280" spans="1:8">
      <c r="A280" s="1">
        <v>43191</v>
      </c>
      <c r="B280">
        <v>3348.4</v>
      </c>
      <c r="C280">
        <v>2945</v>
      </c>
      <c r="D280">
        <v>3</v>
      </c>
      <c r="E280">
        <v>1068.8</v>
      </c>
      <c r="F280">
        <v>1608.6</v>
      </c>
      <c r="G280">
        <v>2611.4</v>
      </c>
      <c r="H280">
        <v>2990.5</v>
      </c>
    </row>
    <row r="281" spans="1:8">
      <c r="A281" s="1">
        <v>43221</v>
      </c>
      <c r="B281">
        <v>3028.5</v>
      </c>
      <c r="C281">
        <v>2942.1</v>
      </c>
      <c r="D281">
        <v>4</v>
      </c>
      <c r="E281">
        <v>999.4</v>
      </c>
      <c r="F281">
        <v>1496.5</v>
      </c>
      <c r="G281">
        <v>2453.9</v>
      </c>
      <c r="H281">
        <v>2690.4</v>
      </c>
    </row>
    <row r="282" spans="1:8">
      <c r="A282" s="1">
        <v>43252</v>
      </c>
      <c r="B282">
        <v>2933.1</v>
      </c>
      <c r="C282">
        <v>2456.1</v>
      </c>
      <c r="D282">
        <v>5</v>
      </c>
      <c r="E282">
        <v>735.6</v>
      </c>
      <c r="F282">
        <v>993.5</v>
      </c>
      <c r="G282">
        <v>1883</v>
      </c>
      <c r="H282">
        <v>2077.1</v>
      </c>
    </row>
    <row r="283" spans="1:8">
      <c r="A283" s="1">
        <v>43282</v>
      </c>
      <c r="B283">
        <v>3005.6</v>
      </c>
      <c r="C283">
        <v>2767</v>
      </c>
      <c r="D283">
        <v>6</v>
      </c>
      <c r="E283">
        <v>1223</v>
      </c>
      <c r="F283">
        <v>1258.5999999999999</v>
      </c>
      <c r="G283">
        <v>2308.5</v>
      </c>
      <c r="H283">
        <v>2476.3000000000002</v>
      </c>
    </row>
    <row r="284" spans="1:8">
      <c r="A284" s="1">
        <v>43313</v>
      </c>
      <c r="B284">
        <v>3640.4</v>
      </c>
      <c r="C284">
        <v>2698.3</v>
      </c>
      <c r="D284">
        <v>7</v>
      </c>
      <c r="E284">
        <v>1101.5999999999999</v>
      </c>
      <c r="F284">
        <v>1114.4000000000001</v>
      </c>
      <c r="G284">
        <v>2411.4</v>
      </c>
      <c r="H284">
        <v>2201.1999999999998</v>
      </c>
    </row>
    <row r="285" spans="1:8">
      <c r="A285" s="1">
        <v>43344</v>
      </c>
      <c r="B285">
        <v>3051</v>
      </c>
      <c r="C285">
        <v>2508.4</v>
      </c>
      <c r="D285">
        <v>8</v>
      </c>
      <c r="E285">
        <v>1173.7</v>
      </c>
      <c r="F285">
        <v>1176.2</v>
      </c>
      <c r="G285">
        <v>2264.9</v>
      </c>
      <c r="H285">
        <v>2317.8000000000002</v>
      </c>
    </row>
    <row r="286" spans="1:8">
      <c r="A286" s="1">
        <v>43374</v>
      </c>
      <c r="B286">
        <v>2905.9</v>
      </c>
      <c r="C286">
        <v>2471.1999999999998</v>
      </c>
      <c r="D286">
        <v>9</v>
      </c>
      <c r="E286">
        <v>1151.4000000000001</v>
      </c>
      <c r="F286">
        <v>1216.4000000000001</v>
      </c>
      <c r="G286">
        <v>2176.6999999999998</v>
      </c>
      <c r="H286">
        <v>2391.6999999999998</v>
      </c>
    </row>
    <row r="287" spans="1:8">
      <c r="A287" s="1">
        <v>43405</v>
      </c>
      <c r="B287">
        <v>3668.8</v>
      </c>
      <c r="C287">
        <v>2736.8</v>
      </c>
      <c r="D287">
        <v>10</v>
      </c>
      <c r="E287">
        <v>1146.2</v>
      </c>
      <c r="F287">
        <v>1151.7</v>
      </c>
      <c r="G287">
        <v>2496.5</v>
      </c>
      <c r="H287">
        <v>2381.6999999999998</v>
      </c>
    </row>
    <row r="288" spans="1:8">
      <c r="A288" s="1">
        <v>43435</v>
      </c>
      <c r="B288">
        <v>3044.8</v>
      </c>
      <c r="C288">
        <v>2785.4</v>
      </c>
      <c r="D288">
        <v>11</v>
      </c>
      <c r="E288">
        <v>995.2</v>
      </c>
      <c r="F288">
        <v>1213.8</v>
      </c>
      <c r="G288">
        <v>2224.8000000000002</v>
      </c>
      <c r="H288">
        <v>2568.8000000000002</v>
      </c>
    </row>
    <row r="289" spans="1:8">
      <c r="A289" s="1">
        <v>43466</v>
      </c>
      <c r="B289">
        <v>4238.8</v>
      </c>
      <c r="C289">
        <v>5828.7</v>
      </c>
      <c r="D289">
        <v>12</v>
      </c>
      <c r="E289">
        <v>2023.3</v>
      </c>
      <c r="F289">
        <v>3246</v>
      </c>
      <c r="G289">
        <v>3650.9</v>
      </c>
      <c r="H289">
        <v>5444.7</v>
      </c>
    </row>
    <row r="290" spans="1:8">
      <c r="A290" s="1">
        <v>43497</v>
      </c>
      <c r="B290">
        <v>2460.8000000000002</v>
      </c>
      <c r="C290">
        <v>1784.9</v>
      </c>
      <c r="D290" t="s">
        <v>1235</v>
      </c>
      <c r="E290">
        <v>1266</v>
      </c>
      <c r="F290">
        <v>1230.5</v>
      </c>
      <c r="G290">
        <v>1978.8</v>
      </c>
      <c r="H290">
        <v>1682.9</v>
      </c>
    </row>
    <row r="291" spans="1:8">
      <c r="A291" s="1">
        <v>43525</v>
      </c>
      <c r="B291">
        <v>2583.8000000000002</v>
      </c>
      <c r="C291">
        <v>2694.1</v>
      </c>
      <c r="D291">
        <v>2</v>
      </c>
      <c r="E291">
        <v>1024.9000000000001</v>
      </c>
      <c r="F291">
        <v>1141.3</v>
      </c>
      <c r="G291">
        <v>1972.3</v>
      </c>
      <c r="H291">
        <v>2245.3000000000002</v>
      </c>
    </row>
    <row r="292" spans="1:8">
      <c r="A292" s="1">
        <v>43556</v>
      </c>
      <c r="B292">
        <v>3648.8</v>
      </c>
      <c r="C292">
        <v>2879.6</v>
      </c>
      <c r="D292">
        <v>3</v>
      </c>
      <c r="E292">
        <v>1342.4</v>
      </c>
      <c r="F292">
        <v>1453.7</v>
      </c>
      <c r="G292">
        <v>3085.5</v>
      </c>
      <c r="H292">
        <v>2964.2</v>
      </c>
    </row>
    <row r="293" spans="1:8">
      <c r="A293" s="1">
        <v>43586</v>
      </c>
      <c r="B293">
        <v>3901.3</v>
      </c>
      <c r="C293">
        <v>3346.1</v>
      </c>
      <c r="D293">
        <v>4</v>
      </c>
      <c r="E293">
        <v>1130.4000000000001</v>
      </c>
      <c r="F293">
        <v>1371</v>
      </c>
      <c r="G293">
        <v>2469.4</v>
      </c>
      <c r="H293">
        <v>2626.1</v>
      </c>
    </row>
    <row r="294" spans="1:8">
      <c r="A294" s="1">
        <v>43617</v>
      </c>
      <c r="B294">
        <v>3025.8</v>
      </c>
      <c r="C294">
        <v>2366</v>
      </c>
      <c r="D294">
        <v>5</v>
      </c>
      <c r="E294">
        <v>1066.8</v>
      </c>
      <c r="F294">
        <v>1112.0999999999999</v>
      </c>
      <c r="G294">
        <v>2502.6999999999998</v>
      </c>
      <c r="H294">
        <v>2326.4</v>
      </c>
    </row>
    <row r="295" spans="1:8">
      <c r="A295" s="1">
        <v>43647</v>
      </c>
      <c r="B295">
        <v>2963.1</v>
      </c>
      <c r="C295">
        <v>2875.5</v>
      </c>
      <c r="D295">
        <v>6</v>
      </c>
      <c r="E295">
        <v>1291.5</v>
      </c>
      <c r="F295">
        <v>1221.3</v>
      </c>
      <c r="G295">
        <v>2498.8000000000002</v>
      </c>
      <c r="H295">
        <v>2598.1</v>
      </c>
    </row>
    <row r="296" spans="1:8">
      <c r="A296" s="1">
        <v>43678</v>
      </c>
      <c r="B296">
        <v>3925</v>
      </c>
      <c r="C296">
        <v>3005.4</v>
      </c>
      <c r="D296">
        <v>7</v>
      </c>
      <c r="E296">
        <v>1249.2</v>
      </c>
      <c r="F296">
        <v>1185.7</v>
      </c>
      <c r="G296">
        <v>2704.8</v>
      </c>
      <c r="H296">
        <v>2380.8000000000002</v>
      </c>
    </row>
    <row r="297" spans="1:8">
      <c r="A297" s="1">
        <v>43709</v>
      </c>
      <c r="B297">
        <v>3149.3</v>
      </c>
      <c r="C297">
        <v>2723.9</v>
      </c>
      <c r="D297">
        <v>8</v>
      </c>
      <c r="E297">
        <v>1236.7</v>
      </c>
      <c r="F297">
        <v>1210.8</v>
      </c>
      <c r="G297">
        <v>2428.8000000000002</v>
      </c>
      <c r="H297">
        <v>2416.6</v>
      </c>
    </row>
    <row r="298" spans="1:8">
      <c r="A298" s="1">
        <v>43739</v>
      </c>
      <c r="B298">
        <v>2972.8</v>
      </c>
      <c r="C298">
        <v>2961.6</v>
      </c>
      <c r="D298">
        <v>9</v>
      </c>
      <c r="E298">
        <v>1363.6</v>
      </c>
      <c r="F298">
        <v>1264.8</v>
      </c>
      <c r="G298">
        <v>2427.9</v>
      </c>
      <c r="H298">
        <v>2439.3000000000002</v>
      </c>
    </row>
    <row r="299" spans="1:8">
      <c r="A299" s="1">
        <v>43770</v>
      </c>
      <c r="B299">
        <v>3529.4</v>
      </c>
      <c r="C299">
        <v>3066.5</v>
      </c>
      <c r="D299">
        <v>10</v>
      </c>
      <c r="E299">
        <v>1312.1</v>
      </c>
      <c r="F299">
        <v>1311</v>
      </c>
      <c r="G299">
        <v>2836.9</v>
      </c>
      <c r="H299">
        <v>2529</v>
      </c>
    </row>
    <row r="300" spans="1:8">
      <c r="A300" s="1">
        <v>43800</v>
      </c>
      <c r="B300">
        <v>2776.3</v>
      </c>
      <c r="C300">
        <v>3027.2</v>
      </c>
      <c r="D300">
        <v>11</v>
      </c>
      <c r="E300">
        <v>1135.0999999999999</v>
      </c>
      <c r="F300">
        <v>1378.5</v>
      </c>
      <c r="G300">
        <v>2362.8000000000002</v>
      </c>
      <c r="H300">
        <v>2689.7</v>
      </c>
    </row>
    <row r="301" spans="1:8">
      <c r="A301" s="1">
        <v>43831</v>
      </c>
      <c r="B301">
        <v>4174</v>
      </c>
      <c r="C301">
        <v>6264.5</v>
      </c>
      <c r="D301">
        <v>12</v>
      </c>
      <c r="E301">
        <v>1670.2</v>
      </c>
      <c r="F301">
        <v>2539.6</v>
      </c>
      <c r="G301">
        <v>3371.3</v>
      </c>
      <c r="H301">
        <v>5090.7</v>
      </c>
    </row>
    <row r="302" spans="1:8">
      <c r="A302" s="1">
        <v>43862</v>
      </c>
      <c r="B302">
        <v>2590.1999999999998</v>
      </c>
      <c r="C302">
        <v>2222.4</v>
      </c>
      <c r="D302" t="s">
        <v>1236</v>
      </c>
      <c r="E302">
        <v>1304.5</v>
      </c>
      <c r="F302">
        <v>1060.3</v>
      </c>
      <c r="G302">
        <v>2136.1</v>
      </c>
      <c r="H302">
        <v>1719.6</v>
      </c>
    </row>
    <row r="303" spans="1:8">
      <c r="A303" s="1">
        <v>43891</v>
      </c>
      <c r="B303">
        <v>2543.8000000000002</v>
      </c>
      <c r="C303">
        <v>2848.2</v>
      </c>
      <c r="D303">
        <v>2</v>
      </c>
      <c r="E303">
        <v>1230.2</v>
      </c>
      <c r="F303">
        <v>1173</v>
      </c>
      <c r="G303">
        <v>2318.9</v>
      </c>
      <c r="H303">
        <v>2426.1</v>
      </c>
    </row>
    <row r="304" spans="1:8">
      <c r="A304" s="1">
        <v>43922</v>
      </c>
      <c r="B304">
        <v>4089.3</v>
      </c>
      <c r="C304">
        <v>3531.3</v>
      </c>
      <c r="D304">
        <v>3</v>
      </c>
      <c r="E304">
        <v>1541.6</v>
      </c>
      <c r="F304">
        <v>1437.7</v>
      </c>
      <c r="G304">
        <v>3348.4</v>
      </c>
      <c r="H304">
        <v>2945</v>
      </c>
    </row>
    <row r="305" spans="1:8">
      <c r="A305" s="1">
        <v>43952</v>
      </c>
      <c r="B305">
        <v>3963.9</v>
      </c>
      <c r="C305">
        <v>3642.8</v>
      </c>
      <c r="D305">
        <v>4</v>
      </c>
      <c r="E305">
        <v>1452.7</v>
      </c>
      <c r="F305">
        <v>1588.8</v>
      </c>
      <c r="G305">
        <v>3028.5</v>
      </c>
      <c r="H305">
        <v>2942.1</v>
      </c>
    </row>
    <row r="306" spans="1:8">
      <c r="A306" s="1">
        <v>43983</v>
      </c>
      <c r="B306">
        <v>2186.8000000000002</v>
      </c>
      <c r="C306">
        <v>2741.8</v>
      </c>
      <c r="D306">
        <v>5</v>
      </c>
      <c r="E306">
        <v>1385.9</v>
      </c>
      <c r="F306">
        <v>1120.2</v>
      </c>
      <c r="G306">
        <v>2933.1</v>
      </c>
      <c r="H306">
        <v>2456.1</v>
      </c>
    </row>
    <row r="307" spans="1:8">
      <c r="A307" s="1">
        <v>44013</v>
      </c>
      <c r="B307">
        <v>2502.1</v>
      </c>
      <c r="C307">
        <v>3739.4</v>
      </c>
      <c r="D307">
        <v>6</v>
      </c>
      <c r="E307">
        <v>1711.8</v>
      </c>
      <c r="F307">
        <v>1299</v>
      </c>
      <c r="G307">
        <v>3005.6</v>
      </c>
      <c r="H307">
        <v>2767</v>
      </c>
    </row>
    <row r="308" spans="1:8">
      <c r="A308" s="1">
        <v>44044</v>
      </c>
      <c r="B308">
        <v>3137.5</v>
      </c>
      <c r="C308">
        <v>3553</v>
      </c>
      <c r="D308">
        <v>7</v>
      </c>
      <c r="E308">
        <v>1869.5</v>
      </c>
      <c r="F308">
        <v>1355.1</v>
      </c>
      <c r="G308">
        <v>3640.4</v>
      </c>
      <c r="H308">
        <v>2698.3</v>
      </c>
    </row>
    <row r="309" spans="1:8">
      <c r="A309" s="1">
        <v>44075</v>
      </c>
      <c r="B309">
        <v>2657.2</v>
      </c>
      <c r="C309">
        <v>2958.5</v>
      </c>
      <c r="D309">
        <v>8</v>
      </c>
      <c r="E309">
        <v>1726.2</v>
      </c>
      <c r="F309">
        <v>1150.8</v>
      </c>
      <c r="G309">
        <v>3051</v>
      </c>
      <c r="H309">
        <v>2508.4</v>
      </c>
    </row>
    <row r="310" spans="1:8">
      <c r="A310" s="1">
        <v>44105</v>
      </c>
      <c r="B310">
        <v>2883.4</v>
      </c>
      <c r="C310">
        <v>3177.2</v>
      </c>
      <c r="D310">
        <v>9</v>
      </c>
      <c r="E310">
        <v>1763.7</v>
      </c>
      <c r="F310">
        <v>1185.3</v>
      </c>
      <c r="G310">
        <v>2905.9</v>
      </c>
      <c r="H310">
        <v>2471.1999999999998</v>
      </c>
    </row>
    <row r="311" spans="1:8">
      <c r="A311" s="1">
        <v>44136</v>
      </c>
      <c r="B311">
        <v>3757.1</v>
      </c>
      <c r="C311">
        <v>3479.5</v>
      </c>
      <c r="D311">
        <v>10</v>
      </c>
      <c r="E311">
        <v>1816.2</v>
      </c>
      <c r="F311">
        <v>1349.9</v>
      </c>
      <c r="G311">
        <v>3668.8</v>
      </c>
      <c r="H311">
        <v>2736.8</v>
      </c>
    </row>
    <row r="312" spans="1:8">
      <c r="A312" s="1">
        <v>44166</v>
      </c>
      <c r="B312">
        <v>2868.6</v>
      </c>
      <c r="C312">
        <v>3696.2</v>
      </c>
      <c r="D312">
        <v>11</v>
      </c>
      <c r="E312">
        <v>1652.6</v>
      </c>
      <c r="F312">
        <v>1292.0999999999999</v>
      </c>
      <c r="G312">
        <v>3044.8</v>
      </c>
      <c r="H312">
        <v>2785.4</v>
      </c>
    </row>
    <row r="313" spans="1:8">
      <c r="A313" s="1">
        <v>44197</v>
      </c>
      <c r="B313">
        <v>4676.8</v>
      </c>
      <c r="C313">
        <v>6560.6</v>
      </c>
      <c r="D313">
        <v>12</v>
      </c>
      <c r="E313">
        <v>1999.5</v>
      </c>
      <c r="F313">
        <v>2700.8</v>
      </c>
      <c r="G313">
        <v>4238.8</v>
      </c>
      <c r="H313">
        <v>5828.7</v>
      </c>
    </row>
    <row r="314" spans="1:8">
      <c r="A314" s="1">
        <v>44228</v>
      </c>
      <c r="B314">
        <v>2506.5</v>
      </c>
      <c r="C314">
        <v>2422.6</v>
      </c>
      <c r="D314" t="s">
        <v>1237</v>
      </c>
      <c r="E314">
        <v>1486.3</v>
      </c>
      <c r="F314">
        <v>1119.5999999999999</v>
      </c>
      <c r="G314">
        <v>2460.8000000000002</v>
      </c>
      <c r="H314">
        <v>1784.9</v>
      </c>
    </row>
    <row r="315" spans="1:8">
      <c r="A315" s="1">
        <v>44256</v>
      </c>
      <c r="B315">
        <v>2571.1999999999998</v>
      </c>
      <c r="C315">
        <v>3335.3</v>
      </c>
      <c r="D315">
        <v>2</v>
      </c>
      <c r="E315">
        <v>1357.6</v>
      </c>
      <c r="F315">
        <v>1345.6</v>
      </c>
      <c r="G315">
        <v>2583.8000000000002</v>
      </c>
      <c r="H315">
        <v>2694.1</v>
      </c>
    </row>
    <row r="316" spans="1:8">
      <c r="A316" s="1">
        <v>44287</v>
      </c>
      <c r="B316">
        <v>4971.3</v>
      </c>
      <c r="C316">
        <v>3629</v>
      </c>
      <c r="D316">
        <v>3</v>
      </c>
      <c r="E316">
        <v>1746</v>
      </c>
      <c r="F316">
        <v>1458.8</v>
      </c>
      <c r="G316">
        <v>3648.8</v>
      </c>
      <c r="H316">
        <v>2879.6</v>
      </c>
    </row>
    <row r="317" spans="1:8">
      <c r="A317" s="1">
        <v>44317</v>
      </c>
      <c r="B317">
        <v>4418.1000000000004</v>
      </c>
      <c r="C317">
        <v>4347.3999999999996</v>
      </c>
      <c r="D317">
        <v>4</v>
      </c>
      <c r="E317">
        <v>1771.1</v>
      </c>
      <c r="F317">
        <v>1621.3</v>
      </c>
      <c r="G317">
        <v>3901.3</v>
      </c>
      <c r="H317">
        <v>3346.1</v>
      </c>
    </row>
    <row r="318" spans="1:8">
      <c r="A318" s="1">
        <v>44348</v>
      </c>
      <c r="B318">
        <v>3483.1</v>
      </c>
      <c r="C318">
        <v>3022.5</v>
      </c>
      <c r="D318">
        <v>5</v>
      </c>
      <c r="E318">
        <v>1506.3</v>
      </c>
      <c r="F318">
        <v>1038.9000000000001</v>
      </c>
      <c r="G318">
        <v>3025.8</v>
      </c>
      <c r="H318">
        <v>2366</v>
      </c>
    </row>
    <row r="319" spans="1:8">
      <c r="A319" s="1">
        <v>44378</v>
      </c>
      <c r="B319">
        <v>3638</v>
      </c>
      <c r="C319">
        <v>3423.4</v>
      </c>
      <c r="D319">
        <v>6</v>
      </c>
      <c r="E319">
        <v>1682.5</v>
      </c>
      <c r="F319">
        <v>1269.9000000000001</v>
      </c>
      <c r="G319">
        <v>2963.1</v>
      </c>
      <c r="H319">
        <v>2875.5</v>
      </c>
    </row>
    <row r="320" spans="1:8">
      <c r="A320" s="1">
        <v>44409</v>
      </c>
      <c r="B320">
        <v>4626.8999999999996</v>
      </c>
      <c r="C320">
        <v>3614.2</v>
      </c>
      <c r="D320">
        <v>7</v>
      </c>
      <c r="E320">
        <v>1921.4</v>
      </c>
      <c r="F320">
        <v>1466.1</v>
      </c>
      <c r="G320">
        <v>3925</v>
      </c>
      <c r="H320">
        <v>3005.4</v>
      </c>
    </row>
    <row r="321" spans="1:8">
      <c r="A321" s="1">
        <v>44440</v>
      </c>
      <c r="B321">
        <v>3810.8</v>
      </c>
      <c r="C321">
        <v>3869.6</v>
      </c>
      <c r="D321">
        <v>8</v>
      </c>
      <c r="E321">
        <v>1785.4</v>
      </c>
      <c r="F321">
        <v>1262.2</v>
      </c>
      <c r="G321">
        <v>3149.3</v>
      </c>
      <c r="H321">
        <v>2723.9</v>
      </c>
    </row>
    <row r="322" spans="1:8">
      <c r="A322" s="1">
        <v>44470</v>
      </c>
      <c r="B322">
        <v>3888.3</v>
      </c>
      <c r="C322">
        <v>3644.9</v>
      </c>
      <c r="D322">
        <v>9</v>
      </c>
      <c r="E322">
        <v>1778</v>
      </c>
      <c r="F322">
        <v>1365.9</v>
      </c>
      <c r="G322">
        <v>2972.8</v>
      </c>
      <c r="H322">
        <v>2961.6</v>
      </c>
    </row>
    <row r="323" spans="1:8">
      <c r="A323" s="1">
        <v>44501</v>
      </c>
      <c r="B323">
        <v>4794.3</v>
      </c>
      <c r="C323">
        <v>3810.6</v>
      </c>
      <c r="D323">
        <v>10</v>
      </c>
      <c r="E323">
        <v>1636.5</v>
      </c>
      <c r="F323">
        <v>1567</v>
      </c>
      <c r="G323">
        <v>3529.4</v>
      </c>
      <c r="H323">
        <v>3066.5</v>
      </c>
    </row>
    <row r="324" spans="1:8">
      <c r="A324" s="1">
        <v>44531</v>
      </c>
      <c r="B324">
        <v>3932.8</v>
      </c>
      <c r="C324">
        <v>3682.3</v>
      </c>
      <c r="D324">
        <v>11</v>
      </c>
      <c r="E324">
        <v>1354.4</v>
      </c>
      <c r="F324">
        <v>1411</v>
      </c>
      <c r="G324">
        <v>2776.3</v>
      </c>
      <c r="H324">
        <v>3027.2</v>
      </c>
    </row>
    <row r="325" spans="1:8">
      <c r="A325" s="1">
        <v>44562</v>
      </c>
      <c r="B325">
        <v>5477.1</v>
      </c>
      <c r="C325">
        <v>8270.7999999999993</v>
      </c>
      <c r="D325">
        <v>12</v>
      </c>
      <c r="E325">
        <v>2161.6</v>
      </c>
      <c r="F325">
        <v>3286.9</v>
      </c>
      <c r="G325">
        <v>4174</v>
      </c>
      <c r="H325">
        <v>6264.5</v>
      </c>
    </row>
    <row r="326" spans="1:8">
      <c r="A326" s="1">
        <v>44593</v>
      </c>
      <c r="B326">
        <v>3428.5</v>
      </c>
      <c r="C326">
        <v>2518</v>
      </c>
      <c r="D326" t="s">
        <v>1238</v>
      </c>
      <c r="E326">
        <v>1556.5</v>
      </c>
      <c r="F326">
        <v>1624.4</v>
      </c>
      <c r="G326">
        <v>2590.1999999999998</v>
      </c>
      <c r="H326">
        <v>2222.4</v>
      </c>
    </row>
    <row r="327" spans="1:8">
      <c r="A327" s="1">
        <v>44621</v>
      </c>
      <c r="B327">
        <v>3726.3</v>
      </c>
      <c r="C327">
        <v>3688.8</v>
      </c>
      <c r="D327">
        <v>2</v>
      </c>
      <c r="E327">
        <v>1262.4000000000001</v>
      </c>
      <c r="F327">
        <v>1357.8</v>
      </c>
      <c r="G327">
        <v>2543.8000000000002</v>
      </c>
      <c r="H327">
        <v>2848.2</v>
      </c>
    </row>
    <row r="328" spans="1:8">
      <c r="A328" s="1">
        <v>44652</v>
      </c>
      <c r="B328">
        <v>5910.1</v>
      </c>
      <c r="C328">
        <v>4310.7</v>
      </c>
      <c r="D328">
        <v>3</v>
      </c>
      <c r="E328">
        <v>1912.4</v>
      </c>
      <c r="F328">
        <v>1635.8</v>
      </c>
      <c r="G328">
        <v>4089.3</v>
      </c>
      <c r="H328">
        <v>3531.3</v>
      </c>
    </row>
    <row r="329" spans="1:8">
      <c r="A329" s="1">
        <v>44682</v>
      </c>
      <c r="B329">
        <v>5524.1</v>
      </c>
      <c r="C329">
        <v>5113.8999999999996</v>
      </c>
      <c r="D329">
        <v>4</v>
      </c>
      <c r="E329">
        <v>2270.6999999999998</v>
      </c>
      <c r="F329">
        <v>2137.3000000000002</v>
      </c>
      <c r="G329">
        <v>3963.9</v>
      </c>
      <c r="H329">
        <v>3642.8</v>
      </c>
    </row>
    <row r="330" spans="1:8">
      <c r="A330" s="1">
        <v>44713</v>
      </c>
      <c r="B330">
        <v>4007.4</v>
      </c>
      <c r="C330">
        <v>3525.4</v>
      </c>
      <c r="D330">
        <v>5</v>
      </c>
      <c r="E330">
        <v>889</v>
      </c>
      <c r="F330">
        <v>1409.4</v>
      </c>
      <c r="G330">
        <v>2186.8000000000002</v>
      </c>
      <c r="H330">
        <v>2741.8</v>
      </c>
    </row>
    <row r="331" spans="1:8">
      <c r="A331" s="1">
        <v>44743</v>
      </c>
      <c r="B331">
        <v>3721.8</v>
      </c>
      <c r="C331">
        <v>4331.8999999999996</v>
      </c>
      <c r="D331">
        <v>6</v>
      </c>
      <c r="E331">
        <v>1200.9000000000001</v>
      </c>
      <c r="F331">
        <v>1750.3</v>
      </c>
      <c r="G331">
        <v>2502.1</v>
      </c>
      <c r="H331">
        <v>3739.4</v>
      </c>
    </row>
    <row r="332" spans="1:8">
      <c r="A332" s="1">
        <v>44774</v>
      </c>
      <c r="B332">
        <v>4017.4</v>
      </c>
      <c r="C332">
        <v>4722.1000000000004</v>
      </c>
      <c r="D332">
        <v>7</v>
      </c>
      <c r="E332">
        <v>1307.8</v>
      </c>
      <c r="F332">
        <v>1879.9</v>
      </c>
      <c r="G332">
        <v>3137.5</v>
      </c>
      <c r="H332">
        <v>3553</v>
      </c>
    </row>
    <row r="333" spans="1:8">
      <c r="A333" s="1">
        <v>44805</v>
      </c>
      <c r="B333">
        <v>3693.2</v>
      </c>
      <c r="C333">
        <v>3941.6</v>
      </c>
      <c r="D333">
        <v>8</v>
      </c>
      <c r="E333">
        <v>1288.5999999999999</v>
      </c>
      <c r="F333">
        <v>1461.9</v>
      </c>
      <c r="G333">
        <v>2657.2</v>
      </c>
      <c r="H333">
        <v>2958.5</v>
      </c>
    </row>
    <row r="334" spans="1:8">
      <c r="A334" s="1">
        <v>44835</v>
      </c>
      <c r="B334">
        <v>3830.6</v>
      </c>
      <c r="C334">
        <v>4266.6000000000004</v>
      </c>
      <c r="D334">
        <v>9</v>
      </c>
      <c r="E334">
        <v>1528.4</v>
      </c>
      <c r="F334">
        <v>1616.7</v>
      </c>
      <c r="G334">
        <v>2883.4</v>
      </c>
      <c r="H334">
        <v>3177.2</v>
      </c>
    </row>
    <row r="335" spans="1:8">
      <c r="A335" s="1">
        <v>44866</v>
      </c>
      <c r="B335">
        <v>4618</v>
      </c>
      <c r="C335">
        <v>4407.8999999999996</v>
      </c>
      <c r="D335">
        <v>10</v>
      </c>
      <c r="E335">
        <v>1928.7</v>
      </c>
      <c r="F335">
        <v>1968.6</v>
      </c>
      <c r="G335">
        <v>3757.1</v>
      </c>
      <c r="H335">
        <v>3479.5</v>
      </c>
    </row>
    <row r="336" spans="1:8">
      <c r="A336" s="1">
        <v>44896</v>
      </c>
      <c r="B336">
        <v>4642.7</v>
      </c>
      <c r="C336">
        <v>4648.3</v>
      </c>
      <c r="D336">
        <v>11</v>
      </c>
      <c r="E336">
        <v>1383.2</v>
      </c>
      <c r="F336">
        <v>2089.4</v>
      </c>
      <c r="G336">
        <v>2868.6</v>
      </c>
      <c r="H336">
        <v>3696.2</v>
      </c>
    </row>
    <row r="337" spans="1:8">
      <c r="A337" s="1">
        <v>44927</v>
      </c>
      <c r="B337">
        <v>0</v>
      </c>
      <c r="C337">
        <v>0</v>
      </c>
      <c r="D337">
        <v>12</v>
      </c>
      <c r="E337">
        <v>2193.6</v>
      </c>
      <c r="F337">
        <v>3890</v>
      </c>
      <c r="G337">
        <v>4676.8</v>
      </c>
      <c r="H337">
        <v>6560.6</v>
      </c>
    </row>
    <row r="338" spans="1:8">
      <c r="A338" s="1">
        <v>44958</v>
      </c>
      <c r="D338" t="s">
        <v>1239</v>
      </c>
      <c r="E338">
        <v>1504</v>
      </c>
      <c r="F338">
        <v>1560</v>
      </c>
      <c r="G338">
        <v>2506.5</v>
      </c>
      <c r="H338">
        <v>2422.6</v>
      </c>
    </row>
    <row r="339" spans="1:8">
      <c r="A339" s="1">
        <v>44986</v>
      </c>
      <c r="D339">
        <v>2</v>
      </c>
      <c r="E339">
        <v>1251.5999999999999</v>
      </c>
      <c r="F339">
        <v>1731.9</v>
      </c>
      <c r="G339">
        <v>2571.1999999999998</v>
      </c>
      <c r="H339">
        <v>3335.3</v>
      </c>
    </row>
    <row r="340" spans="1:8">
      <c r="D340">
        <v>3</v>
      </c>
      <c r="E340">
        <v>2544.3000000000002</v>
      </c>
      <c r="F340">
        <v>1721.4</v>
      </c>
      <c r="G340">
        <v>4971.3</v>
      </c>
      <c r="H340">
        <v>3629</v>
      </c>
    </row>
    <row r="341" spans="1:8">
      <c r="D341">
        <v>4</v>
      </c>
      <c r="E341">
        <v>2186.9</v>
      </c>
      <c r="F341">
        <v>2143.6</v>
      </c>
      <c r="G341">
        <v>4418.1000000000004</v>
      </c>
      <c r="H341">
        <v>4347.3999999999996</v>
      </c>
    </row>
    <row r="342" spans="1:8">
      <c r="D342">
        <v>5</v>
      </c>
      <c r="E342">
        <v>1833.5</v>
      </c>
      <c r="F342">
        <v>1721.3</v>
      </c>
      <c r="G342">
        <v>3483.1</v>
      </c>
      <c r="H342">
        <v>3022.5</v>
      </c>
    </row>
    <row r="343" spans="1:8">
      <c r="D343">
        <v>6</v>
      </c>
      <c r="E343">
        <v>1945.5</v>
      </c>
      <c r="F343">
        <v>1612.9</v>
      </c>
      <c r="G343">
        <v>3638</v>
      </c>
      <c r="H343">
        <v>3423.4</v>
      </c>
    </row>
    <row r="344" spans="1:8">
      <c r="D344">
        <v>7</v>
      </c>
      <c r="E344">
        <v>2385.3000000000002</v>
      </c>
      <c r="F344">
        <v>2124.8000000000002</v>
      </c>
      <c r="G344">
        <v>4626.8999999999996</v>
      </c>
      <c r="H344">
        <v>3614.2</v>
      </c>
    </row>
    <row r="345" spans="1:8">
      <c r="D345">
        <v>8</v>
      </c>
      <c r="E345">
        <v>2046.7</v>
      </c>
      <c r="F345">
        <v>2004.8</v>
      </c>
      <c r="G345">
        <v>3810.8</v>
      </c>
      <c r="H345">
        <v>3869.6</v>
      </c>
    </row>
    <row r="346" spans="1:8">
      <c r="D346">
        <v>9</v>
      </c>
      <c r="E346">
        <v>2226.1</v>
      </c>
      <c r="F346">
        <v>1678.2</v>
      </c>
      <c r="G346">
        <v>3888.3</v>
      </c>
      <c r="H346">
        <v>3644.9</v>
      </c>
    </row>
    <row r="347" spans="1:8">
      <c r="D347">
        <v>10</v>
      </c>
      <c r="E347">
        <v>2507.8000000000002</v>
      </c>
      <c r="F347">
        <v>1835.8</v>
      </c>
      <c r="G347">
        <v>4794.3</v>
      </c>
      <c r="H347">
        <v>3810.6</v>
      </c>
    </row>
    <row r="348" spans="1:8">
      <c r="D348">
        <v>11</v>
      </c>
      <c r="E348">
        <v>2008.3</v>
      </c>
      <c r="F348">
        <v>1806.2</v>
      </c>
      <c r="G348">
        <v>3932.8</v>
      </c>
      <c r="H348">
        <v>3682.3</v>
      </c>
    </row>
    <row r="349" spans="1:8">
      <c r="D349">
        <v>12</v>
      </c>
      <c r="E349">
        <v>2846.4</v>
      </c>
      <c r="F349">
        <v>4821.1000000000004</v>
      </c>
      <c r="G349">
        <v>5477.1</v>
      </c>
      <c r="H349">
        <v>8270.7999999999993</v>
      </c>
    </row>
    <row r="350" spans="1:8">
      <c r="D350" t="s">
        <v>1240</v>
      </c>
      <c r="E350">
        <v>2088.8000000000002</v>
      </c>
      <c r="F350">
        <v>1832.7</v>
      </c>
      <c r="G350">
        <v>3428.5</v>
      </c>
      <c r="H350">
        <v>2518</v>
      </c>
    </row>
    <row r="351" spans="1:8">
      <c r="D351">
        <v>2</v>
      </c>
      <c r="E351">
        <v>2116.6999999999998</v>
      </c>
      <c r="F351">
        <v>1835.5</v>
      </c>
      <c r="G351">
        <v>3726.3</v>
      </c>
      <c r="H351">
        <v>3688.8</v>
      </c>
    </row>
    <row r="352" spans="1:8">
      <c r="D352">
        <v>3</v>
      </c>
      <c r="E352">
        <v>2957.6</v>
      </c>
      <c r="F352">
        <v>2191.4</v>
      </c>
      <c r="G352">
        <v>5910.1</v>
      </c>
      <c r="H352">
        <v>4310.7</v>
      </c>
    </row>
    <row r="353" spans="4:8">
      <c r="D353">
        <v>4</v>
      </c>
      <c r="E353">
        <v>2870.7</v>
      </c>
      <c r="F353">
        <v>3009.8</v>
      </c>
      <c r="G353">
        <v>5524.1</v>
      </c>
      <c r="H353">
        <v>5113.8999999999996</v>
      </c>
    </row>
    <row r="354" spans="4:8">
      <c r="D354">
        <v>5</v>
      </c>
      <c r="E354">
        <v>2008.9</v>
      </c>
      <c r="F354">
        <v>1584.2</v>
      </c>
      <c r="G354">
        <v>4007.4</v>
      </c>
      <c r="H354">
        <v>3525.4</v>
      </c>
    </row>
    <row r="355" spans="4:8">
      <c r="D355">
        <v>6</v>
      </c>
      <c r="E355">
        <v>1974.4</v>
      </c>
      <c r="F355">
        <v>2081.1</v>
      </c>
      <c r="G355">
        <v>3721.8</v>
      </c>
      <c r="H355">
        <v>4331.8999999999996</v>
      </c>
    </row>
    <row r="356" spans="4:8">
      <c r="D356">
        <v>7</v>
      </c>
      <c r="E356">
        <v>1757.3</v>
      </c>
      <c r="F356">
        <v>2682.1</v>
      </c>
      <c r="G356">
        <v>4017.4</v>
      </c>
      <c r="H356">
        <v>4722.1000000000004</v>
      </c>
    </row>
    <row r="357" spans="4:8">
      <c r="D357">
        <v>8</v>
      </c>
      <c r="E357">
        <v>1832.2</v>
      </c>
      <c r="F357">
        <v>2097.8000000000002</v>
      </c>
      <c r="G357">
        <v>3693.2</v>
      </c>
      <c r="H357">
        <v>3941.6</v>
      </c>
    </row>
    <row r="358" spans="4:8">
      <c r="D358">
        <v>9</v>
      </c>
      <c r="E358">
        <v>2133</v>
      </c>
      <c r="F358">
        <v>2221.9</v>
      </c>
      <c r="G358">
        <v>3830.6</v>
      </c>
      <c r="H358">
        <v>4266.6000000000004</v>
      </c>
    </row>
    <row r="359" spans="4:8">
      <c r="D359">
        <v>10</v>
      </c>
      <c r="E359">
        <v>2399.9</v>
      </c>
      <c r="F359">
        <v>2248.1999999999998</v>
      </c>
      <c r="G359">
        <v>4618</v>
      </c>
      <c r="H359">
        <v>4407.8999999999996</v>
      </c>
    </row>
    <row r="360" spans="4:8">
      <c r="D360">
        <v>11</v>
      </c>
      <c r="E360">
        <v>2640.3</v>
      </c>
      <c r="F360">
        <v>2438</v>
      </c>
      <c r="G360">
        <v>4642.7</v>
      </c>
      <c r="H360">
        <v>4648.3</v>
      </c>
    </row>
    <row r="361" spans="4:8">
      <c r="D361">
        <v>12</v>
      </c>
      <c r="E361">
        <v>3045.2</v>
      </c>
      <c r="F361">
        <v>6908.4</v>
      </c>
      <c r="G361">
        <v>0</v>
      </c>
      <c r="H3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A218-548D-4091-BA05-DCA41DE3C092}">
  <dimension ref="A1:H374"/>
  <sheetViews>
    <sheetView workbookViewId="0">
      <selection sqref="A1:A1048576"/>
    </sheetView>
  </sheetViews>
  <sheetFormatPr defaultRowHeight="14.4"/>
  <cols>
    <col min="1" max="1" width="13.6640625" bestFit="1" customWidth="1"/>
  </cols>
  <sheetData>
    <row r="1" spans="1:6">
      <c r="A1" t="s">
        <v>392</v>
      </c>
      <c r="E1" t="s">
        <v>1289</v>
      </c>
      <c r="F1" t="s">
        <v>1290</v>
      </c>
    </row>
    <row r="2" spans="1:6">
      <c r="A2" s="1">
        <v>34731</v>
      </c>
      <c r="B2">
        <v>31.7</v>
      </c>
      <c r="C2">
        <v>90.9</v>
      </c>
      <c r="D2" t="s">
        <v>1267</v>
      </c>
      <c r="E2">
        <v>0.2</v>
      </c>
      <c r="F2">
        <v>1</v>
      </c>
    </row>
    <row r="3" spans="1:6">
      <c r="A3" s="1">
        <v>34759</v>
      </c>
      <c r="B3">
        <v>34</v>
      </c>
      <c r="C3">
        <v>98.7</v>
      </c>
      <c r="D3">
        <v>2</v>
      </c>
      <c r="E3">
        <v>0.2</v>
      </c>
      <c r="F3">
        <v>1.2</v>
      </c>
    </row>
    <row r="4" spans="1:6">
      <c r="A4" s="1">
        <v>34790</v>
      </c>
      <c r="B4">
        <v>35.299999999999997</v>
      </c>
      <c r="C4">
        <v>104</v>
      </c>
      <c r="D4">
        <v>3</v>
      </c>
      <c r="E4">
        <v>0.3</v>
      </c>
      <c r="F4">
        <v>1.3</v>
      </c>
    </row>
    <row r="5" spans="1:6">
      <c r="A5" s="1">
        <v>34820</v>
      </c>
      <c r="B5">
        <v>41.9</v>
      </c>
      <c r="C5">
        <v>119.4</v>
      </c>
      <c r="D5">
        <v>4</v>
      </c>
      <c r="E5">
        <v>0.3</v>
      </c>
      <c r="F5">
        <v>1.5</v>
      </c>
    </row>
    <row r="6" spans="1:6">
      <c r="A6" s="1">
        <v>34851</v>
      </c>
      <c r="B6">
        <v>46.9</v>
      </c>
      <c r="C6">
        <v>133.9</v>
      </c>
      <c r="D6">
        <v>5</v>
      </c>
      <c r="E6">
        <v>0.4</v>
      </c>
      <c r="F6">
        <v>1.6</v>
      </c>
    </row>
    <row r="7" spans="1:6">
      <c r="A7" s="1">
        <v>34881</v>
      </c>
      <c r="B7">
        <v>55.2</v>
      </c>
      <c r="C7">
        <v>151.69999999999999</v>
      </c>
      <c r="D7">
        <v>6</v>
      </c>
      <c r="E7">
        <v>0.5</v>
      </c>
      <c r="F7">
        <v>2</v>
      </c>
    </row>
    <row r="8" spans="1:6">
      <c r="A8" s="1">
        <v>34912</v>
      </c>
      <c r="B8">
        <v>61.6</v>
      </c>
      <c r="C8">
        <v>159.9</v>
      </c>
      <c r="D8">
        <v>7</v>
      </c>
      <c r="E8">
        <v>0.6</v>
      </c>
      <c r="F8">
        <v>2.6</v>
      </c>
    </row>
    <row r="9" spans="1:6">
      <c r="A9" s="1">
        <v>34943</v>
      </c>
      <c r="B9">
        <v>65.5</v>
      </c>
      <c r="C9">
        <v>168.4</v>
      </c>
      <c r="D9">
        <v>8</v>
      </c>
      <c r="E9">
        <v>0.8</v>
      </c>
      <c r="F9">
        <v>3.3</v>
      </c>
    </row>
    <row r="10" spans="1:6">
      <c r="A10" s="1">
        <v>34973</v>
      </c>
      <c r="B10">
        <v>68.400000000000006</v>
      </c>
      <c r="C10">
        <v>174.1</v>
      </c>
      <c r="D10">
        <v>9</v>
      </c>
      <c r="E10">
        <v>0.9</v>
      </c>
      <c r="F10">
        <v>4.4000000000000004</v>
      </c>
    </row>
    <row r="11" spans="1:6">
      <c r="A11" s="1">
        <v>35004</v>
      </c>
      <c r="B11">
        <v>66.7</v>
      </c>
      <c r="C11">
        <v>178.5</v>
      </c>
      <c r="D11">
        <v>10</v>
      </c>
      <c r="E11">
        <v>1.1000000000000001</v>
      </c>
      <c r="F11">
        <v>5.5</v>
      </c>
    </row>
    <row r="12" spans="1:6">
      <c r="A12" s="1">
        <v>35034</v>
      </c>
      <c r="B12">
        <v>74.5</v>
      </c>
      <c r="C12">
        <v>189.1</v>
      </c>
      <c r="D12">
        <v>11</v>
      </c>
      <c r="E12">
        <v>1.4</v>
      </c>
      <c r="F12">
        <v>5.9</v>
      </c>
    </row>
    <row r="13" spans="1:6">
      <c r="A13" s="1">
        <v>35065</v>
      </c>
      <c r="B13">
        <v>80.8</v>
      </c>
      <c r="C13">
        <v>213.9</v>
      </c>
      <c r="D13">
        <v>12</v>
      </c>
      <c r="E13">
        <v>1.7</v>
      </c>
      <c r="F13">
        <v>6.2</v>
      </c>
    </row>
    <row r="14" spans="1:6">
      <c r="A14" s="1">
        <v>35096</v>
      </c>
      <c r="B14">
        <v>75.400000000000006</v>
      </c>
      <c r="C14">
        <v>210</v>
      </c>
      <c r="D14" t="s">
        <v>1268</v>
      </c>
      <c r="E14">
        <v>1.9</v>
      </c>
      <c r="F14">
        <v>7</v>
      </c>
    </row>
    <row r="15" spans="1:6">
      <c r="A15" s="1">
        <v>35125</v>
      </c>
      <c r="B15">
        <v>80.400000000000006</v>
      </c>
      <c r="C15">
        <v>222.1</v>
      </c>
      <c r="D15">
        <v>2</v>
      </c>
      <c r="E15">
        <v>2.2999999999999998</v>
      </c>
      <c r="F15">
        <v>7.5</v>
      </c>
    </row>
    <row r="16" spans="1:6">
      <c r="A16" s="1">
        <v>35156</v>
      </c>
      <c r="B16">
        <v>86.7</v>
      </c>
      <c r="C16">
        <v>234.3</v>
      </c>
      <c r="D16">
        <v>3</v>
      </c>
      <c r="E16">
        <v>2.6</v>
      </c>
      <c r="F16">
        <v>8.6</v>
      </c>
    </row>
    <row r="17" spans="1:6">
      <c r="A17" s="1">
        <v>35186</v>
      </c>
      <c r="B17">
        <v>93.1</v>
      </c>
      <c r="C17">
        <v>243.2</v>
      </c>
      <c r="D17">
        <v>4</v>
      </c>
      <c r="E17">
        <v>3.3</v>
      </c>
      <c r="F17">
        <v>10.7</v>
      </c>
    </row>
    <row r="18" spans="1:6">
      <c r="A18" s="1">
        <v>35217</v>
      </c>
      <c r="B18">
        <v>93.7</v>
      </c>
      <c r="C18">
        <v>246.3</v>
      </c>
      <c r="D18">
        <v>5</v>
      </c>
      <c r="E18">
        <v>4</v>
      </c>
      <c r="F18">
        <v>13</v>
      </c>
    </row>
    <row r="19" spans="1:6">
      <c r="A19" s="1">
        <v>35247</v>
      </c>
      <c r="B19">
        <v>104.4</v>
      </c>
      <c r="C19">
        <v>258.60000000000002</v>
      </c>
      <c r="D19">
        <v>6</v>
      </c>
      <c r="E19">
        <v>5.0999999999999996</v>
      </c>
      <c r="F19">
        <v>15.3</v>
      </c>
    </row>
    <row r="20" spans="1:6">
      <c r="A20" s="1">
        <v>35278</v>
      </c>
      <c r="B20">
        <v>102.8</v>
      </c>
      <c r="C20">
        <v>263.5</v>
      </c>
      <c r="D20">
        <v>7</v>
      </c>
      <c r="E20">
        <v>6.3</v>
      </c>
      <c r="F20">
        <v>17.899999999999999</v>
      </c>
    </row>
    <row r="21" spans="1:6">
      <c r="A21" s="1">
        <v>35309</v>
      </c>
      <c r="B21">
        <v>101.1</v>
      </c>
      <c r="C21">
        <v>266.7</v>
      </c>
      <c r="D21">
        <v>8</v>
      </c>
      <c r="E21">
        <v>7.3</v>
      </c>
      <c r="F21">
        <v>20.5</v>
      </c>
    </row>
    <row r="22" spans="1:6">
      <c r="A22" s="1">
        <v>35339</v>
      </c>
      <c r="B22">
        <v>96.2</v>
      </c>
      <c r="C22">
        <v>267.39999999999998</v>
      </c>
      <c r="D22">
        <v>9</v>
      </c>
      <c r="E22">
        <v>8.4</v>
      </c>
      <c r="F22">
        <v>21.1</v>
      </c>
    </row>
    <row r="23" spans="1:6">
      <c r="A23" s="1">
        <v>35370</v>
      </c>
      <c r="B23">
        <v>94.4</v>
      </c>
      <c r="C23">
        <v>270.10000000000002</v>
      </c>
      <c r="D23">
        <v>10</v>
      </c>
      <c r="E23">
        <v>9.8000000000000007</v>
      </c>
      <c r="F23">
        <v>23.8</v>
      </c>
    </row>
    <row r="24" spans="1:6">
      <c r="A24" s="1">
        <v>35400</v>
      </c>
      <c r="B24">
        <v>95.8</v>
      </c>
      <c r="C24">
        <v>273.5</v>
      </c>
      <c r="D24">
        <v>11</v>
      </c>
      <c r="E24">
        <v>11</v>
      </c>
      <c r="F24">
        <v>26</v>
      </c>
    </row>
    <row r="25" spans="1:6">
      <c r="A25" s="1">
        <v>35431</v>
      </c>
      <c r="B25">
        <v>103.8</v>
      </c>
      <c r="C25">
        <v>288.3</v>
      </c>
      <c r="D25">
        <v>12</v>
      </c>
      <c r="E25">
        <v>13.3</v>
      </c>
      <c r="F25">
        <v>31.6</v>
      </c>
    </row>
    <row r="26" spans="1:6">
      <c r="A26" s="1">
        <v>35462</v>
      </c>
      <c r="B26">
        <v>96.4</v>
      </c>
      <c r="C26">
        <v>289.89999999999998</v>
      </c>
      <c r="D26" t="s">
        <v>1269</v>
      </c>
      <c r="E26">
        <v>13</v>
      </c>
      <c r="F26">
        <v>32.9</v>
      </c>
    </row>
    <row r="27" spans="1:6">
      <c r="A27" s="1">
        <v>35490</v>
      </c>
      <c r="B27">
        <v>102.1</v>
      </c>
      <c r="C27">
        <v>299.5</v>
      </c>
      <c r="D27">
        <v>2</v>
      </c>
      <c r="E27">
        <v>14.6</v>
      </c>
      <c r="F27">
        <v>35.299999999999997</v>
      </c>
    </row>
    <row r="28" spans="1:6">
      <c r="A28" s="1">
        <v>35521</v>
      </c>
      <c r="B28">
        <v>105.2</v>
      </c>
      <c r="C28">
        <v>305.8</v>
      </c>
      <c r="D28">
        <v>3</v>
      </c>
      <c r="E28">
        <v>15.9</v>
      </c>
      <c r="F28">
        <v>38.299999999999997</v>
      </c>
    </row>
    <row r="29" spans="1:6">
      <c r="A29" s="1">
        <v>35551</v>
      </c>
      <c r="B29">
        <v>115.2</v>
      </c>
      <c r="C29">
        <v>317.8</v>
      </c>
      <c r="D29">
        <v>4</v>
      </c>
      <c r="E29">
        <v>19.399999999999999</v>
      </c>
      <c r="F29">
        <v>45</v>
      </c>
    </row>
    <row r="30" spans="1:6">
      <c r="A30" s="1">
        <v>35582</v>
      </c>
      <c r="B30">
        <v>120.4</v>
      </c>
      <c r="C30">
        <v>328.4</v>
      </c>
      <c r="D30">
        <v>5</v>
      </c>
      <c r="E30">
        <v>20.7</v>
      </c>
      <c r="F30">
        <v>50.6</v>
      </c>
    </row>
    <row r="31" spans="1:6">
      <c r="A31" s="1">
        <v>35612</v>
      </c>
      <c r="B31">
        <v>136.9</v>
      </c>
      <c r="C31">
        <v>352</v>
      </c>
      <c r="D31">
        <v>6</v>
      </c>
      <c r="E31">
        <v>23.8</v>
      </c>
      <c r="F31">
        <v>57.6</v>
      </c>
    </row>
    <row r="32" spans="1:6">
      <c r="A32" s="1">
        <v>35643</v>
      </c>
      <c r="B32">
        <v>140.4</v>
      </c>
      <c r="C32">
        <v>363</v>
      </c>
      <c r="D32">
        <v>7</v>
      </c>
      <c r="E32">
        <v>27</v>
      </c>
      <c r="F32">
        <v>62.4</v>
      </c>
    </row>
    <row r="33" spans="1:6">
      <c r="A33" s="1">
        <v>35674</v>
      </c>
      <c r="B33">
        <v>141.6</v>
      </c>
      <c r="C33">
        <v>364.6</v>
      </c>
      <c r="D33">
        <v>8</v>
      </c>
      <c r="E33">
        <v>27.9</v>
      </c>
      <c r="F33">
        <v>68.8</v>
      </c>
    </row>
    <row r="34" spans="1:6">
      <c r="A34" s="1">
        <v>35704</v>
      </c>
      <c r="B34">
        <v>134.9</v>
      </c>
      <c r="C34">
        <v>363</v>
      </c>
      <c r="D34">
        <v>9</v>
      </c>
      <c r="E34">
        <v>30</v>
      </c>
      <c r="F34">
        <v>74.7</v>
      </c>
    </row>
    <row r="35" spans="1:6">
      <c r="A35" s="1">
        <v>35735</v>
      </c>
      <c r="B35">
        <v>135.80000000000001</v>
      </c>
      <c r="C35">
        <v>368.8</v>
      </c>
      <c r="D35">
        <v>10</v>
      </c>
      <c r="E35">
        <v>30.5</v>
      </c>
      <c r="F35">
        <v>77.900000000000006</v>
      </c>
    </row>
    <row r="36" spans="1:6">
      <c r="A36" s="1">
        <v>35765</v>
      </c>
      <c r="B36">
        <v>128.80000000000001</v>
      </c>
      <c r="C36">
        <v>357.4</v>
      </c>
      <c r="D36">
        <v>11</v>
      </c>
      <c r="E36">
        <v>32</v>
      </c>
      <c r="F36">
        <v>81.7</v>
      </c>
    </row>
    <row r="37" spans="1:6">
      <c r="A37" s="1">
        <v>35796</v>
      </c>
      <c r="B37">
        <v>130.4</v>
      </c>
      <c r="C37">
        <v>374.1</v>
      </c>
      <c r="D37">
        <v>12</v>
      </c>
      <c r="E37">
        <v>36.5</v>
      </c>
      <c r="F37">
        <v>94.8</v>
      </c>
    </row>
    <row r="38" spans="1:6">
      <c r="A38" s="1">
        <v>35827</v>
      </c>
      <c r="B38">
        <v>116.7</v>
      </c>
      <c r="C38">
        <v>361.2</v>
      </c>
      <c r="D38" t="s">
        <v>1270</v>
      </c>
      <c r="E38">
        <v>31.7</v>
      </c>
      <c r="F38">
        <v>90.9</v>
      </c>
    </row>
    <row r="39" spans="1:6">
      <c r="A39" s="1">
        <v>35855</v>
      </c>
      <c r="B39">
        <v>120.4</v>
      </c>
      <c r="C39">
        <v>362.9</v>
      </c>
      <c r="D39">
        <v>2</v>
      </c>
      <c r="E39">
        <v>34</v>
      </c>
      <c r="F39">
        <v>98.7</v>
      </c>
    </row>
    <row r="40" spans="1:6">
      <c r="A40" s="1">
        <v>35886</v>
      </c>
      <c r="B40">
        <v>119.1</v>
      </c>
      <c r="C40">
        <v>360.4</v>
      </c>
      <c r="D40">
        <v>3</v>
      </c>
      <c r="E40">
        <v>35.299999999999997</v>
      </c>
      <c r="F40">
        <v>104</v>
      </c>
    </row>
    <row r="41" spans="1:6">
      <c r="A41" s="1">
        <v>35916</v>
      </c>
      <c r="B41">
        <v>128.6</v>
      </c>
      <c r="C41">
        <v>368</v>
      </c>
      <c r="D41">
        <v>4</v>
      </c>
      <c r="E41">
        <v>41.9</v>
      </c>
      <c r="F41">
        <v>119.4</v>
      </c>
    </row>
    <row r="42" spans="1:6">
      <c r="A42" s="1">
        <v>35947</v>
      </c>
      <c r="B42">
        <v>129.9</v>
      </c>
      <c r="C42">
        <v>370</v>
      </c>
      <c r="D42">
        <v>5</v>
      </c>
      <c r="E42">
        <v>46.9</v>
      </c>
      <c r="F42">
        <v>133.9</v>
      </c>
    </row>
    <row r="43" spans="1:6">
      <c r="A43" s="1">
        <v>35977</v>
      </c>
      <c r="B43">
        <v>129.80000000000001</v>
      </c>
      <c r="C43">
        <v>368.6</v>
      </c>
      <c r="D43">
        <v>6</v>
      </c>
      <c r="E43">
        <v>55.2</v>
      </c>
      <c r="F43">
        <v>151.69999999999999</v>
      </c>
    </row>
    <row r="44" spans="1:6">
      <c r="A44" s="1">
        <v>36008</v>
      </c>
      <c r="B44">
        <v>129.30000000000001</v>
      </c>
      <c r="C44">
        <v>359.4</v>
      </c>
      <c r="D44">
        <v>7</v>
      </c>
      <c r="E44">
        <v>61.6</v>
      </c>
      <c r="F44">
        <v>159.9</v>
      </c>
    </row>
    <row r="45" spans="1:6">
      <c r="A45" s="1">
        <v>36039</v>
      </c>
      <c r="B45">
        <v>133.4</v>
      </c>
      <c r="C45">
        <v>343.6</v>
      </c>
      <c r="D45">
        <v>8</v>
      </c>
      <c r="E45">
        <v>65.5</v>
      </c>
      <c r="F45">
        <v>168.4</v>
      </c>
    </row>
    <row r="46" spans="1:6">
      <c r="A46" s="1">
        <v>36069</v>
      </c>
      <c r="B46">
        <v>154.19999999999999</v>
      </c>
      <c r="C46">
        <v>365.8</v>
      </c>
      <c r="D46">
        <v>9</v>
      </c>
      <c r="E46">
        <v>68.400000000000006</v>
      </c>
      <c r="F46">
        <v>174.1</v>
      </c>
    </row>
    <row r="47" spans="1:6">
      <c r="A47" s="1">
        <v>36100</v>
      </c>
      <c r="B47">
        <v>166.4</v>
      </c>
      <c r="C47">
        <v>377.6</v>
      </c>
      <c r="D47">
        <v>10</v>
      </c>
      <c r="E47">
        <v>66.7</v>
      </c>
      <c r="F47">
        <v>178.5</v>
      </c>
    </row>
    <row r="48" spans="1:6">
      <c r="A48" s="1">
        <v>36130</v>
      </c>
      <c r="B48">
        <v>167.3</v>
      </c>
      <c r="C48">
        <v>396.9</v>
      </c>
      <c r="D48">
        <v>11</v>
      </c>
      <c r="E48">
        <v>74.5</v>
      </c>
      <c r="F48">
        <v>189.1</v>
      </c>
    </row>
    <row r="49" spans="1:8">
      <c r="A49" s="1">
        <v>36161</v>
      </c>
      <c r="B49">
        <v>187.8</v>
      </c>
      <c r="C49">
        <v>448.3</v>
      </c>
      <c r="D49">
        <v>12</v>
      </c>
      <c r="E49">
        <v>80.8</v>
      </c>
      <c r="F49">
        <v>213.9</v>
      </c>
    </row>
    <row r="50" spans="1:8">
      <c r="A50" s="1">
        <v>36192</v>
      </c>
      <c r="B50">
        <v>178</v>
      </c>
      <c r="C50">
        <v>444.2</v>
      </c>
      <c r="D50" t="s">
        <v>1271</v>
      </c>
      <c r="E50">
        <v>75.400000000000006</v>
      </c>
      <c r="F50">
        <v>210</v>
      </c>
    </row>
    <row r="51" spans="1:8">
      <c r="A51" s="1">
        <v>36220</v>
      </c>
      <c r="B51">
        <v>180.8</v>
      </c>
      <c r="C51">
        <v>463.9</v>
      </c>
      <c r="D51">
        <v>2</v>
      </c>
      <c r="E51">
        <v>80.400000000000006</v>
      </c>
      <c r="F51">
        <v>222.1</v>
      </c>
    </row>
    <row r="52" spans="1:8">
      <c r="A52" s="1">
        <v>36251</v>
      </c>
      <c r="B52">
        <v>174.1</v>
      </c>
      <c r="C52">
        <v>473.8</v>
      </c>
      <c r="D52">
        <v>3</v>
      </c>
      <c r="E52">
        <v>86.7</v>
      </c>
      <c r="F52">
        <v>234.3</v>
      </c>
    </row>
    <row r="53" spans="1:8">
      <c r="A53" s="1">
        <v>36281</v>
      </c>
      <c r="B53">
        <v>195.2</v>
      </c>
      <c r="C53">
        <v>509.6</v>
      </c>
      <c r="D53">
        <v>4</v>
      </c>
      <c r="E53">
        <v>93.1</v>
      </c>
      <c r="F53">
        <v>243.2</v>
      </c>
    </row>
    <row r="54" spans="1:8">
      <c r="A54" s="1">
        <v>36312</v>
      </c>
      <c r="B54">
        <v>205.3</v>
      </c>
      <c r="C54">
        <v>542.4</v>
      </c>
      <c r="D54">
        <v>5</v>
      </c>
      <c r="E54">
        <v>93.7</v>
      </c>
      <c r="F54">
        <v>246.3</v>
      </c>
    </row>
    <row r="55" spans="1:8">
      <c r="A55" s="1">
        <v>36342</v>
      </c>
      <c r="B55">
        <v>216.4</v>
      </c>
      <c r="C55">
        <v>567.70000000000005</v>
      </c>
      <c r="D55">
        <v>6</v>
      </c>
      <c r="E55">
        <v>104.4</v>
      </c>
      <c r="F55">
        <v>258.60000000000002</v>
      </c>
    </row>
    <row r="56" spans="1:8">
      <c r="A56" s="1">
        <v>36373</v>
      </c>
      <c r="B56">
        <v>218.2</v>
      </c>
      <c r="C56">
        <v>583.20000000000005</v>
      </c>
      <c r="D56">
        <v>7</v>
      </c>
      <c r="E56">
        <v>102.8</v>
      </c>
      <c r="F56">
        <v>263.5</v>
      </c>
    </row>
    <row r="57" spans="1:8">
      <c r="A57" s="1">
        <v>36404</v>
      </c>
      <c r="B57">
        <v>216.2</v>
      </c>
      <c r="C57">
        <v>590.79999999999995</v>
      </c>
      <c r="D57">
        <v>8</v>
      </c>
      <c r="E57">
        <v>101.1</v>
      </c>
      <c r="F57">
        <v>266.7</v>
      </c>
    </row>
    <row r="58" spans="1:8">
      <c r="A58" s="1">
        <v>36434</v>
      </c>
      <c r="B58">
        <v>212.8</v>
      </c>
      <c r="C58">
        <v>597.4</v>
      </c>
      <c r="D58">
        <v>9</v>
      </c>
      <c r="E58">
        <v>96.2</v>
      </c>
      <c r="F58">
        <v>267.39999999999998</v>
      </c>
    </row>
    <row r="59" spans="1:8">
      <c r="A59" s="1">
        <v>36465</v>
      </c>
      <c r="B59">
        <v>222</v>
      </c>
      <c r="C59">
        <v>625.1</v>
      </c>
      <c r="D59">
        <v>10</v>
      </c>
      <c r="E59">
        <v>94.4</v>
      </c>
      <c r="F59">
        <v>270.10000000000002</v>
      </c>
    </row>
    <row r="60" spans="1:8">
      <c r="A60" s="1">
        <v>36495</v>
      </c>
      <c r="B60">
        <v>219.3</v>
      </c>
      <c r="C60">
        <v>646.5</v>
      </c>
      <c r="D60">
        <v>11</v>
      </c>
      <c r="E60">
        <v>95.8</v>
      </c>
      <c r="F60">
        <v>273.5</v>
      </c>
    </row>
    <row r="61" spans="1:8">
      <c r="A61" s="1">
        <v>36526</v>
      </c>
      <c r="B61">
        <v>266.60000000000002</v>
      </c>
      <c r="C61">
        <v>704.7</v>
      </c>
      <c r="D61">
        <v>12</v>
      </c>
      <c r="E61">
        <v>103.8</v>
      </c>
      <c r="F61">
        <v>288.3</v>
      </c>
      <c r="G61">
        <v>15.324</v>
      </c>
      <c r="H61">
        <v>11.276</v>
      </c>
    </row>
    <row r="62" spans="1:8">
      <c r="A62" s="1">
        <v>36557</v>
      </c>
      <c r="B62">
        <v>232.9</v>
      </c>
      <c r="C62">
        <v>695</v>
      </c>
      <c r="D62" t="s">
        <v>1272</v>
      </c>
      <c r="E62">
        <v>96.4</v>
      </c>
      <c r="F62">
        <v>289.89999999999998</v>
      </c>
      <c r="G62">
        <v>13.993</v>
      </c>
      <c r="H62">
        <v>9.93</v>
      </c>
    </row>
    <row r="63" spans="1:8">
      <c r="A63" s="1">
        <v>36586</v>
      </c>
      <c r="B63">
        <v>242</v>
      </c>
      <c r="C63">
        <v>726.6</v>
      </c>
      <c r="D63">
        <v>2</v>
      </c>
      <c r="E63">
        <v>102.1</v>
      </c>
      <c r="F63">
        <v>299.5</v>
      </c>
      <c r="G63">
        <v>15.208</v>
      </c>
      <c r="H63">
        <v>11.127000000000001</v>
      </c>
    </row>
    <row r="64" spans="1:8">
      <c r="A64" s="1">
        <v>36617</v>
      </c>
      <c r="B64">
        <v>251.5</v>
      </c>
      <c r="C64">
        <v>751.4</v>
      </c>
      <c r="D64">
        <v>3</v>
      </c>
      <c r="E64">
        <v>105.2</v>
      </c>
      <c r="F64">
        <v>305.8</v>
      </c>
      <c r="G64">
        <v>16.495000000000001</v>
      </c>
      <c r="H64">
        <v>12.429</v>
      </c>
    </row>
    <row r="65" spans="1:8">
      <c r="A65" s="1">
        <v>36647</v>
      </c>
      <c r="B65">
        <v>279.10000000000002</v>
      </c>
      <c r="C65">
        <v>787.9</v>
      </c>
      <c r="D65">
        <v>4</v>
      </c>
      <c r="E65">
        <v>115.2</v>
      </c>
      <c r="F65">
        <v>317.8</v>
      </c>
      <c r="G65">
        <v>18.184000000000001</v>
      </c>
      <c r="H65">
        <v>14.068</v>
      </c>
    </row>
    <row r="66" spans="1:8">
      <c r="A66" s="1">
        <v>36678</v>
      </c>
      <c r="B66">
        <v>289.3</v>
      </c>
      <c r="C66">
        <v>831.6</v>
      </c>
      <c r="D66">
        <v>5</v>
      </c>
      <c r="E66">
        <v>120.4</v>
      </c>
      <c r="F66">
        <v>328.4</v>
      </c>
      <c r="G66">
        <v>20.015999999999998</v>
      </c>
      <c r="H66">
        <v>15.884</v>
      </c>
    </row>
    <row r="67" spans="1:8">
      <c r="A67" s="1">
        <v>36708</v>
      </c>
      <c r="B67">
        <v>321.8</v>
      </c>
      <c r="C67">
        <v>892.2</v>
      </c>
      <c r="D67">
        <v>6</v>
      </c>
      <c r="E67">
        <v>136.9</v>
      </c>
      <c r="F67">
        <v>352</v>
      </c>
      <c r="G67">
        <v>24.548999999999999</v>
      </c>
      <c r="H67">
        <v>20.396000000000001</v>
      </c>
    </row>
    <row r="68" spans="1:8">
      <c r="A68" s="1">
        <v>36739</v>
      </c>
      <c r="B68">
        <v>334</v>
      </c>
      <c r="C68">
        <v>931.2</v>
      </c>
      <c r="D68">
        <v>7</v>
      </c>
      <c r="E68">
        <v>140.4</v>
      </c>
      <c r="F68">
        <v>363</v>
      </c>
      <c r="G68">
        <v>24.456</v>
      </c>
      <c r="H68">
        <v>20.186</v>
      </c>
    </row>
    <row r="69" spans="1:8">
      <c r="A69" s="1">
        <v>36770</v>
      </c>
      <c r="B69">
        <v>341.6</v>
      </c>
      <c r="C69">
        <v>960.1</v>
      </c>
      <c r="D69">
        <v>8</v>
      </c>
      <c r="E69">
        <v>141.6</v>
      </c>
      <c r="F69">
        <v>364.6</v>
      </c>
      <c r="G69">
        <v>23.92</v>
      </c>
      <c r="H69">
        <v>19.603999999999999</v>
      </c>
    </row>
    <row r="70" spans="1:8">
      <c r="A70" s="1">
        <v>36800</v>
      </c>
      <c r="B70">
        <v>351</v>
      </c>
      <c r="C70">
        <v>992.4</v>
      </c>
      <c r="D70">
        <v>9</v>
      </c>
      <c r="E70">
        <v>134.9</v>
      </c>
      <c r="F70">
        <v>363</v>
      </c>
      <c r="G70">
        <v>23.105</v>
      </c>
      <c r="H70">
        <v>18.736999999999998</v>
      </c>
    </row>
    <row r="71" spans="1:8">
      <c r="A71" s="1">
        <v>36831</v>
      </c>
      <c r="B71">
        <v>349.7</v>
      </c>
      <c r="C71">
        <v>1001.2</v>
      </c>
      <c r="D71">
        <v>10</v>
      </c>
      <c r="E71">
        <v>135.80000000000001</v>
      </c>
      <c r="F71">
        <v>368.8</v>
      </c>
      <c r="G71">
        <v>22.916</v>
      </c>
      <c r="H71">
        <v>18.448</v>
      </c>
    </row>
    <row r="72" spans="1:8">
      <c r="A72" s="1">
        <v>36861</v>
      </c>
      <c r="B72">
        <v>358.4</v>
      </c>
      <c r="C72">
        <v>1036.4000000000001</v>
      </c>
      <c r="D72">
        <v>11</v>
      </c>
      <c r="E72">
        <v>128.80000000000001</v>
      </c>
      <c r="F72">
        <v>357.4</v>
      </c>
      <c r="G72">
        <v>16.809999999999999</v>
      </c>
      <c r="H72">
        <v>12.201000000000001</v>
      </c>
    </row>
    <row r="73" spans="1:8">
      <c r="A73" s="1">
        <v>36892</v>
      </c>
      <c r="B73">
        <v>419.3</v>
      </c>
      <c r="C73">
        <v>1144.3</v>
      </c>
      <c r="D73">
        <v>12</v>
      </c>
      <c r="E73">
        <v>130.4</v>
      </c>
      <c r="F73">
        <v>374.1</v>
      </c>
      <c r="G73">
        <v>17.783999999999999</v>
      </c>
      <c r="H73">
        <v>12.895</v>
      </c>
    </row>
    <row r="74" spans="1:8">
      <c r="A74" s="1">
        <v>36923</v>
      </c>
      <c r="B74">
        <v>380.1</v>
      </c>
      <c r="C74">
        <v>1079.3</v>
      </c>
      <c r="D74" t="s">
        <v>1273</v>
      </c>
      <c r="E74">
        <v>116.7</v>
      </c>
      <c r="F74">
        <v>361.2</v>
      </c>
      <c r="G74">
        <v>15.375</v>
      </c>
      <c r="H74">
        <v>10.48</v>
      </c>
    </row>
    <row r="75" spans="1:8">
      <c r="A75" s="1">
        <v>36951</v>
      </c>
      <c r="B75">
        <v>388</v>
      </c>
      <c r="C75">
        <v>1109.7</v>
      </c>
      <c r="D75">
        <v>2</v>
      </c>
      <c r="E75">
        <v>120.4</v>
      </c>
      <c r="F75">
        <v>362.9</v>
      </c>
      <c r="G75">
        <v>15.034000000000001</v>
      </c>
      <c r="H75">
        <v>10.212</v>
      </c>
    </row>
    <row r="76" spans="1:8">
      <c r="A76" s="1">
        <v>36982</v>
      </c>
      <c r="B76">
        <v>399.4</v>
      </c>
      <c r="C76">
        <v>1149.5</v>
      </c>
      <c r="D76">
        <v>3</v>
      </c>
      <c r="E76">
        <v>119.1</v>
      </c>
      <c r="F76">
        <v>360.4</v>
      </c>
      <c r="G76">
        <v>16.859000000000002</v>
      </c>
      <c r="H76">
        <v>11.91</v>
      </c>
    </row>
    <row r="77" spans="1:8">
      <c r="A77" s="1">
        <v>37012</v>
      </c>
      <c r="B77">
        <v>435.4</v>
      </c>
      <c r="C77">
        <v>1210</v>
      </c>
      <c r="D77">
        <v>4</v>
      </c>
      <c r="E77">
        <v>128.6</v>
      </c>
      <c r="F77">
        <v>368</v>
      </c>
      <c r="G77">
        <v>15.952999999999999</v>
      </c>
      <c r="H77">
        <v>10.957000000000001</v>
      </c>
    </row>
    <row r="78" spans="1:8">
      <c r="A78" s="1">
        <v>37043</v>
      </c>
      <c r="B78">
        <v>438.3</v>
      </c>
      <c r="C78">
        <v>1233.7</v>
      </c>
      <c r="D78">
        <v>5</v>
      </c>
      <c r="E78">
        <v>129.9</v>
      </c>
      <c r="F78">
        <v>370</v>
      </c>
      <c r="G78">
        <v>14.627000000000001</v>
      </c>
      <c r="H78">
        <v>9.625</v>
      </c>
    </row>
    <row r="79" spans="1:8">
      <c r="A79" s="1">
        <v>37073</v>
      </c>
      <c r="B79">
        <v>474.7</v>
      </c>
      <c r="C79">
        <v>1294.3</v>
      </c>
      <c r="D79">
        <v>6</v>
      </c>
      <c r="E79">
        <v>129.80000000000001</v>
      </c>
      <c r="F79">
        <v>368.6</v>
      </c>
      <c r="G79">
        <v>16.169</v>
      </c>
      <c r="H79">
        <v>11.161</v>
      </c>
    </row>
    <row r="80" spans="1:8">
      <c r="A80" s="1">
        <v>37104</v>
      </c>
      <c r="B80">
        <v>490.6</v>
      </c>
      <c r="C80">
        <v>1330.2</v>
      </c>
      <c r="D80">
        <v>7</v>
      </c>
      <c r="E80">
        <v>129.30000000000001</v>
      </c>
      <c r="F80">
        <v>359.4</v>
      </c>
      <c r="G80">
        <v>18.408999999999999</v>
      </c>
      <c r="H80">
        <v>13.805</v>
      </c>
    </row>
    <row r="81" spans="1:8">
      <c r="A81" s="1">
        <v>37135</v>
      </c>
      <c r="B81">
        <v>507.1</v>
      </c>
      <c r="C81">
        <v>1365.5</v>
      </c>
      <c r="D81">
        <v>8</v>
      </c>
      <c r="E81">
        <v>133.4</v>
      </c>
      <c r="F81">
        <v>343.6</v>
      </c>
      <c r="G81">
        <v>12.459</v>
      </c>
      <c r="H81">
        <v>8.1980000000000004</v>
      </c>
    </row>
    <row r="82" spans="1:8">
      <c r="A82" s="1">
        <v>37165</v>
      </c>
      <c r="B82">
        <v>531</v>
      </c>
      <c r="C82">
        <v>1414.4</v>
      </c>
      <c r="D82">
        <v>9</v>
      </c>
      <c r="E82">
        <v>154.19999999999999</v>
      </c>
      <c r="F82">
        <v>365.8</v>
      </c>
      <c r="G82">
        <v>12.709</v>
      </c>
      <c r="H82">
        <v>8.84</v>
      </c>
    </row>
    <row r="83" spans="1:8">
      <c r="A83" s="1">
        <v>37196</v>
      </c>
      <c r="B83">
        <v>531.5</v>
      </c>
      <c r="C83">
        <v>1441.2</v>
      </c>
      <c r="D83">
        <v>10</v>
      </c>
      <c r="E83">
        <v>166.4</v>
      </c>
      <c r="F83">
        <v>377.6</v>
      </c>
      <c r="G83">
        <v>13.571999999999999</v>
      </c>
      <c r="H83">
        <v>9.6560000000000006</v>
      </c>
    </row>
    <row r="84" spans="1:8">
      <c r="A84" s="1">
        <v>37226</v>
      </c>
      <c r="B84">
        <v>527.29999999999995</v>
      </c>
      <c r="C84">
        <v>1439.1</v>
      </c>
      <c r="D84">
        <v>11</v>
      </c>
      <c r="E84">
        <v>167.3</v>
      </c>
      <c r="F84">
        <v>396.9</v>
      </c>
      <c r="G84">
        <v>12.48</v>
      </c>
      <c r="H84">
        <v>8.1750000000000007</v>
      </c>
    </row>
    <row r="85" spans="1:8">
      <c r="A85" s="1">
        <v>37257</v>
      </c>
      <c r="B85">
        <v>584.29999999999995</v>
      </c>
      <c r="C85">
        <v>1602.6</v>
      </c>
      <c r="D85">
        <v>12</v>
      </c>
      <c r="E85">
        <v>187.8</v>
      </c>
      <c r="F85">
        <v>448.3</v>
      </c>
      <c r="G85">
        <v>12.223000000000001</v>
      </c>
      <c r="H85">
        <v>7.8010000000000002</v>
      </c>
    </row>
    <row r="86" spans="1:8">
      <c r="A86" s="1">
        <v>37288</v>
      </c>
      <c r="B86">
        <v>533.4</v>
      </c>
      <c r="C86">
        <v>1502</v>
      </c>
      <c r="D86" t="s">
        <v>1274</v>
      </c>
      <c r="E86">
        <v>178</v>
      </c>
      <c r="F86">
        <v>444.2</v>
      </c>
      <c r="G86">
        <v>11.621</v>
      </c>
      <c r="H86">
        <v>7.0780000000000003</v>
      </c>
    </row>
    <row r="87" spans="1:8">
      <c r="A87" s="1">
        <v>37316</v>
      </c>
      <c r="B87">
        <v>543.4</v>
      </c>
      <c r="C87">
        <v>1522.9</v>
      </c>
      <c r="D87">
        <v>2</v>
      </c>
      <c r="E87">
        <v>180.8</v>
      </c>
      <c r="F87">
        <v>463.9</v>
      </c>
      <c r="G87">
        <v>11.436999999999999</v>
      </c>
      <c r="H87">
        <v>7.2839999999999998</v>
      </c>
    </row>
    <row r="88" spans="1:8">
      <c r="A88" s="1">
        <v>37347</v>
      </c>
      <c r="B88">
        <v>552.9</v>
      </c>
      <c r="C88">
        <v>1562.4</v>
      </c>
      <c r="D88">
        <v>3</v>
      </c>
      <c r="E88">
        <v>174.1</v>
      </c>
      <c r="F88">
        <v>473.8</v>
      </c>
      <c r="G88">
        <v>10.765000000000001</v>
      </c>
      <c r="H88">
        <v>6.6790000000000003</v>
      </c>
    </row>
    <row r="89" spans="1:8">
      <c r="A89" s="1">
        <v>37377</v>
      </c>
      <c r="B89">
        <v>610.29999999999995</v>
      </c>
      <c r="C89">
        <v>1621.3</v>
      </c>
      <c r="D89">
        <v>4</v>
      </c>
      <c r="E89">
        <v>195.2</v>
      </c>
      <c r="F89">
        <v>509.6</v>
      </c>
      <c r="G89">
        <v>11.167999999999999</v>
      </c>
      <c r="H89">
        <v>7.0739999999999998</v>
      </c>
    </row>
    <row r="90" spans="1:8">
      <c r="A90" s="1">
        <v>37408</v>
      </c>
      <c r="B90">
        <v>607.5</v>
      </c>
      <c r="C90">
        <v>1686</v>
      </c>
      <c r="D90">
        <v>5</v>
      </c>
      <c r="E90">
        <v>205.3</v>
      </c>
      <c r="F90">
        <v>542.4</v>
      </c>
      <c r="G90">
        <v>11.936999999999999</v>
      </c>
      <c r="H90">
        <v>8.0340000000000007</v>
      </c>
    </row>
    <row r="91" spans="1:8">
      <c r="A91" s="1">
        <v>37438</v>
      </c>
      <c r="B91">
        <v>645.9</v>
      </c>
      <c r="C91">
        <v>1751.1</v>
      </c>
      <c r="D91">
        <v>6</v>
      </c>
      <c r="E91">
        <v>216.4</v>
      </c>
      <c r="F91">
        <v>567.70000000000005</v>
      </c>
      <c r="G91">
        <v>12.151999999999999</v>
      </c>
      <c r="H91">
        <v>8.1880000000000006</v>
      </c>
    </row>
    <row r="92" spans="1:8">
      <c r="A92" s="1">
        <v>37469</v>
      </c>
      <c r="B92">
        <v>659.7</v>
      </c>
      <c r="C92">
        <v>1776.1</v>
      </c>
      <c r="D92">
        <v>7</v>
      </c>
      <c r="E92">
        <v>218.2</v>
      </c>
      <c r="F92">
        <v>583.20000000000005</v>
      </c>
      <c r="G92">
        <v>11.920999999999999</v>
      </c>
      <c r="H92">
        <v>7.827</v>
      </c>
    </row>
    <row r="93" spans="1:8">
      <c r="A93" s="1">
        <v>37500</v>
      </c>
      <c r="B93">
        <v>679</v>
      </c>
      <c r="C93">
        <v>1812.5</v>
      </c>
      <c r="D93">
        <v>8</v>
      </c>
      <c r="E93">
        <v>216.2</v>
      </c>
      <c r="F93">
        <v>590.79999999999995</v>
      </c>
      <c r="G93">
        <v>11.231</v>
      </c>
      <c r="H93">
        <v>6.8239999999999998</v>
      </c>
    </row>
    <row r="94" spans="1:8">
      <c r="A94" s="1">
        <v>37530</v>
      </c>
      <c r="B94">
        <v>672.6</v>
      </c>
      <c r="C94">
        <v>1846.6</v>
      </c>
      <c r="D94">
        <v>9</v>
      </c>
      <c r="E94">
        <v>212.8</v>
      </c>
      <c r="F94">
        <v>597.4</v>
      </c>
      <c r="G94">
        <v>11.212</v>
      </c>
      <c r="H94">
        <v>6.6340000000000003</v>
      </c>
    </row>
    <row r="95" spans="1:8">
      <c r="A95" s="1">
        <v>37561</v>
      </c>
      <c r="B95">
        <v>675.8</v>
      </c>
      <c r="C95">
        <v>1884.6</v>
      </c>
      <c r="D95">
        <v>10</v>
      </c>
      <c r="E95">
        <v>222</v>
      </c>
      <c r="F95">
        <v>625.1</v>
      </c>
      <c r="G95">
        <v>11.752000000000001</v>
      </c>
      <c r="H95">
        <v>7.0810000000000004</v>
      </c>
    </row>
    <row r="96" spans="1:8">
      <c r="A96" s="1">
        <v>37591</v>
      </c>
      <c r="B96">
        <v>690.5</v>
      </c>
      <c r="C96">
        <v>1930</v>
      </c>
      <c r="D96">
        <v>11</v>
      </c>
      <c r="E96">
        <v>219.3</v>
      </c>
      <c r="F96">
        <v>646.5</v>
      </c>
      <c r="G96">
        <v>11.504</v>
      </c>
      <c r="H96">
        <v>7.5990000000000002</v>
      </c>
    </row>
    <row r="97" spans="1:8">
      <c r="A97" s="1">
        <v>37622</v>
      </c>
      <c r="B97">
        <v>763.3</v>
      </c>
      <c r="C97">
        <v>2119.6</v>
      </c>
      <c r="D97">
        <v>12</v>
      </c>
      <c r="E97">
        <v>266.60000000000002</v>
      </c>
      <c r="F97">
        <v>704.7</v>
      </c>
      <c r="G97">
        <v>12.456</v>
      </c>
      <c r="H97">
        <v>8.4570000000000007</v>
      </c>
    </row>
    <row r="98" spans="1:8">
      <c r="A98" s="1">
        <v>37653</v>
      </c>
      <c r="B98">
        <v>709</v>
      </c>
      <c r="C98">
        <v>2026.5</v>
      </c>
      <c r="D98" t="s">
        <v>1275</v>
      </c>
      <c r="E98">
        <v>232.9</v>
      </c>
      <c r="F98">
        <v>695</v>
      </c>
      <c r="G98">
        <v>12.948</v>
      </c>
      <c r="H98">
        <v>8.9120000000000008</v>
      </c>
    </row>
    <row r="99" spans="1:8">
      <c r="A99" s="1">
        <v>37681</v>
      </c>
      <c r="B99">
        <v>730.9</v>
      </c>
      <c r="C99">
        <v>2108</v>
      </c>
      <c r="D99">
        <v>2</v>
      </c>
      <c r="E99">
        <v>242</v>
      </c>
      <c r="F99">
        <v>726.6</v>
      </c>
      <c r="G99">
        <v>13.657</v>
      </c>
      <c r="H99">
        <v>9.6059999999999999</v>
      </c>
    </row>
    <row r="100" spans="1:8">
      <c r="A100" s="1">
        <v>37712</v>
      </c>
      <c r="B100">
        <v>749.5</v>
      </c>
      <c r="C100">
        <v>2208.5</v>
      </c>
      <c r="D100">
        <v>3</v>
      </c>
      <c r="E100">
        <v>251.5</v>
      </c>
      <c r="F100">
        <v>751.4</v>
      </c>
      <c r="G100">
        <v>15.532</v>
      </c>
      <c r="H100">
        <v>11.456</v>
      </c>
    </row>
    <row r="101" spans="1:8">
      <c r="A101" s="1">
        <v>37742</v>
      </c>
      <c r="B101">
        <v>822.4</v>
      </c>
      <c r="C101">
        <v>2311.1999999999998</v>
      </c>
      <c r="D101">
        <v>4</v>
      </c>
      <c r="E101">
        <v>279.10000000000002</v>
      </c>
      <c r="F101">
        <v>787.9</v>
      </c>
      <c r="G101">
        <v>17.091000000000001</v>
      </c>
      <c r="H101">
        <v>13.409000000000001</v>
      </c>
    </row>
    <row r="102" spans="1:8">
      <c r="A102" s="1">
        <v>37773</v>
      </c>
      <c r="B102">
        <v>855.6</v>
      </c>
      <c r="C102">
        <v>2432.4</v>
      </c>
      <c r="D102">
        <v>5</v>
      </c>
      <c r="E102">
        <v>289.3</v>
      </c>
      <c r="F102">
        <v>831.6</v>
      </c>
      <c r="G102">
        <v>19.57</v>
      </c>
      <c r="H102">
        <v>15.878</v>
      </c>
    </row>
    <row r="103" spans="1:8">
      <c r="A103" s="1">
        <v>37803</v>
      </c>
      <c r="B103">
        <v>917.1</v>
      </c>
      <c r="C103">
        <v>2604.5</v>
      </c>
      <c r="D103">
        <v>6</v>
      </c>
      <c r="E103">
        <v>321.8</v>
      </c>
      <c r="F103">
        <v>892.2</v>
      </c>
      <c r="G103">
        <v>20.995999999999999</v>
      </c>
      <c r="H103">
        <v>17.684999999999999</v>
      </c>
    </row>
    <row r="104" spans="1:8">
      <c r="A104" s="1">
        <v>37834</v>
      </c>
      <c r="B104">
        <v>940.9</v>
      </c>
      <c r="C104">
        <v>2625.4</v>
      </c>
      <c r="D104">
        <v>7</v>
      </c>
      <c r="E104">
        <v>334</v>
      </c>
      <c r="F104">
        <v>931.2</v>
      </c>
      <c r="G104">
        <v>23.302</v>
      </c>
      <c r="H104">
        <v>19.954999999999998</v>
      </c>
    </row>
    <row r="105" spans="1:8">
      <c r="A105" s="1">
        <v>37865</v>
      </c>
      <c r="B105">
        <v>966.3</v>
      </c>
      <c r="C105">
        <v>2683.2</v>
      </c>
      <c r="D105">
        <v>8</v>
      </c>
      <c r="E105">
        <v>341.6</v>
      </c>
      <c r="F105">
        <v>960.1</v>
      </c>
      <c r="G105">
        <v>23.731000000000002</v>
      </c>
      <c r="H105">
        <v>20.289000000000001</v>
      </c>
    </row>
    <row r="106" spans="1:8">
      <c r="A106" s="1">
        <v>37895</v>
      </c>
      <c r="B106">
        <v>957.1</v>
      </c>
      <c r="C106">
        <v>2732.1</v>
      </c>
      <c r="D106">
        <v>9</v>
      </c>
      <c r="E106">
        <v>351</v>
      </c>
      <c r="F106">
        <v>992.4</v>
      </c>
      <c r="G106">
        <v>25.007000000000001</v>
      </c>
      <c r="H106">
        <v>21.474</v>
      </c>
    </row>
    <row r="107" spans="1:8">
      <c r="A107" s="1">
        <v>37926</v>
      </c>
      <c r="B107">
        <v>975.9</v>
      </c>
      <c r="C107">
        <v>2740.1</v>
      </c>
      <c r="D107">
        <v>10</v>
      </c>
      <c r="E107">
        <v>349.7</v>
      </c>
      <c r="F107">
        <v>1001.2</v>
      </c>
      <c r="G107">
        <v>25.88</v>
      </c>
      <c r="H107">
        <v>22.29</v>
      </c>
    </row>
    <row r="108" spans="1:8">
      <c r="A108" s="1">
        <v>37956</v>
      </c>
      <c r="B108">
        <v>1002.1</v>
      </c>
      <c r="C108">
        <v>2821.3</v>
      </c>
      <c r="D108">
        <v>11</v>
      </c>
      <c r="E108">
        <v>358.4</v>
      </c>
      <c r="F108">
        <v>1036.4000000000001</v>
      </c>
      <c r="G108">
        <v>27.667000000000002</v>
      </c>
      <c r="H108">
        <v>24.035</v>
      </c>
    </row>
    <row r="109" spans="1:8">
      <c r="A109" s="1">
        <v>37987</v>
      </c>
      <c r="B109">
        <v>1147</v>
      </c>
      <c r="C109">
        <v>3212.7</v>
      </c>
      <c r="D109">
        <v>12</v>
      </c>
      <c r="E109">
        <v>419.3</v>
      </c>
      <c r="F109">
        <v>1144.3</v>
      </c>
      <c r="G109">
        <v>27.951000000000001</v>
      </c>
      <c r="H109">
        <v>24.263999999999999</v>
      </c>
    </row>
    <row r="110" spans="1:8">
      <c r="A110" s="1">
        <v>38018</v>
      </c>
      <c r="B110">
        <v>1130.5999999999999</v>
      </c>
      <c r="C110">
        <v>3214.1</v>
      </c>
      <c r="D110" t="s">
        <v>1276</v>
      </c>
      <c r="E110">
        <v>380.1</v>
      </c>
      <c r="F110">
        <v>1079.3</v>
      </c>
      <c r="G110">
        <v>29.638000000000002</v>
      </c>
      <c r="H110">
        <v>25.888000000000002</v>
      </c>
    </row>
    <row r="111" spans="1:8">
      <c r="A111" s="1">
        <v>38047</v>
      </c>
      <c r="B111">
        <v>1164.0999999999999</v>
      </c>
      <c r="C111">
        <v>3335.5</v>
      </c>
      <c r="D111">
        <v>2</v>
      </c>
      <c r="E111">
        <v>388</v>
      </c>
      <c r="F111">
        <v>1109.7</v>
      </c>
      <c r="G111">
        <v>28.344999999999999</v>
      </c>
      <c r="H111">
        <v>24.591000000000001</v>
      </c>
    </row>
    <row r="112" spans="1:8">
      <c r="A112" s="1">
        <v>38078</v>
      </c>
      <c r="B112">
        <v>1165.5</v>
      </c>
      <c r="C112">
        <v>3430.4</v>
      </c>
      <c r="D112">
        <v>3</v>
      </c>
      <c r="E112">
        <v>399.4</v>
      </c>
      <c r="F112">
        <v>1149.5</v>
      </c>
      <c r="G112">
        <v>29.709</v>
      </c>
      <c r="H112">
        <v>25.942</v>
      </c>
    </row>
    <row r="113" spans="1:8">
      <c r="A113" s="1">
        <v>38108</v>
      </c>
      <c r="B113">
        <v>1230.0999999999999</v>
      </c>
      <c r="C113">
        <v>3483.5</v>
      </c>
      <c r="D113">
        <v>4</v>
      </c>
      <c r="E113">
        <v>435.4</v>
      </c>
      <c r="F113">
        <v>1210</v>
      </c>
      <c r="G113">
        <v>31.65</v>
      </c>
      <c r="H113">
        <v>27.867999999999999</v>
      </c>
    </row>
    <row r="114" spans="1:8">
      <c r="A114" s="1">
        <v>38139</v>
      </c>
      <c r="B114">
        <v>1220.5</v>
      </c>
      <c r="C114">
        <v>3526.5</v>
      </c>
      <c r="D114">
        <v>5</v>
      </c>
      <c r="E114">
        <v>438.3</v>
      </c>
      <c r="F114">
        <v>1233.7</v>
      </c>
      <c r="G114">
        <v>33.549999999999997</v>
      </c>
      <c r="H114">
        <v>29.748999999999999</v>
      </c>
    </row>
    <row r="115" spans="1:8">
      <c r="A115" s="1">
        <v>38169</v>
      </c>
      <c r="B115">
        <v>1276.0999999999999</v>
      </c>
      <c r="C115">
        <v>3694</v>
      </c>
      <c r="D115">
        <v>6</v>
      </c>
      <c r="E115">
        <v>474.7</v>
      </c>
      <c r="F115">
        <v>1294.3</v>
      </c>
      <c r="G115">
        <v>35.052999999999997</v>
      </c>
      <c r="H115">
        <v>31.251000000000001</v>
      </c>
    </row>
    <row r="116" spans="1:8">
      <c r="A116" s="1">
        <v>38200</v>
      </c>
      <c r="B116">
        <v>1315</v>
      </c>
      <c r="C116">
        <v>3634.9</v>
      </c>
      <c r="D116">
        <v>7</v>
      </c>
      <c r="E116">
        <v>490.6</v>
      </c>
      <c r="F116">
        <v>1330.2</v>
      </c>
      <c r="G116">
        <v>36.502000000000002</v>
      </c>
      <c r="H116">
        <v>32.694000000000003</v>
      </c>
    </row>
    <row r="117" spans="1:8">
      <c r="A117" s="1">
        <v>38231</v>
      </c>
      <c r="B117">
        <v>1290.5999999999999</v>
      </c>
      <c r="C117">
        <v>3657.9</v>
      </c>
      <c r="D117">
        <v>8</v>
      </c>
      <c r="E117">
        <v>507.1</v>
      </c>
      <c r="F117">
        <v>1365.5</v>
      </c>
      <c r="G117">
        <v>37.493000000000002</v>
      </c>
      <c r="H117">
        <v>33.686</v>
      </c>
    </row>
    <row r="118" spans="1:8">
      <c r="A118" s="1">
        <v>38261</v>
      </c>
      <c r="B118">
        <v>1293.7</v>
      </c>
      <c r="C118">
        <v>3727.5</v>
      </c>
      <c r="D118">
        <v>9</v>
      </c>
      <c r="E118">
        <v>531</v>
      </c>
      <c r="F118">
        <v>1414.4</v>
      </c>
      <c r="G118">
        <v>37.957000000000001</v>
      </c>
      <c r="H118">
        <v>34.043999999999997</v>
      </c>
    </row>
    <row r="119" spans="1:8">
      <c r="A119" s="1">
        <v>38292</v>
      </c>
      <c r="B119">
        <v>1310.3</v>
      </c>
      <c r="C119">
        <v>3798.1</v>
      </c>
      <c r="D119">
        <v>10</v>
      </c>
      <c r="E119">
        <v>531.5</v>
      </c>
      <c r="F119">
        <v>1441.2</v>
      </c>
      <c r="G119">
        <v>38.002000000000002</v>
      </c>
      <c r="H119">
        <v>34.015999999999998</v>
      </c>
    </row>
    <row r="120" spans="1:8">
      <c r="A120" s="1">
        <v>38322</v>
      </c>
      <c r="B120">
        <v>1332.7</v>
      </c>
      <c r="C120">
        <v>3939.9</v>
      </c>
      <c r="D120">
        <v>11</v>
      </c>
      <c r="E120">
        <v>527.29999999999995</v>
      </c>
      <c r="F120">
        <v>1439.1</v>
      </c>
      <c r="G120">
        <v>37.287999999999997</v>
      </c>
      <c r="H120">
        <v>33.277000000000001</v>
      </c>
    </row>
    <row r="121" spans="1:8">
      <c r="A121" s="1">
        <v>38353</v>
      </c>
      <c r="B121">
        <v>1534.8</v>
      </c>
      <c r="C121">
        <v>4363.3</v>
      </c>
      <c r="D121">
        <v>12</v>
      </c>
      <c r="E121">
        <v>584.29999999999995</v>
      </c>
      <c r="F121">
        <v>1602.6</v>
      </c>
      <c r="G121">
        <v>36.622</v>
      </c>
      <c r="H121">
        <v>32.542000000000002</v>
      </c>
    </row>
    <row r="122" spans="1:8">
      <c r="A122" s="1">
        <v>38384</v>
      </c>
      <c r="B122">
        <v>1425.2</v>
      </c>
      <c r="C122">
        <v>4190.3</v>
      </c>
      <c r="D122" t="s">
        <v>1277</v>
      </c>
      <c r="E122">
        <v>533.4</v>
      </c>
      <c r="F122">
        <v>1502</v>
      </c>
      <c r="G122">
        <v>36.408000000000001</v>
      </c>
      <c r="H122">
        <v>32.317</v>
      </c>
    </row>
    <row r="123" spans="1:8">
      <c r="A123" s="1">
        <v>38412</v>
      </c>
      <c r="B123">
        <v>1444.1</v>
      </c>
      <c r="C123">
        <v>4311.3999999999996</v>
      </c>
      <c r="D123">
        <v>2</v>
      </c>
      <c r="E123">
        <v>543.4</v>
      </c>
      <c r="F123">
        <v>1522.9</v>
      </c>
      <c r="G123">
        <v>36.86</v>
      </c>
      <c r="H123">
        <v>32.768000000000001</v>
      </c>
    </row>
    <row r="124" spans="1:8">
      <c r="A124" s="1">
        <v>38443</v>
      </c>
      <c r="B124">
        <v>1481.7</v>
      </c>
      <c r="C124">
        <v>4474.6000000000004</v>
      </c>
      <c r="D124">
        <v>3</v>
      </c>
      <c r="E124">
        <v>552.9</v>
      </c>
      <c r="F124">
        <v>1562.4</v>
      </c>
      <c r="G124">
        <v>37.295000000000002</v>
      </c>
      <c r="H124">
        <v>33.179000000000002</v>
      </c>
    </row>
    <row r="125" spans="1:8">
      <c r="A125" s="1">
        <v>38473</v>
      </c>
      <c r="B125">
        <v>1565.8</v>
      </c>
      <c r="C125">
        <v>4586.8</v>
      </c>
      <c r="D125">
        <v>4</v>
      </c>
      <c r="E125">
        <v>610.29999999999995</v>
      </c>
      <c r="F125">
        <v>1621.3</v>
      </c>
      <c r="G125">
        <v>39.155000000000001</v>
      </c>
      <c r="H125">
        <v>35.024000000000001</v>
      </c>
    </row>
    <row r="126" spans="1:8">
      <c r="A126" s="1">
        <v>38504</v>
      </c>
      <c r="B126">
        <v>1582.3</v>
      </c>
      <c r="C126">
        <v>4688.6000000000004</v>
      </c>
      <c r="D126">
        <v>5</v>
      </c>
      <c r="E126">
        <v>607.5</v>
      </c>
      <c r="F126">
        <v>1686</v>
      </c>
      <c r="G126">
        <v>42.226999999999997</v>
      </c>
      <c r="H126">
        <v>38.496000000000002</v>
      </c>
    </row>
    <row r="127" spans="1:8">
      <c r="A127" s="1">
        <v>38534</v>
      </c>
      <c r="B127">
        <v>1650.7</v>
      </c>
      <c r="C127">
        <v>4927.3999999999996</v>
      </c>
      <c r="D127">
        <v>6</v>
      </c>
      <c r="E127">
        <v>645.9</v>
      </c>
      <c r="F127">
        <v>1751.1</v>
      </c>
      <c r="G127">
        <v>43.579000000000001</v>
      </c>
      <c r="H127">
        <v>39.847999999999999</v>
      </c>
    </row>
    <row r="128" spans="1:8">
      <c r="A128" s="1">
        <v>38565</v>
      </c>
      <c r="B128">
        <v>1701.8</v>
      </c>
      <c r="C128">
        <v>4985.8</v>
      </c>
      <c r="D128">
        <v>7</v>
      </c>
      <c r="E128">
        <v>659.7</v>
      </c>
      <c r="F128">
        <v>1776.1</v>
      </c>
      <c r="G128">
        <v>43.293999999999997</v>
      </c>
      <c r="H128">
        <v>39.564</v>
      </c>
    </row>
    <row r="129" spans="1:8">
      <c r="A129" s="1">
        <v>38596</v>
      </c>
      <c r="B129">
        <v>1703.3</v>
      </c>
      <c r="C129">
        <v>5136</v>
      </c>
      <c r="D129">
        <v>8</v>
      </c>
      <c r="E129">
        <v>679</v>
      </c>
      <c r="F129">
        <v>1812.5</v>
      </c>
      <c r="G129">
        <v>44.326999999999998</v>
      </c>
      <c r="H129">
        <v>40.595999999999997</v>
      </c>
    </row>
    <row r="130" spans="1:8">
      <c r="A130" s="1">
        <v>38626</v>
      </c>
      <c r="B130">
        <v>1740.7</v>
      </c>
      <c r="C130">
        <v>5292.8</v>
      </c>
      <c r="D130">
        <v>9</v>
      </c>
      <c r="E130">
        <v>672.6</v>
      </c>
      <c r="F130">
        <v>1846.6</v>
      </c>
      <c r="G130">
        <v>45.619</v>
      </c>
      <c r="H130">
        <v>41.887</v>
      </c>
    </row>
    <row r="131" spans="1:8">
      <c r="A131" s="1">
        <v>38657</v>
      </c>
      <c r="B131">
        <v>1752</v>
      </c>
      <c r="C131">
        <v>5314</v>
      </c>
      <c r="D131">
        <v>10</v>
      </c>
      <c r="E131">
        <v>675.8</v>
      </c>
      <c r="F131">
        <v>1884.6</v>
      </c>
      <c r="G131">
        <v>46.767000000000003</v>
      </c>
      <c r="H131">
        <v>43.033999999999999</v>
      </c>
    </row>
    <row r="132" spans="1:8">
      <c r="A132" s="1">
        <v>38687</v>
      </c>
      <c r="B132">
        <v>1765.8</v>
      </c>
      <c r="C132">
        <v>5436.2</v>
      </c>
      <c r="D132">
        <v>11</v>
      </c>
      <c r="E132">
        <v>690.5</v>
      </c>
      <c r="F132">
        <v>1930</v>
      </c>
      <c r="G132">
        <v>48.204999999999998</v>
      </c>
      <c r="H132">
        <v>44.47</v>
      </c>
    </row>
    <row r="133" spans="1:8">
      <c r="A133" s="1">
        <v>38718</v>
      </c>
      <c r="B133">
        <v>2009.2</v>
      </c>
      <c r="C133">
        <v>6045.6</v>
      </c>
      <c r="D133">
        <v>12</v>
      </c>
      <c r="E133">
        <v>763.3</v>
      </c>
      <c r="F133">
        <v>2119.6</v>
      </c>
      <c r="G133">
        <v>47.792999999999999</v>
      </c>
      <c r="H133">
        <v>44.054000000000002</v>
      </c>
    </row>
    <row r="134" spans="1:8">
      <c r="A134" s="1">
        <v>38749</v>
      </c>
      <c r="B134">
        <v>1875.6</v>
      </c>
      <c r="C134">
        <v>5842.9</v>
      </c>
      <c r="D134" t="s">
        <v>1278</v>
      </c>
      <c r="E134">
        <v>709</v>
      </c>
      <c r="F134">
        <v>2026.5</v>
      </c>
      <c r="G134">
        <v>49.274000000000001</v>
      </c>
      <c r="H134">
        <v>45.533999999999999</v>
      </c>
    </row>
    <row r="135" spans="1:8">
      <c r="A135" s="1">
        <v>38777</v>
      </c>
      <c r="B135">
        <v>1890.1</v>
      </c>
      <c r="C135">
        <v>5919.6</v>
      </c>
      <c r="D135">
        <v>2</v>
      </c>
      <c r="E135">
        <v>730.9</v>
      </c>
      <c r="F135">
        <v>2108</v>
      </c>
      <c r="G135">
        <v>53.061</v>
      </c>
      <c r="H135">
        <v>49.326000000000001</v>
      </c>
    </row>
    <row r="136" spans="1:8">
      <c r="A136" s="1">
        <v>38808</v>
      </c>
      <c r="B136">
        <v>1928.8</v>
      </c>
      <c r="C136">
        <v>6169.4</v>
      </c>
      <c r="D136">
        <v>3</v>
      </c>
      <c r="E136">
        <v>749.5</v>
      </c>
      <c r="F136">
        <v>2208.5</v>
      </c>
      <c r="G136">
        <v>55.524999999999999</v>
      </c>
      <c r="H136">
        <v>51.79</v>
      </c>
    </row>
    <row r="137" spans="1:8">
      <c r="A137" s="1">
        <v>38838</v>
      </c>
      <c r="B137">
        <v>2027.8</v>
      </c>
      <c r="C137">
        <v>6360.1</v>
      </c>
      <c r="D137">
        <v>4</v>
      </c>
      <c r="E137">
        <v>822.4</v>
      </c>
      <c r="F137">
        <v>2311.1999999999998</v>
      </c>
      <c r="G137">
        <v>59.847000000000001</v>
      </c>
      <c r="H137">
        <v>56.110999999999997</v>
      </c>
    </row>
    <row r="138" spans="1:8">
      <c r="A138" s="1">
        <v>38869</v>
      </c>
      <c r="B138">
        <v>2096.9</v>
      </c>
      <c r="C138">
        <v>6693.1</v>
      </c>
      <c r="D138">
        <v>5</v>
      </c>
      <c r="E138">
        <v>855.6</v>
      </c>
      <c r="F138">
        <v>2432.4</v>
      </c>
      <c r="G138">
        <v>64.882000000000005</v>
      </c>
      <c r="H138">
        <v>61.143999999999998</v>
      </c>
    </row>
    <row r="139" spans="1:8">
      <c r="A139" s="1">
        <v>38899</v>
      </c>
      <c r="B139">
        <v>2233.4</v>
      </c>
      <c r="C139">
        <v>7092.3</v>
      </c>
      <c r="D139">
        <v>6</v>
      </c>
      <c r="E139">
        <v>917.1</v>
      </c>
      <c r="F139">
        <v>2604.5</v>
      </c>
      <c r="G139">
        <v>64.430000000000007</v>
      </c>
      <c r="H139">
        <v>60.691000000000003</v>
      </c>
    </row>
    <row r="140" spans="1:8">
      <c r="A140" s="1">
        <v>38930</v>
      </c>
      <c r="B140">
        <v>2290.3000000000002</v>
      </c>
      <c r="C140">
        <v>7230.7</v>
      </c>
      <c r="D140">
        <v>7</v>
      </c>
      <c r="E140">
        <v>940.9</v>
      </c>
      <c r="F140">
        <v>2625.4</v>
      </c>
      <c r="G140">
        <v>64.453999999999994</v>
      </c>
      <c r="H140">
        <v>60.71</v>
      </c>
    </row>
    <row r="141" spans="1:8">
      <c r="A141" s="1">
        <v>38961</v>
      </c>
      <c r="B141">
        <v>2351.6</v>
      </c>
      <c r="C141">
        <v>7449.3</v>
      </c>
      <c r="D141">
        <v>8</v>
      </c>
      <c r="E141">
        <v>966.3</v>
      </c>
      <c r="F141">
        <v>2683.2</v>
      </c>
      <c r="G141">
        <v>62.752000000000002</v>
      </c>
      <c r="H141">
        <v>59.011000000000003</v>
      </c>
    </row>
    <row r="142" spans="1:8">
      <c r="A142" s="1">
        <v>38991</v>
      </c>
      <c r="B142">
        <v>2400.8000000000002</v>
      </c>
      <c r="C142">
        <v>7757.5</v>
      </c>
      <c r="D142">
        <v>9</v>
      </c>
      <c r="E142">
        <v>957.1</v>
      </c>
      <c r="F142">
        <v>2732.1</v>
      </c>
      <c r="G142">
        <v>62.073</v>
      </c>
      <c r="H142">
        <v>58.33</v>
      </c>
    </row>
    <row r="143" spans="1:8">
      <c r="A143" s="1">
        <v>39022</v>
      </c>
      <c r="B143">
        <v>2402.1999999999998</v>
      </c>
      <c r="C143">
        <v>7769.6</v>
      </c>
      <c r="D143">
        <v>10</v>
      </c>
      <c r="E143">
        <v>975.9</v>
      </c>
      <c r="F143">
        <v>2740.1</v>
      </c>
      <c r="G143">
        <v>64.927999999999997</v>
      </c>
      <c r="H143">
        <v>61.183</v>
      </c>
    </row>
    <row r="144" spans="1:8">
      <c r="A144" s="1">
        <v>39052</v>
      </c>
      <c r="B144">
        <v>2450.6999999999998</v>
      </c>
      <c r="C144">
        <v>8014.1</v>
      </c>
      <c r="D144">
        <v>11</v>
      </c>
      <c r="E144">
        <v>1002.1</v>
      </c>
      <c r="F144">
        <v>2821.3</v>
      </c>
      <c r="G144">
        <v>68.168999999999997</v>
      </c>
      <c r="H144">
        <v>64.415000000000006</v>
      </c>
    </row>
    <row r="145" spans="1:8">
      <c r="A145" s="1">
        <v>39083</v>
      </c>
      <c r="B145">
        <v>2785.2</v>
      </c>
      <c r="C145">
        <v>8995.7999999999993</v>
      </c>
      <c r="D145">
        <v>12</v>
      </c>
      <c r="E145">
        <v>1147</v>
      </c>
      <c r="F145">
        <v>3212.7</v>
      </c>
      <c r="G145">
        <v>76.938000000000002</v>
      </c>
      <c r="H145">
        <v>73.174999999999997</v>
      </c>
    </row>
    <row r="146" spans="1:8">
      <c r="A146" s="1">
        <v>39114</v>
      </c>
      <c r="B146">
        <v>2630.1</v>
      </c>
      <c r="C146">
        <v>8700.7999999999993</v>
      </c>
      <c r="D146" t="s">
        <v>1279</v>
      </c>
      <c r="E146">
        <v>1130.5999999999999</v>
      </c>
      <c r="F146">
        <v>3214.1</v>
      </c>
      <c r="G146">
        <v>83.99</v>
      </c>
      <c r="H146">
        <v>80.227000000000004</v>
      </c>
    </row>
    <row r="147" spans="1:8">
      <c r="A147" s="1">
        <v>39142</v>
      </c>
      <c r="B147">
        <v>2682</v>
      </c>
      <c r="C147">
        <v>8902</v>
      </c>
      <c r="D147">
        <v>2</v>
      </c>
      <c r="E147">
        <v>1164.0999999999999</v>
      </c>
      <c r="F147">
        <v>3335.5</v>
      </c>
      <c r="G147">
        <v>86.317999999999998</v>
      </c>
      <c r="H147">
        <v>82.558000000000007</v>
      </c>
    </row>
    <row r="148" spans="1:8">
      <c r="A148" s="1">
        <v>39173</v>
      </c>
      <c r="B148">
        <v>2741.2</v>
      </c>
      <c r="C148">
        <v>9412.6</v>
      </c>
      <c r="D148">
        <v>3</v>
      </c>
      <c r="E148">
        <v>1165.5</v>
      </c>
      <c r="F148">
        <v>3430.4</v>
      </c>
      <c r="G148">
        <v>83.397999999999996</v>
      </c>
      <c r="H148">
        <v>79.638999999999996</v>
      </c>
    </row>
    <row r="149" spans="1:8">
      <c r="A149" s="1">
        <v>39203</v>
      </c>
      <c r="B149">
        <v>2859.4</v>
      </c>
      <c r="C149">
        <v>10006</v>
      </c>
      <c r="D149">
        <v>4</v>
      </c>
      <c r="E149">
        <v>1230.0999999999999</v>
      </c>
      <c r="F149">
        <v>3483.5</v>
      </c>
      <c r="G149">
        <v>82.664000000000001</v>
      </c>
      <c r="H149">
        <v>78.903999999999996</v>
      </c>
    </row>
    <row r="150" spans="1:8">
      <c r="A150" s="1">
        <v>39234</v>
      </c>
      <c r="B150">
        <v>2896.6</v>
      </c>
      <c r="C150">
        <v>10699.3</v>
      </c>
      <c r="D150">
        <v>5</v>
      </c>
      <c r="E150">
        <v>1220.5</v>
      </c>
      <c r="F150">
        <v>3526.5</v>
      </c>
      <c r="G150">
        <v>85.611999999999995</v>
      </c>
      <c r="H150">
        <v>81.849000000000004</v>
      </c>
    </row>
    <row r="151" spans="1:8">
      <c r="A151" s="1">
        <v>39264</v>
      </c>
      <c r="B151">
        <v>3027.5</v>
      </c>
      <c r="C151">
        <v>10857.7</v>
      </c>
      <c r="D151">
        <v>6</v>
      </c>
      <c r="E151">
        <v>1276.0999999999999</v>
      </c>
      <c r="F151">
        <v>3694</v>
      </c>
      <c r="G151">
        <v>88.225999999999999</v>
      </c>
      <c r="H151">
        <v>84.462999999999994</v>
      </c>
    </row>
    <row r="152" spans="1:8">
      <c r="A152" s="1">
        <v>39295</v>
      </c>
      <c r="B152">
        <v>3087</v>
      </c>
      <c r="C152">
        <v>10923.5</v>
      </c>
      <c r="D152">
        <v>7</v>
      </c>
      <c r="E152">
        <v>1315</v>
      </c>
      <c r="F152">
        <v>3634.9</v>
      </c>
      <c r="G152">
        <v>88.61</v>
      </c>
      <c r="H152">
        <v>84.856999999999999</v>
      </c>
    </row>
    <row r="153" spans="1:8">
      <c r="A153" s="1">
        <v>39326</v>
      </c>
      <c r="B153">
        <v>3170.6</v>
      </c>
      <c r="C153">
        <v>11156.8</v>
      </c>
      <c r="D153">
        <v>8</v>
      </c>
      <c r="E153">
        <v>1290.5999999999999</v>
      </c>
      <c r="F153">
        <v>3657.9</v>
      </c>
      <c r="G153">
        <v>88.701999999999998</v>
      </c>
      <c r="H153">
        <v>84.947999999999993</v>
      </c>
    </row>
    <row r="154" spans="1:8">
      <c r="A154" s="1">
        <v>39356</v>
      </c>
      <c r="B154">
        <v>3220.9</v>
      </c>
      <c r="C154">
        <v>11494</v>
      </c>
      <c r="D154">
        <v>9</v>
      </c>
      <c r="E154">
        <v>1293.7</v>
      </c>
      <c r="F154">
        <v>3727.5</v>
      </c>
      <c r="G154">
        <v>95.081999999999994</v>
      </c>
      <c r="H154">
        <v>91.328000000000003</v>
      </c>
    </row>
    <row r="155" spans="1:8">
      <c r="A155" s="1">
        <v>39387</v>
      </c>
      <c r="B155">
        <v>3259.1</v>
      </c>
      <c r="C155">
        <v>11421.7</v>
      </c>
      <c r="D155">
        <v>10</v>
      </c>
      <c r="E155">
        <v>1310.3</v>
      </c>
      <c r="F155">
        <v>3798.1</v>
      </c>
      <c r="G155">
        <v>107.33799999999999</v>
      </c>
      <c r="H155">
        <v>103.608</v>
      </c>
    </row>
    <row r="156" spans="1:8">
      <c r="A156" s="1">
        <v>39417</v>
      </c>
      <c r="B156">
        <v>3373.4</v>
      </c>
      <c r="C156">
        <v>12163.3</v>
      </c>
      <c r="D156">
        <v>11</v>
      </c>
      <c r="E156">
        <v>1332.7</v>
      </c>
      <c r="F156">
        <v>3939.9</v>
      </c>
      <c r="G156">
        <v>117.434</v>
      </c>
      <c r="H156">
        <v>113.703</v>
      </c>
    </row>
    <row r="157" spans="1:8">
      <c r="A157" s="1">
        <v>39448</v>
      </c>
      <c r="B157">
        <v>3702.2</v>
      </c>
      <c r="C157">
        <v>13272.1</v>
      </c>
      <c r="D157">
        <v>12</v>
      </c>
      <c r="E157">
        <v>1534.8</v>
      </c>
      <c r="F157">
        <v>4363.3</v>
      </c>
      <c r="G157">
        <v>124.541</v>
      </c>
      <c r="H157">
        <v>120.809</v>
      </c>
    </row>
    <row r="158" spans="1:8">
      <c r="A158" s="1">
        <v>39479</v>
      </c>
      <c r="B158">
        <v>3465.7</v>
      </c>
      <c r="C158">
        <v>12914.8</v>
      </c>
      <c r="D158" t="s">
        <v>1280</v>
      </c>
      <c r="E158">
        <v>1425.2</v>
      </c>
      <c r="F158">
        <v>4190.3</v>
      </c>
      <c r="G158">
        <v>124.92700000000001</v>
      </c>
      <c r="H158">
        <v>121.199</v>
      </c>
    </row>
    <row r="159" spans="1:8">
      <c r="A159" s="1">
        <v>39508</v>
      </c>
      <c r="B159">
        <v>3487.6</v>
      </c>
      <c r="C159">
        <v>13080.4</v>
      </c>
      <c r="D159">
        <v>2</v>
      </c>
      <c r="E159">
        <v>1444.1</v>
      </c>
      <c r="F159">
        <v>4311.3999999999996</v>
      </c>
      <c r="G159">
        <v>134.15299999999999</v>
      </c>
      <c r="H159">
        <v>130.42599999999999</v>
      </c>
    </row>
    <row r="160" spans="1:8">
      <c r="A160" s="1">
        <v>39539</v>
      </c>
      <c r="B160">
        <v>3475.5</v>
      </c>
      <c r="C160">
        <v>13382.9</v>
      </c>
      <c r="D160">
        <v>3</v>
      </c>
      <c r="E160">
        <v>1481.7</v>
      </c>
      <c r="F160">
        <v>4474.6000000000004</v>
      </c>
      <c r="G160">
        <v>137.381</v>
      </c>
      <c r="H160">
        <v>133.65100000000001</v>
      </c>
    </row>
    <row r="161" spans="1:8">
      <c r="A161" s="1">
        <v>39569</v>
      </c>
      <c r="B161">
        <v>3601.4</v>
      </c>
      <c r="C161">
        <v>13347.7</v>
      </c>
      <c r="D161">
        <v>4</v>
      </c>
      <c r="E161">
        <v>1565.8</v>
      </c>
      <c r="F161">
        <v>4586.8</v>
      </c>
      <c r="G161">
        <v>144.255</v>
      </c>
      <c r="H161">
        <v>140.524</v>
      </c>
    </row>
    <row r="162" spans="1:8">
      <c r="A162" s="1">
        <v>39600</v>
      </c>
      <c r="B162">
        <v>3656.2</v>
      </c>
      <c r="C162">
        <v>13724.5</v>
      </c>
      <c r="D162">
        <v>5</v>
      </c>
      <c r="E162">
        <v>1582.3</v>
      </c>
      <c r="F162">
        <v>4688.6000000000004</v>
      </c>
      <c r="G162">
        <v>147.36000000000001</v>
      </c>
      <c r="H162">
        <v>143.62899999999999</v>
      </c>
    </row>
    <row r="163" spans="1:8">
      <c r="A163" s="1">
        <v>39630</v>
      </c>
      <c r="B163">
        <v>3724.9</v>
      </c>
      <c r="C163">
        <v>14244.7</v>
      </c>
      <c r="D163">
        <v>6</v>
      </c>
      <c r="E163">
        <v>1650.7</v>
      </c>
      <c r="F163">
        <v>4927.3999999999996</v>
      </c>
      <c r="G163">
        <v>151.578</v>
      </c>
      <c r="H163">
        <v>147.77600000000001</v>
      </c>
    </row>
    <row r="164" spans="1:8">
      <c r="A164" s="1">
        <v>39661</v>
      </c>
      <c r="B164">
        <v>3807.2</v>
      </c>
      <c r="C164">
        <v>14210</v>
      </c>
      <c r="D164">
        <v>7</v>
      </c>
      <c r="E164">
        <v>1701.8</v>
      </c>
      <c r="F164">
        <v>4985.8</v>
      </c>
      <c r="G164">
        <v>144.624</v>
      </c>
      <c r="H164">
        <v>140.89500000000001</v>
      </c>
    </row>
    <row r="165" spans="1:8">
      <c r="A165" s="1">
        <v>39692</v>
      </c>
      <c r="B165">
        <v>3887.4</v>
      </c>
      <c r="C165">
        <v>14530.1</v>
      </c>
      <c r="D165">
        <v>8</v>
      </c>
      <c r="E165">
        <v>1703.3</v>
      </c>
      <c r="F165">
        <v>5136</v>
      </c>
      <c r="G165">
        <v>149.75399999999999</v>
      </c>
      <c r="H165">
        <v>146.02500000000001</v>
      </c>
    </row>
    <row r="166" spans="1:8">
      <c r="A166" s="1">
        <v>39722</v>
      </c>
      <c r="B166">
        <v>3904.2</v>
      </c>
      <c r="C166">
        <v>14374.6</v>
      </c>
      <c r="D166">
        <v>9</v>
      </c>
      <c r="E166">
        <v>1740.7</v>
      </c>
      <c r="F166">
        <v>5292.8</v>
      </c>
      <c r="G166">
        <v>159.56</v>
      </c>
      <c r="H166">
        <v>155.83000000000001</v>
      </c>
    </row>
    <row r="167" spans="1:8">
      <c r="A167" s="1">
        <v>39753</v>
      </c>
      <c r="B167">
        <v>3962.2</v>
      </c>
      <c r="C167">
        <v>13519.7</v>
      </c>
      <c r="D167">
        <v>10</v>
      </c>
      <c r="E167">
        <v>1752</v>
      </c>
      <c r="F167">
        <v>5314</v>
      </c>
      <c r="G167">
        <v>164.971</v>
      </c>
      <c r="H167">
        <v>161.24100000000001</v>
      </c>
    </row>
    <row r="168" spans="1:8">
      <c r="A168" s="1">
        <v>39783</v>
      </c>
      <c r="B168">
        <v>3793.1</v>
      </c>
      <c r="C168">
        <v>13226.2</v>
      </c>
      <c r="D168">
        <v>11</v>
      </c>
      <c r="E168">
        <v>1765.8</v>
      </c>
      <c r="F168">
        <v>5436.2</v>
      </c>
      <c r="G168">
        <v>168.39599999999999</v>
      </c>
      <c r="H168">
        <v>164.666</v>
      </c>
    </row>
    <row r="169" spans="1:8">
      <c r="A169" s="1">
        <v>39814</v>
      </c>
      <c r="B169">
        <v>3794.8</v>
      </c>
      <c r="C169">
        <v>13493.2</v>
      </c>
      <c r="D169">
        <v>12</v>
      </c>
      <c r="E169">
        <v>2009.2</v>
      </c>
      <c r="F169">
        <v>6045.6</v>
      </c>
      <c r="G169">
        <v>182.24</v>
      </c>
      <c r="H169">
        <v>175.89099999999999</v>
      </c>
    </row>
    <row r="170" spans="1:8">
      <c r="A170" s="1">
        <v>39845</v>
      </c>
      <c r="B170">
        <v>3312.7</v>
      </c>
      <c r="C170">
        <v>11990.7</v>
      </c>
      <c r="D170" t="s">
        <v>1281</v>
      </c>
      <c r="E170">
        <v>1875.6</v>
      </c>
      <c r="F170">
        <v>5842.9</v>
      </c>
      <c r="G170">
        <v>188.45099999999999</v>
      </c>
      <c r="H170">
        <v>181.40100000000001</v>
      </c>
    </row>
    <row r="171" spans="1:8">
      <c r="A171" s="1">
        <v>39873</v>
      </c>
      <c r="B171">
        <v>3301.6</v>
      </c>
      <c r="C171">
        <v>12021.3</v>
      </c>
      <c r="D171">
        <v>2</v>
      </c>
      <c r="E171">
        <v>1890.1</v>
      </c>
      <c r="F171">
        <v>5919.6</v>
      </c>
      <c r="G171">
        <v>195.93100000000001</v>
      </c>
      <c r="H171">
        <v>189.05</v>
      </c>
    </row>
    <row r="172" spans="1:8">
      <c r="A172" s="1">
        <v>39904</v>
      </c>
      <c r="B172">
        <v>3278.3</v>
      </c>
      <c r="C172">
        <v>12111.7</v>
      </c>
      <c r="D172">
        <v>3</v>
      </c>
      <c r="E172">
        <v>1928.8</v>
      </c>
      <c r="F172">
        <v>6169.4</v>
      </c>
      <c r="G172">
        <v>205.881</v>
      </c>
      <c r="H172">
        <v>198.67599999999999</v>
      </c>
    </row>
    <row r="173" spans="1:8">
      <c r="A173" s="1">
        <v>39934</v>
      </c>
      <c r="B173">
        <v>3410.1</v>
      </c>
      <c r="C173">
        <v>12339.1</v>
      </c>
      <c r="D173">
        <v>4</v>
      </c>
      <c r="E173">
        <v>2027.8</v>
      </c>
      <c r="F173">
        <v>6360.1</v>
      </c>
      <c r="G173">
        <v>226.41300000000001</v>
      </c>
      <c r="H173">
        <v>218.52099999999999</v>
      </c>
    </row>
    <row r="174" spans="1:8">
      <c r="A174" s="1">
        <v>39965</v>
      </c>
      <c r="B174">
        <v>3461.9</v>
      </c>
      <c r="C174">
        <v>12861.1</v>
      </c>
      <c r="D174">
        <v>5</v>
      </c>
      <c r="E174">
        <v>2096.9</v>
      </c>
      <c r="F174">
        <v>6693.1</v>
      </c>
      <c r="G174">
        <v>247.34299999999999</v>
      </c>
      <c r="H174">
        <v>239.27099999999999</v>
      </c>
    </row>
    <row r="175" spans="1:8">
      <c r="A175" s="1">
        <v>39995</v>
      </c>
      <c r="B175">
        <v>3522.5</v>
      </c>
      <c r="C175">
        <v>13161</v>
      </c>
      <c r="D175">
        <v>6</v>
      </c>
      <c r="E175">
        <v>2233.4</v>
      </c>
      <c r="F175">
        <v>7092.3</v>
      </c>
      <c r="G175">
        <v>250.56100000000001</v>
      </c>
      <c r="H175">
        <v>243.17500000000001</v>
      </c>
    </row>
    <row r="176" spans="1:8">
      <c r="A176" s="1">
        <v>40026</v>
      </c>
      <c r="B176">
        <v>3550.1</v>
      </c>
      <c r="C176">
        <v>13121</v>
      </c>
      <c r="D176">
        <v>7</v>
      </c>
      <c r="E176">
        <v>2290.3000000000002</v>
      </c>
      <c r="F176">
        <v>7230.7</v>
      </c>
      <c r="G176">
        <v>265.69900000000001</v>
      </c>
      <c r="H176">
        <v>257.85899999999998</v>
      </c>
    </row>
    <row r="177" spans="1:8">
      <c r="A177" s="1">
        <v>40057</v>
      </c>
      <c r="B177">
        <v>3506.6</v>
      </c>
      <c r="C177">
        <v>13305</v>
      </c>
      <c r="D177">
        <v>8</v>
      </c>
      <c r="E177">
        <v>2351.6</v>
      </c>
      <c r="F177">
        <v>7449.3</v>
      </c>
      <c r="G177">
        <v>259.86200000000002</v>
      </c>
      <c r="H177">
        <v>252.185</v>
      </c>
    </row>
    <row r="178" spans="1:8">
      <c r="A178" s="1">
        <v>40087</v>
      </c>
      <c r="B178">
        <v>3485.6</v>
      </c>
      <c r="C178">
        <v>13649.5</v>
      </c>
      <c r="D178">
        <v>9</v>
      </c>
      <c r="E178">
        <v>2400.8000000000002</v>
      </c>
      <c r="F178">
        <v>7757.5</v>
      </c>
      <c r="G178">
        <v>266.197</v>
      </c>
      <c r="H178">
        <v>258.70499999999998</v>
      </c>
    </row>
    <row r="179" spans="1:8">
      <c r="A179" s="1">
        <v>40118</v>
      </c>
      <c r="B179">
        <v>3566.7</v>
      </c>
      <c r="C179">
        <v>13874.7</v>
      </c>
      <c r="D179">
        <v>10</v>
      </c>
      <c r="E179">
        <v>2402.1999999999998</v>
      </c>
      <c r="F179">
        <v>7769.6</v>
      </c>
      <c r="G179">
        <v>272.54300000000001</v>
      </c>
      <c r="H179">
        <v>264.95699999999999</v>
      </c>
    </row>
    <row r="180" spans="1:8">
      <c r="A180" s="1">
        <v>40148</v>
      </c>
      <c r="B180">
        <v>3600.1</v>
      </c>
      <c r="C180">
        <v>14224.1</v>
      </c>
      <c r="D180">
        <v>11</v>
      </c>
      <c r="E180">
        <v>2450.6999999999998</v>
      </c>
      <c r="F180">
        <v>8014.1</v>
      </c>
      <c r="G180">
        <v>289.04199999999997</v>
      </c>
      <c r="H180">
        <v>280.97000000000003</v>
      </c>
    </row>
    <row r="181" spans="1:8">
      <c r="A181" s="1">
        <v>40179</v>
      </c>
      <c r="B181">
        <v>4038.1</v>
      </c>
      <c r="C181">
        <v>15697.7</v>
      </c>
      <c r="D181">
        <v>12</v>
      </c>
      <c r="E181">
        <v>2785.2</v>
      </c>
      <c r="F181">
        <v>8995.7999999999993</v>
      </c>
      <c r="G181">
        <v>303.73200000000003</v>
      </c>
      <c r="H181">
        <v>295.56799999999998</v>
      </c>
    </row>
    <row r="182" spans="1:8">
      <c r="A182" s="1">
        <v>40210</v>
      </c>
      <c r="B182">
        <v>3873.3</v>
      </c>
      <c r="C182">
        <v>15331</v>
      </c>
      <c r="D182" t="s">
        <v>1282</v>
      </c>
      <c r="E182">
        <v>2630.1</v>
      </c>
      <c r="F182">
        <v>8700.7999999999993</v>
      </c>
      <c r="G182">
        <v>303.88600000000002</v>
      </c>
      <c r="H182">
        <v>295.56099999999998</v>
      </c>
    </row>
    <row r="183" spans="1:8">
      <c r="A183" s="1">
        <v>40238</v>
      </c>
      <c r="B183">
        <v>3950</v>
      </c>
      <c r="C183">
        <v>15565.9</v>
      </c>
      <c r="D183">
        <v>2</v>
      </c>
      <c r="E183">
        <v>2682</v>
      </c>
      <c r="F183">
        <v>8902</v>
      </c>
      <c r="G183">
        <v>314.53399999999999</v>
      </c>
      <c r="H183">
        <v>305.86900000000003</v>
      </c>
    </row>
    <row r="184" spans="1:8">
      <c r="A184" s="1">
        <v>40269</v>
      </c>
      <c r="B184">
        <v>3986.1</v>
      </c>
      <c r="C184">
        <v>15996.5</v>
      </c>
      <c r="D184">
        <v>3</v>
      </c>
      <c r="E184">
        <v>2741.2</v>
      </c>
      <c r="F184">
        <v>9412.6</v>
      </c>
      <c r="G184">
        <v>338.83</v>
      </c>
      <c r="H184">
        <v>330.334</v>
      </c>
    </row>
    <row r="185" spans="1:8">
      <c r="A185" s="1">
        <v>40299</v>
      </c>
      <c r="B185">
        <v>4181</v>
      </c>
      <c r="C185">
        <v>16435</v>
      </c>
      <c r="D185">
        <v>4</v>
      </c>
      <c r="E185">
        <v>2859.4</v>
      </c>
      <c r="F185">
        <v>10006</v>
      </c>
      <c r="G185">
        <v>369.11700000000002</v>
      </c>
      <c r="H185">
        <v>360.41</v>
      </c>
    </row>
    <row r="186" spans="1:8">
      <c r="A186" s="1">
        <v>40330</v>
      </c>
      <c r="B186">
        <v>4240.3</v>
      </c>
      <c r="C186">
        <v>16813.900000000001</v>
      </c>
      <c r="D186">
        <v>5</v>
      </c>
      <c r="E186">
        <v>2896.6</v>
      </c>
      <c r="F186">
        <v>10699.3</v>
      </c>
      <c r="G186">
        <v>403.20699999999999</v>
      </c>
      <c r="H186">
        <v>394.74900000000002</v>
      </c>
    </row>
    <row r="187" spans="1:8">
      <c r="A187" s="1">
        <v>40360</v>
      </c>
      <c r="B187">
        <v>4367.7</v>
      </c>
      <c r="C187">
        <v>17190.3</v>
      </c>
      <c r="D187">
        <v>6</v>
      </c>
      <c r="E187">
        <v>3027.5</v>
      </c>
      <c r="F187">
        <v>10857.7</v>
      </c>
      <c r="G187">
        <v>405.84</v>
      </c>
      <c r="H187">
        <v>397.39800000000002</v>
      </c>
    </row>
    <row r="188" spans="1:8">
      <c r="A188" s="1">
        <v>40391</v>
      </c>
      <c r="B188">
        <v>4467.3</v>
      </c>
      <c r="C188">
        <v>17330.099999999999</v>
      </c>
      <c r="D188">
        <v>7</v>
      </c>
      <c r="E188">
        <v>3087</v>
      </c>
      <c r="F188">
        <v>10923.5</v>
      </c>
      <c r="G188">
        <v>416.16699999999997</v>
      </c>
      <c r="H188">
        <v>407.495</v>
      </c>
    </row>
    <row r="189" spans="1:8">
      <c r="A189" s="1">
        <v>40422</v>
      </c>
      <c r="B189">
        <v>4477.8</v>
      </c>
      <c r="C189">
        <v>17663.8</v>
      </c>
      <c r="D189">
        <v>8</v>
      </c>
      <c r="E189">
        <v>3170.6</v>
      </c>
      <c r="F189">
        <v>11156.8</v>
      </c>
      <c r="G189">
        <v>416.04</v>
      </c>
      <c r="H189">
        <v>407.11099999999999</v>
      </c>
    </row>
    <row r="190" spans="1:8">
      <c r="A190" s="1">
        <v>40452</v>
      </c>
      <c r="B190">
        <v>4524.5</v>
      </c>
      <c r="C190">
        <v>17909.2</v>
      </c>
      <c r="D190">
        <v>9</v>
      </c>
      <c r="E190">
        <v>3220.9</v>
      </c>
      <c r="F190">
        <v>11494</v>
      </c>
      <c r="G190">
        <v>425.37799999999999</v>
      </c>
      <c r="H190">
        <v>415.26400000000001</v>
      </c>
    </row>
    <row r="191" spans="1:8">
      <c r="A191" s="1">
        <v>40483</v>
      </c>
      <c r="B191">
        <v>4590</v>
      </c>
      <c r="C191">
        <v>18099.7</v>
      </c>
      <c r="D191">
        <v>10</v>
      </c>
      <c r="E191">
        <v>3259.1</v>
      </c>
      <c r="F191">
        <v>11421.7</v>
      </c>
      <c r="G191">
        <v>446.96100000000001</v>
      </c>
      <c r="H191">
        <v>436.00700000000001</v>
      </c>
    </row>
    <row r="192" spans="1:8">
      <c r="A192" s="1">
        <v>40513</v>
      </c>
      <c r="B192">
        <v>4621.5</v>
      </c>
      <c r="C192">
        <v>18529.400000000001</v>
      </c>
      <c r="D192">
        <v>11</v>
      </c>
      <c r="E192">
        <v>3373.4</v>
      </c>
      <c r="F192">
        <v>12163.3</v>
      </c>
      <c r="G192">
        <v>463.52800000000002</v>
      </c>
      <c r="H192">
        <v>452.16199999999998</v>
      </c>
    </row>
    <row r="193" spans="1:8">
      <c r="A193" s="1">
        <v>40544</v>
      </c>
      <c r="B193">
        <v>5062.7</v>
      </c>
      <c r="C193">
        <v>20011.900000000001</v>
      </c>
      <c r="D193">
        <v>12</v>
      </c>
      <c r="E193">
        <v>3702.2</v>
      </c>
      <c r="F193">
        <v>13272.1</v>
      </c>
      <c r="G193">
        <v>478.762</v>
      </c>
      <c r="H193">
        <v>466.75</v>
      </c>
    </row>
    <row r="194" spans="1:8">
      <c r="A194" s="1">
        <v>40575</v>
      </c>
      <c r="B194">
        <v>4830.7</v>
      </c>
      <c r="C194">
        <v>19307.7</v>
      </c>
      <c r="D194" t="s">
        <v>1283</v>
      </c>
      <c r="E194">
        <v>3465.7</v>
      </c>
      <c r="F194">
        <v>12914.8</v>
      </c>
      <c r="G194">
        <v>488.36799999999999</v>
      </c>
      <c r="H194">
        <v>475.072</v>
      </c>
    </row>
    <row r="195" spans="1:8">
      <c r="A195" s="1">
        <v>40603</v>
      </c>
      <c r="B195">
        <v>4898</v>
      </c>
      <c r="C195">
        <v>19536.7</v>
      </c>
      <c r="D195">
        <v>2</v>
      </c>
      <c r="E195">
        <v>3487.6</v>
      </c>
      <c r="F195">
        <v>13080.4</v>
      </c>
      <c r="G195">
        <v>494.93200000000002</v>
      </c>
      <c r="H195">
        <v>481.01100000000002</v>
      </c>
    </row>
    <row r="196" spans="1:8">
      <c r="A196" s="1">
        <v>40634</v>
      </c>
      <c r="B196">
        <v>4918.2</v>
      </c>
      <c r="C196">
        <v>19788.7</v>
      </c>
      <c r="D196">
        <v>3</v>
      </c>
      <c r="E196">
        <v>3475.5</v>
      </c>
      <c r="F196">
        <v>13382.9</v>
      </c>
      <c r="G196">
        <v>512.58399999999995</v>
      </c>
      <c r="H196">
        <v>498.89</v>
      </c>
    </row>
    <row r="197" spans="1:8">
      <c r="A197" s="1">
        <v>40664</v>
      </c>
      <c r="B197">
        <v>5071.3</v>
      </c>
      <c r="C197">
        <v>20020.8</v>
      </c>
      <c r="D197">
        <v>4</v>
      </c>
      <c r="E197">
        <v>3601.4</v>
      </c>
      <c r="F197">
        <v>13347.7</v>
      </c>
      <c r="G197">
        <v>532.47400000000005</v>
      </c>
      <c r="H197">
        <v>519.75800000000004</v>
      </c>
    </row>
    <row r="198" spans="1:8">
      <c r="A198" s="1">
        <v>40695</v>
      </c>
      <c r="B198">
        <v>5079.8</v>
      </c>
      <c r="C198">
        <v>20160.900000000001</v>
      </c>
      <c r="D198">
        <v>5</v>
      </c>
      <c r="E198">
        <v>3656.2</v>
      </c>
      <c r="F198">
        <v>13724.5</v>
      </c>
      <c r="G198">
        <v>546.03499999999997</v>
      </c>
      <c r="H198">
        <v>533.10900000000004</v>
      </c>
    </row>
    <row r="199" spans="1:8">
      <c r="A199" s="1">
        <v>40725</v>
      </c>
      <c r="B199">
        <v>5192.2</v>
      </c>
      <c r="C199">
        <v>20721.900000000001</v>
      </c>
      <c r="D199">
        <v>6</v>
      </c>
      <c r="E199">
        <v>3724.9</v>
      </c>
      <c r="F199">
        <v>14244.7</v>
      </c>
      <c r="G199">
        <v>568.96600000000001</v>
      </c>
      <c r="H199">
        <v>555.18100000000004</v>
      </c>
    </row>
    <row r="200" spans="1:8">
      <c r="A200" s="1">
        <v>40756</v>
      </c>
      <c r="B200">
        <v>5306.6</v>
      </c>
      <c r="C200">
        <v>20828.099999999999</v>
      </c>
      <c r="D200">
        <v>7</v>
      </c>
      <c r="E200">
        <v>3807.2</v>
      </c>
      <c r="F200">
        <v>14210</v>
      </c>
      <c r="G200">
        <v>596.56600000000003</v>
      </c>
      <c r="H200">
        <v>582.67899999999997</v>
      </c>
    </row>
    <row r="201" spans="1:8">
      <c r="A201" s="1">
        <v>40787</v>
      </c>
      <c r="B201">
        <v>5343</v>
      </c>
      <c r="C201">
        <v>21061.9</v>
      </c>
      <c r="D201">
        <v>8</v>
      </c>
      <c r="E201">
        <v>3887.4</v>
      </c>
      <c r="F201">
        <v>14530.1</v>
      </c>
      <c r="G201">
        <v>582.21199999999999</v>
      </c>
      <c r="H201">
        <v>569.12300000000005</v>
      </c>
    </row>
    <row r="202" spans="1:8">
      <c r="A202" s="1">
        <v>40817</v>
      </c>
      <c r="B202">
        <v>5420.4</v>
      </c>
      <c r="C202">
        <v>21480.400000000001</v>
      </c>
      <c r="D202">
        <v>9</v>
      </c>
      <c r="E202">
        <v>3904.2</v>
      </c>
      <c r="F202">
        <v>14374.6</v>
      </c>
      <c r="G202">
        <v>556.81299999999999</v>
      </c>
      <c r="H202">
        <v>542.83900000000006</v>
      </c>
    </row>
    <row r="203" spans="1:8">
      <c r="A203" s="1">
        <v>40848</v>
      </c>
      <c r="B203">
        <v>5420.1</v>
      </c>
      <c r="C203">
        <v>21366.7</v>
      </c>
      <c r="D203">
        <v>10</v>
      </c>
      <c r="E203">
        <v>3962.2</v>
      </c>
      <c r="F203">
        <v>13519.7</v>
      </c>
      <c r="G203">
        <v>484.59</v>
      </c>
      <c r="H203">
        <v>472.005</v>
      </c>
    </row>
    <row r="204" spans="1:8">
      <c r="A204" s="1">
        <v>40878</v>
      </c>
      <c r="B204">
        <v>5475.2</v>
      </c>
      <c r="C204">
        <v>21920</v>
      </c>
      <c r="D204">
        <v>11</v>
      </c>
      <c r="E204">
        <v>3793.1</v>
      </c>
      <c r="F204">
        <v>13226.2</v>
      </c>
      <c r="G204">
        <v>455.73</v>
      </c>
      <c r="H204">
        <v>442.39100000000002</v>
      </c>
    </row>
    <row r="205" spans="1:8">
      <c r="A205" s="1">
        <v>40909</v>
      </c>
      <c r="B205">
        <v>5938.6</v>
      </c>
      <c r="C205">
        <v>24204.799999999999</v>
      </c>
      <c r="D205">
        <v>12</v>
      </c>
      <c r="E205">
        <v>3794.8</v>
      </c>
      <c r="F205">
        <v>13493.2</v>
      </c>
      <c r="G205">
        <v>427.08</v>
      </c>
      <c r="H205">
        <v>412.54700000000003</v>
      </c>
    </row>
    <row r="206" spans="1:8">
      <c r="A206" s="1">
        <v>40940</v>
      </c>
      <c r="B206">
        <v>5670.7</v>
      </c>
      <c r="C206">
        <v>23349.1</v>
      </c>
      <c r="D206" t="s">
        <v>1284</v>
      </c>
      <c r="E206">
        <v>3312.7</v>
      </c>
      <c r="F206">
        <v>11990.7</v>
      </c>
      <c r="G206">
        <v>386.89400000000001</v>
      </c>
      <c r="H206">
        <v>371.428</v>
      </c>
    </row>
    <row r="207" spans="1:8">
      <c r="A207" s="1">
        <v>40969</v>
      </c>
      <c r="B207">
        <v>5713</v>
      </c>
      <c r="C207">
        <v>23542.5</v>
      </c>
      <c r="D207">
        <v>2</v>
      </c>
      <c r="E207">
        <v>3301.6</v>
      </c>
      <c r="F207">
        <v>12021.3</v>
      </c>
      <c r="G207">
        <v>384.07400000000001</v>
      </c>
      <c r="H207">
        <v>368.142</v>
      </c>
    </row>
    <row r="208" spans="1:8">
      <c r="A208" s="1">
        <v>41000</v>
      </c>
      <c r="B208">
        <v>5704.3</v>
      </c>
      <c r="C208">
        <v>23747.8</v>
      </c>
      <c r="D208">
        <v>3</v>
      </c>
      <c r="E208">
        <v>3278.3</v>
      </c>
      <c r="F208">
        <v>12111.7</v>
      </c>
      <c r="G208">
        <v>383.88900000000001</v>
      </c>
      <c r="H208">
        <v>368.14600000000002</v>
      </c>
    </row>
    <row r="209" spans="1:8">
      <c r="A209" s="1">
        <v>41030</v>
      </c>
      <c r="B209">
        <v>5831.5</v>
      </c>
      <c r="C209">
        <v>23923.8</v>
      </c>
      <c r="D209">
        <v>4</v>
      </c>
      <c r="E209">
        <v>3410.1</v>
      </c>
      <c r="F209">
        <v>12339.1</v>
      </c>
      <c r="G209">
        <v>383.90499999999997</v>
      </c>
      <c r="H209">
        <v>368.46499999999997</v>
      </c>
    </row>
    <row r="210" spans="1:8">
      <c r="A210" s="1">
        <v>41061</v>
      </c>
      <c r="B210">
        <v>5856.4</v>
      </c>
      <c r="C210">
        <v>24036.3</v>
      </c>
      <c r="D210">
        <v>5</v>
      </c>
      <c r="E210">
        <v>3461.9</v>
      </c>
      <c r="F210">
        <v>12861.1</v>
      </c>
      <c r="G210">
        <v>404.17099999999999</v>
      </c>
      <c r="H210">
        <v>387.28199999999998</v>
      </c>
    </row>
    <row r="211" spans="1:8">
      <c r="A211" s="1">
        <v>41091</v>
      </c>
      <c r="B211">
        <v>6003.9</v>
      </c>
      <c r="C211">
        <v>24461</v>
      </c>
      <c r="D211">
        <v>6</v>
      </c>
      <c r="E211">
        <v>3522.5</v>
      </c>
      <c r="F211">
        <v>13161</v>
      </c>
      <c r="G211">
        <v>412.59</v>
      </c>
      <c r="H211">
        <v>395.96899999999999</v>
      </c>
    </row>
    <row r="212" spans="1:8">
      <c r="A212" s="1">
        <v>41122</v>
      </c>
      <c r="B212">
        <v>5976.3</v>
      </c>
      <c r="C212">
        <v>24306.3</v>
      </c>
      <c r="D212">
        <v>7</v>
      </c>
      <c r="E212">
        <v>3550.1</v>
      </c>
      <c r="F212">
        <v>13121</v>
      </c>
      <c r="G212">
        <v>401.97800000000001</v>
      </c>
      <c r="H212">
        <v>384.94499999999999</v>
      </c>
    </row>
    <row r="213" spans="1:8">
      <c r="A213" s="1">
        <v>41153</v>
      </c>
      <c r="B213">
        <v>5980</v>
      </c>
      <c r="C213">
        <v>24284.2</v>
      </c>
      <c r="D213">
        <v>8</v>
      </c>
      <c r="E213">
        <v>3506.6</v>
      </c>
      <c r="F213">
        <v>13305</v>
      </c>
      <c r="G213">
        <v>409.59899999999999</v>
      </c>
      <c r="H213">
        <v>391.92899999999997</v>
      </c>
    </row>
    <row r="214" spans="1:8">
      <c r="A214" s="1">
        <v>41183</v>
      </c>
      <c r="B214">
        <v>5969.2</v>
      </c>
      <c r="C214">
        <v>24437.8</v>
      </c>
      <c r="D214">
        <v>9</v>
      </c>
      <c r="E214">
        <v>3485.6</v>
      </c>
      <c r="F214">
        <v>13649.5</v>
      </c>
      <c r="G214">
        <v>413.44799999999998</v>
      </c>
      <c r="H214">
        <v>394.60199999999998</v>
      </c>
    </row>
    <row r="215" spans="1:8">
      <c r="A215" s="1">
        <v>41214</v>
      </c>
      <c r="B215">
        <v>5931.3</v>
      </c>
      <c r="C215">
        <v>24444.799999999999</v>
      </c>
      <c r="D215">
        <v>10</v>
      </c>
      <c r="E215">
        <v>3566.7</v>
      </c>
      <c r="F215">
        <v>13874.7</v>
      </c>
      <c r="G215">
        <v>434.428</v>
      </c>
      <c r="H215">
        <v>414.02100000000002</v>
      </c>
    </row>
    <row r="216" spans="1:8">
      <c r="A216" s="1">
        <v>41244</v>
      </c>
      <c r="B216">
        <v>5975.4</v>
      </c>
      <c r="C216">
        <v>24741</v>
      </c>
      <c r="D216">
        <v>11</v>
      </c>
      <c r="E216">
        <v>3600.1</v>
      </c>
      <c r="F216">
        <v>14224.1</v>
      </c>
      <c r="G216">
        <v>447.77600000000001</v>
      </c>
      <c r="H216">
        <v>424.79700000000003</v>
      </c>
    </row>
    <row r="217" spans="1:8">
      <c r="A217" s="1">
        <v>41275</v>
      </c>
      <c r="B217">
        <v>6430.1</v>
      </c>
      <c r="C217">
        <v>27164.6</v>
      </c>
      <c r="D217">
        <v>12</v>
      </c>
      <c r="E217">
        <v>4038.1</v>
      </c>
      <c r="F217">
        <v>15697.7</v>
      </c>
      <c r="G217">
        <v>439.03399999999999</v>
      </c>
      <c r="H217">
        <v>416.65199999999999</v>
      </c>
    </row>
    <row r="218" spans="1:8">
      <c r="A218" s="1">
        <v>41306</v>
      </c>
      <c r="B218">
        <v>6078.9</v>
      </c>
      <c r="C218">
        <v>26348.7</v>
      </c>
      <c r="D218" t="s">
        <v>1285</v>
      </c>
      <c r="E218">
        <v>3873.3</v>
      </c>
      <c r="F218">
        <v>15331</v>
      </c>
      <c r="G218">
        <v>435.83</v>
      </c>
      <c r="H218">
        <v>413.51400000000001</v>
      </c>
    </row>
    <row r="219" spans="1:8">
      <c r="A219" s="1">
        <v>41334</v>
      </c>
      <c r="B219">
        <v>6140.9</v>
      </c>
      <c r="C219">
        <v>26768.400000000001</v>
      </c>
      <c r="D219">
        <v>2</v>
      </c>
      <c r="E219">
        <v>3950</v>
      </c>
      <c r="F219">
        <v>15565.9</v>
      </c>
      <c r="G219">
        <v>436.33499999999998</v>
      </c>
      <c r="H219">
        <v>413.334</v>
      </c>
    </row>
    <row r="220" spans="1:8">
      <c r="A220" s="1">
        <v>41365</v>
      </c>
      <c r="B220">
        <v>6181.4</v>
      </c>
      <c r="C220">
        <v>27198.6</v>
      </c>
      <c r="D220">
        <v>3</v>
      </c>
      <c r="E220">
        <v>3986.1</v>
      </c>
      <c r="F220">
        <v>15996.5</v>
      </c>
      <c r="G220">
        <v>447.00400000000002</v>
      </c>
      <c r="H220">
        <v>423.32100000000003</v>
      </c>
    </row>
    <row r="221" spans="1:8">
      <c r="A221" s="1">
        <v>41395</v>
      </c>
      <c r="B221">
        <v>6353.5</v>
      </c>
      <c r="C221">
        <v>27377.1</v>
      </c>
      <c r="D221">
        <v>4</v>
      </c>
      <c r="E221">
        <v>4181</v>
      </c>
      <c r="F221">
        <v>16435</v>
      </c>
      <c r="G221">
        <v>460.71600000000001</v>
      </c>
      <c r="H221">
        <v>435.565</v>
      </c>
    </row>
    <row r="222" spans="1:8">
      <c r="A222" s="1">
        <v>41426</v>
      </c>
      <c r="B222">
        <v>6348.8</v>
      </c>
      <c r="C222">
        <v>27593.4</v>
      </c>
      <c r="D222">
        <v>5</v>
      </c>
      <c r="E222">
        <v>4240.3</v>
      </c>
      <c r="F222">
        <v>16813.900000000001</v>
      </c>
      <c r="G222">
        <v>456.43400000000003</v>
      </c>
      <c r="H222">
        <v>428.99099999999999</v>
      </c>
    </row>
    <row r="223" spans="1:8">
      <c r="A223" s="1">
        <v>41456</v>
      </c>
      <c r="B223">
        <v>6470.3</v>
      </c>
      <c r="C223">
        <v>28212.3</v>
      </c>
      <c r="D223">
        <v>6</v>
      </c>
      <c r="E223">
        <v>4367.7</v>
      </c>
      <c r="F223">
        <v>17190.3</v>
      </c>
      <c r="G223">
        <v>461.20100000000002</v>
      </c>
      <c r="H223">
        <v>432.995</v>
      </c>
    </row>
    <row r="224" spans="1:8">
      <c r="A224" s="1">
        <v>41487</v>
      </c>
      <c r="B224">
        <v>6480.1</v>
      </c>
      <c r="C224">
        <v>28443.9</v>
      </c>
      <c r="D224">
        <v>7</v>
      </c>
      <c r="E224">
        <v>4467.3</v>
      </c>
      <c r="F224">
        <v>17330.099999999999</v>
      </c>
      <c r="G224">
        <v>475.30700000000002</v>
      </c>
      <c r="H224">
        <v>448.04300000000001</v>
      </c>
    </row>
    <row r="225" spans="1:8">
      <c r="A225" s="1">
        <v>41518</v>
      </c>
      <c r="B225">
        <v>6509.8</v>
      </c>
      <c r="C225">
        <v>28499.9</v>
      </c>
      <c r="D225">
        <v>8</v>
      </c>
      <c r="E225">
        <v>4477.8</v>
      </c>
      <c r="F225">
        <v>17663.8</v>
      </c>
      <c r="G225">
        <v>476.3</v>
      </c>
      <c r="H225">
        <v>447.1</v>
      </c>
    </row>
    <row r="226" spans="1:8">
      <c r="A226" s="1">
        <v>41548</v>
      </c>
      <c r="B226">
        <v>6414.4</v>
      </c>
      <c r="C226">
        <v>28352.6</v>
      </c>
      <c r="D226">
        <v>9</v>
      </c>
      <c r="E226">
        <v>4524.5</v>
      </c>
      <c r="F226">
        <v>17909.2</v>
      </c>
      <c r="G226">
        <v>490.1</v>
      </c>
      <c r="H226">
        <v>458.3</v>
      </c>
    </row>
    <row r="227" spans="1:8">
      <c r="A227" s="1">
        <v>41579</v>
      </c>
      <c r="B227">
        <v>6419</v>
      </c>
      <c r="C227">
        <v>28276.400000000001</v>
      </c>
      <c r="D227">
        <v>10</v>
      </c>
      <c r="E227">
        <v>4590</v>
      </c>
      <c r="F227">
        <v>18099.7</v>
      </c>
      <c r="G227">
        <v>497.1</v>
      </c>
      <c r="H227">
        <v>463.8</v>
      </c>
    </row>
    <row r="228" spans="1:8">
      <c r="A228" s="1">
        <v>41609</v>
      </c>
      <c r="B228">
        <v>6564.1</v>
      </c>
      <c r="C228">
        <v>28873.3</v>
      </c>
      <c r="D228">
        <v>11</v>
      </c>
      <c r="E228">
        <v>4621.5</v>
      </c>
      <c r="F228">
        <v>18529.400000000001</v>
      </c>
      <c r="G228">
        <v>483.1</v>
      </c>
      <c r="H228">
        <v>448.8</v>
      </c>
    </row>
    <row r="229" spans="1:8">
      <c r="A229" s="1">
        <v>41640</v>
      </c>
      <c r="B229">
        <v>6985.6</v>
      </c>
      <c r="C229">
        <v>31155.599999999999</v>
      </c>
      <c r="D229">
        <v>12</v>
      </c>
      <c r="E229">
        <v>5062.7</v>
      </c>
      <c r="F229">
        <v>20011.900000000001</v>
      </c>
      <c r="G229">
        <v>479.4</v>
      </c>
      <c r="H229">
        <v>443.6</v>
      </c>
    </row>
    <row r="230" spans="1:8">
      <c r="A230" s="1">
        <v>41671</v>
      </c>
      <c r="B230">
        <v>6663.1</v>
      </c>
      <c r="C230">
        <v>29861.200000000001</v>
      </c>
      <c r="D230" t="s">
        <v>1286</v>
      </c>
      <c r="E230">
        <v>4830.7</v>
      </c>
      <c r="F230">
        <v>19307.7</v>
      </c>
      <c r="G230">
        <v>484.2</v>
      </c>
      <c r="H230">
        <v>450.8</v>
      </c>
    </row>
    <row r="231" spans="1:8">
      <c r="A231" s="1">
        <v>41699</v>
      </c>
      <c r="B231">
        <v>6699.9</v>
      </c>
      <c r="C231">
        <v>30169</v>
      </c>
      <c r="D231">
        <v>2</v>
      </c>
      <c r="E231">
        <v>4898</v>
      </c>
      <c r="F231">
        <v>19536.7</v>
      </c>
      <c r="G231">
        <v>493.8</v>
      </c>
      <c r="H231">
        <v>458</v>
      </c>
    </row>
    <row r="232" spans="1:8">
      <c r="A232" s="1">
        <v>41730</v>
      </c>
      <c r="B232">
        <v>6608.2</v>
      </c>
      <c r="C232">
        <v>29519.3</v>
      </c>
      <c r="D232">
        <v>3</v>
      </c>
      <c r="E232">
        <v>4918.2</v>
      </c>
      <c r="F232">
        <v>19788.7</v>
      </c>
      <c r="G232">
        <v>502.5</v>
      </c>
      <c r="H232">
        <v>465.5</v>
      </c>
    </row>
    <row r="233" spans="1:8">
      <c r="A233" s="1">
        <v>41760</v>
      </c>
      <c r="B233">
        <v>6776.8</v>
      </c>
      <c r="C233">
        <v>29879</v>
      </c>
      <c r="D233">
        <v>4</v>
      </c>
      <c r="E233">
        <v>5071.3</v>
      </c>
      <c r="F233">
        <v>20020.8</v>
      </c>
      <c r="G233">
        <v>524</v>
      </c>
      <c r="H233">
        <v>483.2</v>
      </c>
    </row>
    <row r="234" spans="1:8">
      <c r="A234" s="1">
        <v>41791</v>
      </c>
      <c r="B234">
        <v>6763.1</v>
      </c>
      <c r="C234">
        <v>29890.799999999999</v>
      </c>
      <c r="D234">
        <v>5</v>
      </c>
      <c r="E234">
        <v>5079.8</v>
      </c>
      <c r="F234">
        <v>20160.900000000001</v>
      </c>
      <c r="G234">
        <v>521.1</v>
      </c>
      <c r="H234">
        <v>480.1</v>
      </c>
    </row>
    <row r="235" spans="1:8">
      <c r="A235" s="1">
        <v>41821</v>
      </c>
      <c r="B235">
        <v>6763.5</v>
      </c>
      <c r="C235">
        <v>30073.1</v>
      </c>
      <c r="D235">
        <v>6</v>
      </c>
      <c r="E235">
        <v>5192.2</v>
      </c>
      <c r="F235">
        <v>20721.900000000001</v>
      </c>
      <c r="G235">
        <v>524.5</v>
      </c>
      <c r="H235">
        <v>484</v>
      </c>
    </row>
    <row r="236" spans="1:8">
      <c r="A236" s="1">
        <v>41852</v>
      </c>
      <c r="B236">
        <v>6871.2</v>
      </c>
      <c r="C236">
        <v>30178.3</v>
      </c>
      <c r="D236">
        <v>7</v>
      </c>
      <c r="E236">
        <v>5306.6</v>
      </c>
      <c r="F236">
        <v>20828.099999999999</v>
      </c>
      <c r="G236">
        <v>533.9</v>
      </c>
      <c r="H236">
        <v>490.3</v>
      </c>
    </row>
    <row r="237" spans="1:8">
      <c r="A237" s="1">
        <v>41883</v>
      </c>
      <c r="B237">
        <v>6964.1</v>
      </c>
      <c r="C237">
        <v>30338.7</v>
      </c>
      <c r="D237">
        <v>8</v>
      </c>
      <c r="E237">
        <v>5343</v>
      </c>
      <c r="F237">
        <v>21061.9</v>
      </c>
      <c r="G237">
        <v>545</v>
      </c>
      <c r="H237">
        <v>496.4</v>
      </c>
    </row>
    <row r="238" spans="1:8">
      <c r="A238" s="1">
        <v>41913</v>
      </c>
      <c r="B238">
        <v>6959.3</v>
      </c>
      <c r="C238">
        <v>30297.599999999999</v>
      </c>
      <c r="D238">
        <v>9</v>
      </c>
      <c r="E238">
        <v>5420.4</v>
      </c>
      <c r="F238">
        <v>21480.400000000001</v>
      </c>
      <c r="G238">
        <v>516.79999999999995</v>
      </c>
      <c r="H238">
        <v>472.5</v>
      </c>
    </row>
    <row r="239" spans="1:8">
      <c r="A239" s="1">
        <v>41944</v>
      </c>
      <c r="B239">
        <v>6907.6</v>
      </c>
      <c r="C239">
        <v>29831.200000000001</v>
      </c>
      <c r="D239">
        <v>10</v>
      </c>
      <c r="E239">
        <v>5420.1</v>
      </c>
      <c r="F239">
        <v>21366.7</v>
      </c>
      <c r="G239">
        <v>525.6</v>
      </c>
      <c r="H239">
        <v>477</v>
      </c>
    </row>
    <row r="240" spans="1:8">
      <c r="A240" s="1">
        <v>41974</v>
      </c>
      <c r="B240">
        <v>6920</v>
      </c>
      <c r="C240">
        <v>30141.9</v>
      </c>
      <c r="D240">
        <v>11</v>
      </c>
      <c r="E240">
        <v>5475.2</v>
      </c>
      <c r="F240">
        <v>21920</v>
      </c>
      <c r="G240">
        <v>510.9</v>
      </c>
      <c r="H240">
        <v>462.7</v>
      </c>
    </row>
    <row r="241" spans="1:8">
      <c r="A241" s="1">
        <v>42005</v>
      </c>
      <c r="B241">
        <v>7171.5</v>
      </c>
      <c r="C241">
        <v>31615.7</v>
      </c>
      <c r="D241">
        <v>12</v>
      </c>
      <c r="E241">
        <v>5938.6</v>
      </c>
      <c r="F241">
        <v>24204.799999999999</v>
      </c>
      <c r="G241">
        <v>498.6</v>
      </c>
      <c r="H241">
        <v>454</v>
      </c>
    </row>
    <row r="242" spans="1:8">
      <c r="A242" s="1">
        <v>42036</v>
      </c>
      <c r="B242">
        <v>6700.3</v>
      </c>
      <c r="C242">
        <v>31033.8</v>
      </c>
      <c r="D242" t="s">
        <v>1287</v>
      </c>
      <c r="E242">
        <v>5670.7</v>
      </c>
      <c r="F242">
        <v>23349.1</v>
      </c>
      <c r="G242">
        <v>505.4</v>
      </c>
      <c r="H242">
        <v>456.6</v>
      </c>
    </row>
    <row r="243" spans="1:8">
      <c r="A243" s="1">
        <v>42064</v>
      </c>
      <c r="B243">
        <v>6671.9</v>
      </c>
      <c r="C243">
        <v>31225</v>
      </c>
      <c r="D243">
        <v>2</v>
      </c>
      <c r="E243">
        <v>5713</v>
      </c>
      <c r="F243">
        <v>23542.5</v>
      </c>
      <c r="G243">
        <v>514</v>
      </c>
      <c r="H243">
        <v>463.8</v>
      </c>
    </row>
    <row r="244" spans="1:8">
      <c r="A244" s="1">
        <v>42095</v>
      </c>
      <c r="B244">
        <v>6540.8</v>
      </c>
      <c r="C244">
        <v>31028.799999999999</v>
      </c>
      <c r="D244">
        <v>3</v>
      </c>
      <c r="E244">
        <v>5704.3</v>
      </c>
      <c r="F244">
        <v>23747.8</v>
      </c>
      <c r="G244">
        <v>513.5</v>
      </c>
      <c r="H244">
        <v>465.7</v>
      </c>
    </row>
    <row r="245" spans="1:8">
      <c r="A245" s="1">
        <v>42125</v>
      </c>
      <c r="B245">
        <v>6619.6</v>
      </c>
      <c r="C245">
        <v>31718.6</v>
      </c>
      <c r="D245">
        <v>4</v>
      </c>
      <c r="E245">
        <v>5831.5</v>
      </c>
      <c r="F245">
        <v>23923.8</v>
      </c>
      <c r="G245">
        <v>524.4</v>
      </c>
      <c r="H245">
        <v>476.5</v>
      </c>
    </row>
    <row r="246" spans="1:8">
      <c r="A246" s="1">
        <v>42156</v>
      </c>
      <c r="B246">
        <v>6576.6</v>
      </c>
      <c r="C246">
        <v>31842.1</v>
      </c>
      <c r="D246">
        <v>5</v>
      </c>
      <c r="E246">
        <v>5856.4</v>
      </c>
      <c r="F246">
        <v>24036.3</v>
      </c>
      <c r="G246">
        <v>510.4</v>
      </c>
      <c r="H246">
        <v>465.1</v>
      </c>
    </row>
    <row r="247" spans="1:8">
      <c r="A247" s="1">
        <v>42186</v>
      </c>
      <c r="B247">
        <v>6659.5</v>
      </c>
      <c r="C247">
        <v>31958</v>
      </c>
      <c r="D247">
        <v>6</v>
      </c>
      <c r="E247">
        <v>6003.9</v>
      </c>
      <c r="F247">
        <v>24461</v>
      </c>
      <c r="G247">
        <v>514.29999999999995</v>
      </c>
      <c r="H247">
        <v>468</v>
      </c>
    </row>
    <row r="248" spans="1:8">
      <c r="A248" s="1">
        <v>42217</v>
      </c>
      <c r="B248">
        <v>6759.5</v>
      </c>
      <c r="C248">
        <v>32094.2</v>
      </c>
      <c r="D248">
        <v>7</v>
      </c>
      <c r="E248">
        <v>5976.3</v>
      </c>
      <c r="F248">
        <v>24306.3</v>
      </c>
      <c r="G248">
        <v>510.5</v>
      </c>
      <c r="H248">
        <v>461.9</v>
      </c>
    </row>
    <row r="249" spans="1:8">
      <c r="A249" s="1">
        <v>42248</v>
      </c>
      <c r="B249">
        <v>6785.7</v>
      </c>
      <c r="C249">
        <v>32383.599999999999</v>
      </c>
      <c r="D249">
        <v>8</v>
      </c>
      <c r="E249">
        <v>5980</v>
      </c>
      <c r="F249">
        <v>24284.2</v>
      </c>
      <c r="G249">
        <v>514.6</v>
      </c>
      <c r="H249">
        <v>464.9</v>
      </c>
    </row>
    <row r="250" spans="1:8">
      <c r="A250" s="1">
        <v>42278</v>
      </c>
      <c r="B250">
        <v>6744.9</v>
      </c>
      <c r="C250">
        <v>32074.400000000001</v>
      </c>
      <c r="D250">
        <v>9</v>
      </c>
      <c r="E250">
        <v>5969.2</v>
      </c>
      <c r="F250">
        <v>24437.8</v>
      </c>
      <c r="G250">
        <v>529.9</v>
      </c>
      <c r="H250">
        <v>476.4</v>
      </c>
    </row>
    <row r="251" spans="1:8">
      <c r="A251" s="1">
        <v>42309</v>
      </c>
      <c r="B251">
        <v>6786.9</v>
      </c>
      <c r="C251">
        <v>32170.2</v>
      </c>
      <c r="D251">
        <v>10</v>
      </c>
      <c r="E251">
        <v>5931.3</v>
      </c>
      <c r="F251">
        <v>24444.799999999999</v>
      </c>
      <c r="G251">
        <v>526.79999999999995</v>
      </c>
      <c r="H251">
        <v>475.3</v>
      </c>
    </row>
    <row r="252" spans="1:8">
      <c r="A252" s="1">
        <v>42339</v>
      </c>
      <c r="B252">
        <v>6786.6</v>
      </c>
      <c r="C252">
        <v>32754.2</v>
      </c>
      <c r="D252">
        <v>11</v>
      </c>
      <c r="E252">
        <v>5975.4</v>
      </c>
      <c r="F252">
        <v>24741</v>
      </c>
      <c r="G252">
        <v>528.20000000000005</v>
      </c>
      <c r="H252">
        <v>476.2</v>
      </c>
    </row>
    <row r="253" spans="1:8">
      <c r="A253" s="1">
        <v>42370</v>
      </c>
      <c r="B253">
        <v>7239.1</v>
      </c>
      <c r="C253">
        <v>35179.699999999997</v>
      </c>
      <c r="D253">
        <v>12</v>
      </c>
      <c r="E253">
        <v>6430.1</v>
      </c>
      <c r="F253">
        <v>27164.6</v>
      </c>
      <c r="G253">
        <v>537.6</v>
      </c>
      <c r="H253">
        <v>486.6</v>
      </c>
    </row>
    <row r="254" spans="1:8">
      <c r="A254" s="1">
        <v>42401</v>
      </c>
      <c r="B254">
        <v>7055.1</v>
      </c>
      <c r="C254">
        <v>33975.699999999997</v>
      </c>
      <c r="D254" t="s">
        <v>1288</v>
      </c>
      <c r="E254">
        <v>6078.9</v>
      </c>
      <c r="F254">
        <v>26348.7</v>
      </c>
      <c r="G254">
        <v>532.20000000000005</v>
      </c>
      <c r="H254">
        <v>480.2</v>
      </c>
    </row>
    <row r="255" spans="1:8">
      <c r="A255" s="1">
        <v>42430</v>
      </c>
      <c r="B255">
        <v>7149.8</v>
      </c>
      <c r="C255">
        <v>34318.9</v>
      </c>
      <c r="D255">
        <v>2</v>
      </c>
      <c r="E255">
        <v>6140.9</v>
      </c>
      <c r="F255">
        <v>26768.400000000001</v>
      </c>
      <c r="G255">
        <v>526.20000000000005</v>
      </c>
      <c r="H255">
        <v>475.7</v>
      </c>
    </row>
    <row r="256" spans="1:8">
      <c r="A256" s="1">
        <v>42461</v>
      </c>
      <c r="B256">
        <v>7142.9</v>
      </c>
      <c r="C256">
        <v>34698.699999999997</v>
      </c>
      <c r="D256">
        <v>3</v>
      </c>
      <c r="E256">
        <v>6181.4</v>
      </c>
      <c r="F256">
        <v>27198.6</v>
      </c>
      <c r="G256">
        <v>527.70000000000005</v>
      </c>
      <c r="H256">
        <v>477.3</v>
      </c>
    </row>
    <row r="257" spans="1:8">
      <c r="A257" s="1">
        <v>42491</v>
      </c>
      <c r="B257">
        <v>7301.5</v>
      </c>
      <c r="C257">
        <v>35113.1</v>
      </c>
      <c r="D257">
        <v>4</v>
      </c>
      <c r="E257">
        <v>6353.5</v>
      </c>
      <c r="F257">
        <v>27377.1</v>
      </c>
      <c r="G257">
        <v>533.20000000000005</v>
      </c>
      <c r="H257">
        <v>486.4</v>
      </c>
    </row>
    <row r="258" spans="1:8">
      <c r="A258" s="1">
        <v>42522</v>
      </c>
      <c r="B258">
        <v>7296.8</v>
      </c>
      <c r="C258">
        <v>35650.5</v>
      </c>
      <c r="D258">
        <v>5</v>
      </c>
      <c r="E258">
        <v>6348.8</v>
      </c>
      <c r="F258">
        <v>27593.4</v>
      </c>
      <c r="G258">
        <v>518.4</v>
      </c>
      <c r="H258">
        <v>473.4</v>
      </c>
    </row>
    <row r="259" spans="1:8">
      <c r="A259" s="1">
        <v>42552</v>
      </c>
      <c r="B259">
        <v>7372.7</v>
      </c>
      <c r="C259">
        <v>35867.9</v>
      </c>
      <c r="D259">
        <v>6</v>
      </c>
      <c r="E259">
        <v>6470.3</v>
      </c>
      <c r="F259">
        <v>28212.3</v>
      </c>
      <c r="G259">
        <v>513.79999999999995</v>
      </c>
      <c r="H259">
        <v>475.2</v>
      </c>
    </row>
    <row r="260" spans="1:8">
      <c r="A260" s="1">
        <v>42583</v>
      </c>
      <c r="B260">
        <v>7462.4</v>
      </c>
      <c r="C260">
        <v>36039</v>
      </c>
      <c r="D260">
        <v>7</v>
      </c>
      <c r="E260">
        <v>6480.1</v>
      </c>
      <c r="F260">
        <v>28443.9</v>
      </c>
      <c r="G260">
        <v>512.79999999999995</v>
      </c>
      <c r="H260">
        <v>470.2</v>
      </c>
    </row>
    <row r="261" spans="1:8">
      <c r="A261" s="1">
        <v>42614</v>
      </c>
      <c r="B261">
        <v>7438.5</v>
      </c>
      <c r="C261">
        <v>36194.400000000001</v>
      </c>
      <c r="D261">
        <v>8</v>
      </c>
      <c r="E261">
        <v>6509.8</v>
      </c>
      <c r="F261">
        <v>28499.9</v>
      </c>
      <c r="G261">
        <v>509.7</v>
      </c>
      <c r="H261">
        <v>464.2</v>
      </c>
    </row>
    <row r="262" spans="1:8">
      <c r="A262" s="1">
        <v>42644</v>
      </c>
      <c r="B262">
        <v>7412.2</v>
      </c>
      <c r="C262">
        <v>36148.800000000003</v>
      </c>
      <c r="D262">
        <v>9</v>
      </c>
      <c r="E262">
        <v>6414.4</v>
      </c>
      <c r="F262">
        <v>28352.6</v>
      </c>
      <c r="G262">
        <v>522.6</v>
      </c>
      <c r="H262">
        <v>479.5</v>
      </c>
    </row>
    <row r="263" spans="1:8">
      <c r="A263" s="1">
        <v>42675</v>
      </c>
      <c r="B263">
        <v>7339.1</v>
      </c>
      <c r="C263">
        <v>36051</v>
      </c>
      <c r="D263">
        <v>10</v>
      </c>
      <c r="E263">
        <v>6419</v>
      </c>
      <c r="F263">
        <v>28276.400000000001</v>
      </c>
      <c r="G263">
        <v>524.29999999999995</v>
      </c>
      <c r="H263">
        <v>480.2</v>
      </c>
    </row>
    <row r="264" spans="1:8">
      <c r="A264" s="1">
        <v>42705</v>
      </c>
      <c r="B264">
        <v>7317.2</v>
      </c>
      <c r="C264">
        <v>36433</v>
      </c>
      <c r="D264">
        <v>11</v>
      </c>
      <c r="E264">
        <v>6564.1</v>
      </c>
      <c r="F264">
        <v>28873.3</v>
      </c>
      <c r="G264">
        <v>515.6</v>
      </c>
      <c r="H264">
        <v>475</v>
      </c>
    </row>
    <row r="265" spans="1:8">
      <c r="A265" s="1">
        <v>42736</v>
      </c>
      <c r="B265">
        <v>7714.8</v>
      </c>
      <c r="C265">
        <v>38418</v>
      </c>
      <c r="D265">
        <v>12</v>
      </c>
      <c r="E265">
        <v>6985.6</v>
      </c>
      <c r="F265">
        <v>31155.599999999999</v>
      </c>
      <c r="G265">
        <v>509.6</v>
      </c>
      <c r="H265">
        <v>469.6</v>
      </c>
    </row>
    <row r="266" spans="1:8">
      <c r="A266" s="1">
        <v>42767</v>
      </c>
      <c r="B266">
        <v>7543.7</v>
      </c>
      <c r="C266">
        <v>38016.800000000003</v>
      </c>
      <c r="D266" t="s">
        <v>1232</v>
      </c>
      <c r="E266">
        <v>6663.1</v>
      </c>
      <c r="F266">
        <v>29861.200000000001</v>
      </c>
      <c r="G266">
        <v>498.9</v>
      </c>
      <c r="H266">
        <v>457.2</v>
      </c>
    </row>
    <row r="267" spans="1:8">
      <c r="A267" s="1">
        <v>42795</v>
      </c>
      <c r="B267">
        <v>7587.4</v>
      </c>
      <c r="C267">
        <v>38475.199999999997</v>
      </c>
      <c r="D267">
        <v>2</v>
      </c>
      <c r="E267">
        <v>6699.9</v>
      </c>
      <c r="F267">
        <v>30169</v>
      </c>
      <c r="G267">
        <v>493.3</v>
      </c>
      <c r="H267">
        <v>448.7</v>
      </c>
    </row>
    <row r="268" spans="1:8">
      <c r="A268" s="1">
        <v>42826</v>
      </c>
      <c r="B268">
        <v>7610.3</v>
      </c>
      <c r="C268">
        <v>38555.199999999997</v>
      </c>
      <c r="D268">
        <v>3</v>
      </c>
      <c r="E268">
        <v>6608.2</v>
      </c>
      <c r="F268">
        <v>29519.3</v>
      </c>
      <c r="G268">
        <v>486.1</v>
      </c>
      <c r="H268">
        <v>442.8</v>
      </c>
    </row>
    <row r="269" spans="1:8">
      <c r="A269" s="1">
        <v>42856</v>
      </c>
      <c r="B269">
        <v>7775.3</v>
      </c>
      <c r="C269">
        <v>38663.800000000003</v>
      </c>
      <c r="D269">
        <v>4</v>
      </c>
      <c r="E269">
        <v>6776.8</v>
      </c>
      <c r="F269">
        <v>29879</v>
      </c>
      <c r="G269">
        <v>472.3</v>
      </c>
      <c r="H269">
        <v>428</v>
      </c>
    </row>
    <row r="270" spans="1:8">
      <c r="A270" s="1">
        <v>42887</v>
      </c>
      <c r="B270">
        <v>7813.3</v>
      </c>
      <c r="C270">
        <v>39222.9</v>
      </c>
      <c r="D270">
        <v>5</v>
      </c>
      <c r="E270">
        <v>6763.1</v>
      </c>
      <c r="F270">
        <v>29890.799999999999</v>
      </c>
      <c r="G270">
        <v>467.2</v>
      </c>
      <c r="H270">
        <v>423.8</v>
      </c>
    </row>
    <row r="271" spans="1:8">
      <c r="A271" s="1">
        <v>42917</v>
      </c>
      <c r="B271">
        <v>7946.9</v>
      </c>
      <c r="C271">
        <v>39623.1</v>
      </c>
      <c r="D271">
        <v>6</v>
      </c>
      <c r="E271">
        <v>6763.5</v>
      </c>
      <c r="F271">
        <v>30073.1</v>
      </c>
      <c r="G271">
        <v>478.3</v>
      </c>
      <c r="H271">
        <v>432</v>
      </c>
    </row>
    <row r="272" spans="1:8">
      <c r="A272" s="1">
        <v>42948</v>
      </c>
      <c r="B272">
        <v>8034.2</v>
      </c>
      <c r="C272">
        <v>39275.9</v>
      </c>
      <c r="D272">
        <v>7</v>
      </c>
      <c r="E272">
        <v>6871.2</v>
      </c>
      <c r="F272">
        <v>30178.3</v>
      </c>
      <c r="G272">
        <v>468.8</v>
      </c>
      <c r="H272">
        <v>422.7</v>
      </c>
    </row>
    <row r="273" spans="1:8">
      <c r="A273" s="1">
        <v>42979</v>
      </c>
      <c r="B273">
        <v>8066.8</v>
      </c>
      <c r="C273">
        <v>39419.300000000003</v>
      </c>
      <c r="D273">
        <v>8</v>
      </c>
      <c r="E273">
        <v>6964.1</v>
      </c>
      <c r="F273">
        <v>30338.7</v>
      </c>
      <c r="G273">
        <v>465.2</v>
      </c>
      <c r="H273">
        <v>419.2</v>
      </c>
    </row>
    <row r="274" spans="1:8">
      <c r="A274" s="1">
        <v>43009</v>
      </c>
      <c r="B274">
        <v>8089.5</v>
      </c>
      <c r="C274">
        <v>39571</v>
      </c>
      <c r="D274">
        <v>9</v>
      </c>
      <c r="E274">
        <v>6959.3</v>
      </c>
      <c r="F274">
        <v>30297.599999999999</v>
      </c>
      <c r="G274">
        <v>454.2</v>
      </c>
      <c r="H274">
        <v>409.2</v>
      </c>
    </row>
    <row r="275" spans="1:8">
      <c r="A275" s="1">
        <v>43040</v>
      </c>
      <c r="B275">
        <v>8071.5</v>
      </c>
      <c r="C275">
        <v>39667.5</v>
      </c>
      <c r="D275">
        <v>10</v>
      </c>
      <c r="E275">
        <v>6907.6</v>
      </c>
      <c r="F275">
        <v>29831.200000000001</v>
      </c>
      <c r="G275">
        <v>428.6</v>
      </c>
      <c r="H275">
        <v>383.3</v>
      </c>
    </row>
    <row r="276" spans="1:8">
      <c r="A276" s="1">
        <v>43070</v>
      </c>
      <c r="B276">
        <v>8073.9</v>
      </c>
      <c r="C276">
        <v>40114.400000000001</v>
      </c>
      <c r="D276">
        <v>11</v>
      </c>
      <c r="E276">
        <v>6920</v>
      </c>
      <c r="F276">
        <v>30141.9</v>
      </c>
      <c r="G276">
        <v>418.9</v>
      </c>
      <c r="H276">
        <v>373.7</v>
      </c>
    </row>
    <row r="277" spans="1:8">
      <c r="A277" s="1">
        <v>43101</v>
      </c>
      <c r="B277">
        <v>8446</v>
      </c>
      <c r="C277">
        <v>42442.2</v>
      </c>
      <c r="D277">
        <v>12</v>
      </c>
      <c r="E277">
        <v>7171.5</v>
      </c>
      <c r="F277">
        <v>31615.7</v>
      </c>
      <c r="G277">
        <v>385.5</v>
      </c>
      <c r="H277">
        <v>339.4</v>
      </c>
    </row>
    <row r="278" spans="1:8">
      <c r="A278" s="1">
        <v>43132</v>
      </c>
      <c r="B278">
        <v>8163.6</v>
      </c>
      <c r="C278">
        <v>41597.5</v>
      </c>
      <c r="D278" t="s">
        <v>1233</v>
      </c>
      <c r="E278">
        <v>6700.3</v>
      </c>
      <c r="F278">
        <v>31033.8</v>
      </c>
      <c r="G278">
        <v>376.2</v>
      </c>
      <c r="H278">
        <v>327.10000000000002</v>
      </c>
    </row>
    <row r="279" spans="1:8">
      <c r="A279" s="1">
        <v>43160</v>
      </c>
      <c r="B279">
        <v>8301</v>
      </c>
      <c r="C279">
        <v>42045.5</v>
      </c>
      <c r="D279">
        <v>2</v>
      </c>
      <c r="E279">
        <v>6671.9</v>
      </c>
      <c r="F279">
        <v>31225</v>
      </c>
      <c r="G279">
        <v>360.2</v>
      </c>
      <c r="H279">
        <v>313.39999999999998</v>
      </c>
    </row>
    <row r="280" spans="1:8">
      <c r="A280" s="1">
        <v>43191</v>
      </c>
      <c r="B280">
        <v>8442.6</v>
      </c>
      <c r="C280">
        <v>42377</v>
      </c>
      <c r="D280">
        <v>3</v>
      </c>
      <c r="E280">
        <v>6540.8</v>
      </c>
      <c r="F280">
        <v>31028.799999999999</v>
      </c>
      <c r="G280">
        <v>356.4</v>
      </c>
      <c r="H280">
        <v>309.10000000000002</v>
      </c>
    </row>
    <row r="281" spans="1:8">
      <c r="A281" s="1">
        <v>43221</v>
      </c>
      <c r="B281">
        <v>8712.2999999999993</v>
      </c>
      <c r="C281">
        <v>43122</v>
      </c>
      <c r="D281">
        <v>4</v>
      </c>
      <c r="E281">
        <v>6619.6</v>
      </c>
      <c r="F281">
        <v>31718.6</v>
      </c>
      <c r="G281">
        <v>356</v>
      </c>
      <c r="H281">
        <v>307.7</v>
      </c>
    </row>
    <row r="282" spans="1:8">
      <c r="A282" s="1">
        <v>43252</v>
      </c>
      <c r="B282">
        <v>8772</v>
      </c>
      <c r="C282">
        <v>43257.4</v>
      </c>
      <c r="D282">
        <v>5</v>
      </c>
      <c r="E282">
        <v>6576.6</v>
      </c>
      <c r="F282">
        <v>31842.1</v>
      </c>
      <c r="G282">
        <v>356.8</v>
      </c>
      <c r="H282">
        <v>308.89999999999998</v>
      </c>
    </row>
    <row r="283" spans="1:8">
      <c r="A283" s="1">
        <v>43282</v>
      </c>
      <c r="B283">
        <v>8945.5</v>
      </c>
      <c r="C283">
        <v>44126.7</v>
      </c>
      <c r="D283">
        <v>6</v>
      </c>
      <c r="E283">
        <v>6659.5</v>
      </c>
      <c r="F283">
        <v>31958</v>
      </c>
      <c r="G283">
        <v>361.6</v>
      </c>
      <c r="H283">
        <v>313.3</v>
      </c>
    </row>
    <row r="284" spans="1:8">
      <c r="A284" s="1">
        <v>43313</v>
      </c>
      <c r="B284">
        <v>9053.1</v>
      </c>
      <c r="C284">
        <v>43910.3</v>
      </c>
      <c r="D284">
        <v>7</v>
      </c>
      <c r="E284">
        <v>6759.5</v>
      </c>
      <c r="F284">
        <v>32094.2</v>
      </c>
      <c r="G284">
        <v>357.6</v>
      </c>
      <c r="H284">
        <v>312.7</v>
      </c>
    </row>
    <row r="285" spans="1:8">
      <c r="A285" s="1">
        <v>43344</v>
      </c>
      <c r="B285">
        <v>9149.9</v>
      </c>
      <c r="C285">
        <v>44369.1</v>
      </c>
      <c r="D285">
        <v>8</v>
      </c>
      <c r="E285">
        <v>6785.7</v>
      </c>
      <c r="F285">
        <v>32383.599999999999</v>
      </c>
      <c r="G285">
        <v>366.3</v>
      </c>
      <c r="H285">
        <v>318.7</v>
      </c>
    </row>
    <row r="286" spans="1:8">
      <c r="A286" s="1">
        <v>43374</v>
      </c>
      <c r="B286">
        <v>9138.7000000000007</v>
      </c>
      <c r="C286">
        <v>44254.7</v>
      </c>
      <c r="D286">
        <v>9</v>
      </c>
      <c r="E286">
        <v>6744.9</v>
      </c>
      <c r="F286">
        <v>32074.400000000001</v>
      </c>
      <c r="G286">
        <v>371.3</v>
      </c>
      <c r="H286">
        <v>322.39999999999998</v>
      </c>
    </row>
    <row r="287" spans="1:8">
      <c r="A287" s="1">
        <v>43405</v>
      </c>
      <c r="B287">
        <v>9048.4</v>
      </c>
      <c r="C287">
        <v>44218.400000000001</v>
      </c>
      <c r="D287">
        <v>10</v>
      </c>
      <c r="E287">
        <v>6786.9</v>
      </c>
      <c r="F287">
        <v>32170.2</v>
      </c>
      <c r="G287">
        <v>369.6</v>
      </c>
      <c r="H287">
        <v>319.10000000000002</v>
      </c>
    </row>
    <row r="288" spans="1:8">
      <c r="A288" s="1">
        <v>43435</v>
      </c>
      <c r="B288">
        <v>8980.9</v>
      </c>
      <c r="C288">
        <v>44891.6</v>
      </c>
      <c r="D288">
        <v>11</v>
      </c>
      <c r="E288">
        <v>6786.6</v>
      </c>
      <c r="F288">
        <v>32754.2</v>
      </c>
      <c r="G288">
        <v>364.7</v>
      </c>
      <c r="H288">
        <v>317</v>
      </c>
    </row>
    <row r="289" spans="1:8">
      <c r="A289" s="1">
        <v>43466</v>
      </c>
      <c r="B289">
        <v>9339</v>
      </c>
      <c r="C289">
        <v>47109.3</v>
      </c>
      <c r="D289">
        <v>12</v>
      </c>
      <c r="E289">
        <v>7239.1</v>
      </c>
      <c r="F289">
        <v>35179.699999999997</v>
      </c>
      <c r="G289">
        <v>368.4</v>
      </c>
      <c r="H289">
        <v>319.8</v>
      </c>
    </row>
    <row r="290" spans="1:8">
      <c r="A290" s="1">
        <v>43497</v>
      </c>
      <c r="B290">
        <v>8989.9</v>
      </c>
      <c r="C290">
        <v>45721.2</v>
      </c>
      <c r="D290" t="s">
        <v>1234</v>
      </c>
      <c r="E290">
        <v>7055.1</v>
      </c>
      <c r="F290">
        <v>33975.699999999997</v>
      </c>
      <c r="G290">
        <v>371.6</v>
      </c>
      <c r="H290">
        <v>320.2</v>
      </c>
    </row>
    <row r="291" spans="1:8">
      <c r="A291" s="1">
        <v>43525</v>
      </c>
      <c r="B291">
        <v>9029.7000000000007</v>
      </c>
      <c r="C291">
        <v>46212.6</v>
      </c>
      <c r="D291">
        <v>2</v>
      </c>
      <c r="E291">
        <v>7149.8</v>
      </c>
      <c r="F291">
        <v>34318.9</v>
      </c>
      <c r="G291">
        <v>380.5</v>
      </c>
      <c r="H291">
        <v>323.3</v>
      </c>
    </row>
    <row r="292" spans="1:8">
      <c r="A292" s="1">
        <v>43556</v>
      </c>
      <c r="B292">
        <v>8980.6</v>
      </c>
      <c r="C292">
        <v>46141.2</v>
      </c>
      <c r="D292">
        <v>3</v>
      </c>
      <c r="E292">
        <v>7142.9</v>
      </c>
      <c r="F292">
        <v>34698.699999999997</v>
      </c>
      <c r="G292">
        <v>387</v>
      </c>
      <c r="H292">
        <v>328.9</v>
      </c>
    </row>
    <row r="293" spans="1:8">
      <c r="A293" s="1">
        <v>43586</v>
      </c>
      <c r="B293">
        <v>9113.7999999999993</v>
      </c>
      <c r="C293">
        <v>46435.9</v>
      </c>
      <c r="D293">
        <v>4</v>
      </c>
      <c r="E293">
        <v>7301.5</v>
      </c>
      <c r="F293">
        <v>35113.1</v>
      </c>
      <c r="G293">
        <v>391.5</v>
      </c>
      <c r="H293">
        <v>331</v>
      </c>
    </row>
    <row r="294" spans="1:8">
      <c r="A294" s="1">
        <v>43617</v>
      </c>
      <c r="B294">
        <v>9110.7000000000007</v>
      </c>
      <c r="C294">
        <v>46735.3</v>
      </c>
      <c r="D294">
        <v>5</v>
      </c>
      <c r="E294">
        <v>7296.8</v>
      </c>
      <c r="F294">
        <v>35650.5</v>
      </c>
      <c r="G294">
        <v>387.7</v>
      </c>
      <c r="H294">
        <v>329.8</v>
      </c>
    </row>
    <row r="295" spans="1:8">
      <c r="A295" s="1">
        <v>43647</v>
      </c>
      <c r="B295">
        <v>9192.7999999999993</v>
      </c>
      <c r="C295">
        <v>47349.4</v>
      </c>
      <c r="D295">
        <v>6</v>
      </c>
      <c r="E295">
        <v>7372.7</v>
      </c>
      <c r="F295">
        <v>35867.9</v>
      </c>
      <c r="G295">
        <v>392.8</v>
      </c>
      <c r="H295">
        <v>329.3</v>
      </c>
    </row>
    <row r="296" spans="1:8">
      <c r="A296" s="1">
        <v>43678</v>
      </c>
      <c r="B296">
        <v>9254.2000000000007</v>
      </c>
      <c r="C296">
        <v>47351</v>
      </c>
      <c r="D296">
        <v>7</v>
      </c>
      <c r="E296">
        <v>7462.4</v>
      </c>
      <c r="F296">
        <v>36039</v>
      </c>
      <c r="G296">
        <v>393.9</v>
      </c>
      <c r="H296">
        <v>329.4</v>
      </c>
    </row>
    <row r="297" spans="1:8">
      <c r="A297" s="1">
        <v>43709</v>
      </c>
      <c r="B297">
        <v>9367.6</v>
      </c>
      <c r="C297">
        <v>47584.1</v>
      </c>
      <c r="D297">
        <v>8</v>
      </c>
      <c r="E297">
        <v>7438.5</v>
      </c>
      <c r="F297">
        <v>36194.400000000001</v>
      </c>
      <c r="G297">
        <v>395.2</v>
      </c>
      <c r="H297">
        <v>330.5</v>
      </c>
    </row>
    <row r="298" spans="1:8">
      <c r="A298" s="1">
        <v>43739</v>
      </c>
      <c r="B298">
        <v>9411.9</v>
      </c>
      <c r="C298">
        <v>48266.8</v>
      </c>
      <c r="D298">
        <v>9</v>
      </c>
      <c r="E298">
        <v>7412.2</v>
      </c>
      <c r="F298">
        <v>36148.800000000003</v>
      </c>
      <c r="G298">
        <v>397.7</v>
      </c>
      <c r="H298">
        <v>332.2</v>
      </c>
    </row>
    <row r="299" spans="1:8">
      <c r="A299" s="1">
        <v>43770</v>
      </c>
      <c r="B299">
        <v>9354.6</v>
      </c>
      <c r="C299">
        <v>48083</v>
      </c>
      <c r="D299">
        <v>10</v>
      </c>
      <c r="E299">
        <v>7339.1</v>
      </c>
      <c r="F299">
        <v>36051</v>
      </c>
      <c r="G299">
        <v>390.7</v>
      </c>
      <c r="H299">
        <v>326.3</v>
      </c>
    </row>
    <row r="300" spans="1:8">
      <c r="A300" s="1">
        <v>43800</v>
      </c>
      <c r="B300">
        <v>9394</v>
      </c>
      <c r="C300">
        <v>49195.3</v>
      </c>
      <c r="D300">
        <v>11</v>
      </c>
      <c r="E300">
        <v>7317.2</v>
      </c>
      <c r="F300">
        <v>36433</v>
      </c>
      <c r="G300">
        <v>385.3</v>
      </c>
      <c r="H300">
        <v>323.60000000000002</v>
      </c>
    </row>
    <row r="301" spans="1:8">
      <c r="A301" s="1">
        <v>43831</v>
      </c>
      <c r="B301">
        <v>9658.4</v>
      </c>
      <c r="C301">
        <v>51681.2</v>
      </c>
      <c r="D301">
        <v>12</v>
      </c>
      <c r="E301">
        <v>7714.8</v>
      </c>
      <c r="F301">
        <v>38418</v>
      </c>
      <c r="G301">
        <v>377.7</v>
      </c>
      <c r="H301">
        <v>317.5</v>
      </c>
    </row>
    <row r="302" spans="1:8">
      <c r="A302" s="1">
        <v>43862</v>
      </c>
      <c r="B302">
        <v>9489</v>
      </c>
      <c r="C302">
        <v>50622.9</v>
      </c>
      <c r="D302" t="s">
        <v>1235</v>
      </c>
      <c r="E302">
        <v>7543.7</v>
      </c>
      <c r="F302">
        <v>38016.800000000003</v>
      </c>
      <c r="G302">
        <v>390.6</v>
      </c>
      <c r="H302">
        <v>327.60000000000002</v>
      </c>
    </row>
    <row r="303" spans="1:8">
      <c r="A303" s="1">
        <v>43891</v>
      </c>
      <c r="B303">
        <v>9670.7999999999993</v>
      </c>
      <c r="C303">
        <v>51314.2</v>
      </c>
      <c r="D303">
        <v>2</v>
      </c>
      <c r="E303">
        <v>7587.4</v>
      </c>
      <c r="F303">
        <v>38475.199999999997</v>
      </c>
      <c r="G303">
        <v>397.3</v>
      </c>
      <c r="H303">
        <v>330.5</v>
      </c>
    </row>
    <row r="304" spans="1:8">
      <c r="A304" s="1">
        <v>43922</v>
      </c>
      <c r="B304">
        <v>10241</v>
      </c>
      <c r="C304">
        <v>52327</v>
      </c>
      <c r="D304">
        <v>3</v>
      </c>
      <c r="E304">
        <v>7610.3</v>
      </c>
      <c r="F304">
        <v>38555.199999999997</v>
      </c>
      <c r="G304">
        <v>397.9</v>
      </c>
      <c r="H304">
        <v>330.3</v>
      </c>
    </row>
    <row r="305" spans="1:8">
      <c r="A305" s="1">
        <v>43952</v>
      </c>
      <c r="B305">
        <v>10912</v>
      </c>
      <c r="C305">
        <v>52951.7</v>
      </c>
      <c r="D305">
        <v>4</v>
      </c>
      <c r="E305">
        <v>7775.3</v>
      </c>
      <c r="F305">
        <v>38663.800000000003</v>
      </c>
      <c r="G305">
        <v>401</v>
      </c>
      <c r="H305">
        <v>332.3</v>
      </c>
    </row>
    <row r="306" spans="1:8">
      <c r="A306" s="1">
        <v>43983</v>
      </c>
      <c r="B306">
        <v>11209.3</v>
      </c>
      <c r="C306">
        <v>53068</v>
      </c>
      <c r="D306">
        <v>5</v>
      </c>
      <c r="E306">
        <v>7813.3</v>
      </c>
      <c r="F306">
        <v>39222.9</v>
      </c>
      <c r="G306">
        <v>405.7</v>
      </c>
      <c r="H306">
        <v>336.4</v>
      </c>
    </row>
    <row r="307" spans="1:8">
      <c r="A307" s="1">
        <v>44013</v>
      </c>
      <c r="B307">
        <v>11516.4</v>
      </c>
      <c r="C307">
        <v>54392.6</v>
      </c>
      <c r="D307">
        <v>6</v>
      </c>
      <c r="E307">
        <v>7946.9</v>
      </c>
      <c r="F307">
        <v>39623.1</v>
      </c>
      <c r="G307">
        <v>412.2</v>
      </c>
      <c r="H307">
        <v>343.5</v>
      </c>
    </row>
    <row r="308" spans="1:8">
      <c r="A308" s="1">
        <v>44044</v>
      </c>
      <c r="B308">
        <v>11817.8</v>
      </c>
      <c r="C308">
        <v>54687.4</v>
      </c>
      <c r="D308">
        <v>7</v>
      </c>
      <c r="E308">
        <v>8034.2</v>
      </c>
      <c r="F308">
        <v>39275.9</v>
      </c>
      <c r="G308">
        <v>418.4</v>
      </c>
      <c r="H308">
        <v>348.4</v>
      </c>
    </row>
    <row r="309" spans="1:8">
      <c r="A309" s="1">
        <v>44075</v>
      </c>
      <c r="B309">
        <v>11951.3</v>
      </c>
      <c r="C309">
        <v>55294.2</v>
      </c>
      <c r="D309">
        <v>8</v>
      </c>
      <c r="E309">
        <v>8066.8</v>
      </c>
      <c r="F309">
        <v>39419.300000000003</v>
      </c>
      <c r="G309">
        <v>424</v>
      </c>
      <c r="H309">
        <v>350.5</v>
      </c>
    </row>
    <row r="310" spans="1:8">
      <c r="A310" s="1">
        <v>44105</v>
      </c>
      <c r="B310">
        <v>12072.8</v>
      </c>
      <c r="C310">
        <v>56023.9</v>
      </c>
      <c r="D310">
        <v>9</v>
      </c>
      <c r="E310">
        <v>8089.5</v>
      </c>
      <c r="F310">
        <v>39571</v>
      </c>
      <c r="G310">
        <v>424.8</v>
      </c>
      <c r="H310">
        <v>351.2</v>
      </c>
    </row>
    <row r="311" spans="1:8">
      <c r="A311" s="1">
        <v>44136</v>
      </c>
      <c r="B311">
        <v>12157.7</v>
      </c>
      <c r="C311">
        <v>55871.6</v>
      </c>
      <c r="D311">
        <v>10</v>
      </c>
      <c r="E311">
        <v>8071.5</v>
      </c>
      <c r="F311">
        <v>39667.5</v>
      </c>
      <c r="G311">
        <v>424.9</v>
      </c>
      <c r="H311">
        <v>351.2</v>
      </c>
    </row>
    <row r="312" spans="1:8">
      <c r="A312" s="1">
        <v>44166</v>
      </c>
      <c r="B312">
        <v>12134.6</v>
      </c>
      <c r="C312">
        <v>56122.6</v>
      </c>
      <c r="D312">
        <v>11</v>
      </c>
      <c r="E312">
        <v>8073.9</v>
      </c>
      <c r="F312">
        <v>40114.400000000001</v>
      </c>
      <c r="G312">
        <v>431.6</v>
      </c>
      <c r="H312">
        <v>355.5</v>
      </c>
    </row>
    <row r="313" spans="1:8">
      <c r="A313" s="1">
        <v>44197</v>
      </c>
      <c r="B313">
        <v>12523.9</v>
      </c>
      <c r="C313">
        <v>58651.1</v>
      </c>
      <c r="D313">
        <v>12</v>
      </c>
      <c r="E313">
        <v>8446</v>
      </c>
      <c r="F313">
        <v>42442.2</v>
      </c>
      <c r="G313">
        <v>432.7</v>
      </c>
      <c r="H313">
        <v>356.1</v>
      </c>
    </row>
    <row r="314" spans="1:8">
      <c r="A314" s="1">
        <v>44228</v>
      </c>
      <c r="B314">
        <v>12429.1</v>
      </c>
      <c r="C314">
        <v>57598.400000000001</v>
      </c>
      <c r="D314" t="s">
        <v>1236</v>
      </c>
      <c r="E314">
        <v>8163.6</v>
      </c>
      <c r="F314">
        <v>41597.5</v>
      </c>
      <c r="G314">
        <v>447.7</v>
      </c>
      <c r="H314">
        <v>367.4</v>
      </c>
    </row>
    <row r="315" spans="1:8">
      <c r="A315" s="1">
        <v>44256</v>
      </c>
      <c r="B315">
        <v>12538.1</v>
      </c>
      <c r="C315">
        <v>58178.2</v>
      </c>
      <c r="D315">
        <v>2</v>
      </c>
      <c r="E315">
        <v>8301</v>
      </c>
      <c r="F315">
        <v>42045.5</v>
      </c>
      <c r="G315">
        <v>453.6</v>
      </c>
      <c r="H315">
        <v>373.1</v>
      </c>
    </row>
    <row r="316" spans="1:8">
      <c r="A316" s="1">
        <v>44287</v>
      </c>
      <c r="B316">
        <v>12569.7</v>
      </c>
      <c r="C316">
        <v>58261.599999999999</v>
      </c>
      <c r="D316">
        <v>3</v>
      </c>
      <c r="E316">
        <v>8442.6</v>
      </c>
      <c r="F316">
        <v>42377</v>
      </c>
      <c r="G316">
        <v>458</v>
      </c>
      <c r="H316">
        <v>377.5</v>
      </c>
    </row>
    <row r="317" spans="1:8">
      <c r="A317" s="1">
        <v>44317</v>
      </c>
      <c r="B317">
        <v>12859.9</v>
      </c>
      <c r="C317">
        <v>59206.3</v>
      </c>
      <c r="D317">
        <v>4</v>
      </c>
      <c r="E317">
        <v>8712.2999999999993</v>
      </c>
      <c r="F317">
        <v>43122</v>
      </c>
      <c r="G317">
        <v>459.9</v>
      </c>
      <c r="H317">
        <v>378.7</v>
      </c>
    </row>
    <row r="318" spans="1:8">
      <c r="A318" s="1">
        <v>44348</v>
      </c>
      <c r="B318">
        <v>12752.3</v>
      </c>
      <c r="C318">
        <v>59194.1</v>
      </c>
      <c r="D318">
        <v>5</v>
      </c>
      <c r="E318">
        <v>8772</v>
      </c>
      <c r="F318">
        <v>43257.4</v>
      </c>
      <c r="G318">
        <v>456.6</v>
      </c>
      <c r="H318">
        <v>376.1</v>
      </c>
    </row>
    <row r="319" spans="1:8">
      <c r="A319" s="1">
        <v>44378</v>
      </c>
      <c r="B319">
        <v>12786.5</v>
      </c>
      <c r="C319">
        <v>59583.9</v>
      </c>
      <c r="D319">
        <v>6</v>
      </c>
      <c r="E319">
        <v>8945.5</v>
      </c>
      <c r="F319">
        <v>44126.7</v>
      </c>
      <c r="G319">
        <v>456.7</v>
      </c>
      <c r="H319">
        <v>378.6</v>
      </c>
    </row>
    <row r="320" spans="1:8">
      <c r="A320" s="1">
        <v>44409</v>
      </c>
      <c r="B320">
        <v>12938.7</v>
      </c>
      <c r="C320">
        <v>59379.7</v>
      </c>
      <c r="D320">
        <v>7</v>
      </c>
      <c r="E320">
        <v>9053.1</v>
      </c>
      <c r="F320">
        <v>43910.3</v>
      </c>
      <c r="G320">
        <v>458</v>
      </c>
      <c r="H320">
        <v>380.6</v>
      </c>
    </row>
    <row r="321" spans="1:8">
      <c r="A321" s="1">
        <v>44440</v>
      </c>
      <c r="B321">
        <v>12969.4</v>
      </c>
      <c r="C321">
        <v>59816.9</v>
      </c>
      <c r="D321">
        <v>8</v>
      </c>
      <c r="E321">
        <v>9149.9</v>
      </c>
      <c r="F321">
        <v>44369.1</v>
      </c>
      <c r="G321">
        <v>460.6</v>
      </c>
      <c r="H321">
        <v>383.4</v>
      </c>
    </row>
    <row r="322" spans="1:8">
      <c r="A322" s="1">
        <v>44470</v>
      </c>
      <c r="B322">
        <v>13087.2</v>
      </c>
      <c r="C322">
        <v>60606.2</v>
      </c>
      <c r="D322">
        <v>9</v>
      </c>
      <c r="E322">
        <v>9138.7000000000007</v>
      </c>
      <c r="F322">
        <v>44254.7</v>
      </c>
      <c r="G322">
        <v>459.2</v>
      </c>
      <c r="H322">
        <v>381.7</v>
      </c>
    </row>
    <row r="323" spans="1:8">
      <c r="A323" s="1">
        <v>44501</v>
      </c>
      <c r="B323">
        <v>13020.6</v>
      </c>
      <c r="C323">
        <v>60813.7</v>
      </c>
      <c r="D323">
        <v>10</v>
      </c>
      <c r="E323">
        <v>9048.4</v>
      </c>
      <c r="F323">
        <v>44218.400000000001</v>
      </c>
      <c r="G323">
        <v>459.6</v>
      </c>
      <c r="H323">
        <v>378.5</v>
      </c>
    </row>
    <row r="324" spans="1:8">
      <c r="A324" s="1">
        <v>44531</v>
      </c>
      <c r="B324">
        <v>12954.2</v>
      </c>
      <c r="C324">
        <v>62312.5</v>
      </c>
      <c r="D324">
        <v>11</v>
      </c>
      <c r="E324">
        <v>8980.9</v>
      </c>
      <c r="F324">
        <v>44891.6</v>
      </c>
      <c r="G324">
        <v>462.1</v>
      </c>
      <c r="H324">
        <v>379.2</v>
      </c>
    </row>
    <row r="325" spans="1:8">
      <c r="A325" s="1">
        <v>44562</v>
      </c>
      <c r="B325">
        <v>13200.4</v>
      </c>
      <c r="C325">
        <v>66252.399999999994</v>
      </c>
      <c r="D325">
        <v>12</v>
      </c>
      <c r="E325">
        <v>9339</v>
      </c>
      <c r="F325">
        <v>47109.3</v>
      </c>
      <c r="G325">
        <v>468.5</v>
      </c>
      <c r="H325">
        <v>381.6</v>
      </c>
    </row>
    <row r="326" spans="1:8">
      <c r="A326" s="1">
        <v>44593</v>
      </c>
      <c r="B326">
        <v>13026.9</v>
      </c>
      <c r="C326">
        <v>65310.3</v>
      </c>
      <c r="D326" t="s">
        <v>1237</v>
      </c>
      <c r="E326">
        <v>8989.9</v>
      </c>
      <c r="F326">
        <v>45721.2</v>
      </c>
      <c r="G326">
        <v>475.9</v>
      </c>
      <c r="H326">
        <v>386.5</v>
      </c>
    </row>
    <row r="327" spans="1:8">
      <c r="A327" s="1">
        <v>44621</v>
      </c>
      <c r="B327">
        <v>13913.4</v>
      </c>
      <c r="C327">
        <v>66659.7</v>
      </c>
      <c r="D327">
        <v>2</v>
      </c>
      <c r="E327">
        <v>9029.7000000000007</v>
      </c>
      <c r="F327">
        <v>46212.6</v>
      </c>
      <c r="G327">
        <v>482.6</v>
      </c>
      <c r="H327">
        <v>391</v>
      </c>
    </row>
    <row r="328" spans="1:8">
      <c r="A328" s="1">
        <v>44652</v>
      </c>
      <c r="B328">
        <v>13834.3</v>
      </c>
      <c r="C328">
        <v>68203.5</v>
      </c>
      <c r="D328">
        <v>3</v>
      </c>
      <c r="E328">
        <v>8980.6</v>
      </c>
      <c r="F328">
        <v>46141.2</v>
      </c>
      <c r="G328">
        <v>487.8</v>
      </c>
      <c r="H328">
        <v>397.8</v>
      </c>
    </row>
    <row r="329" spans="1:8">
      <c r="A329" s="1">
        <v>44682</v>
      </c>
      <c r="B329">
        <v>13518.4</v>
      </c>
      <c r="C329">
        <v>68475.3</v>
      </c>
      <c r="D329">
        <v>4</v>
      </c>
      <c r="E329">
        <v>9113.7999999999993</v>
      </c>
      <c r="F329">
        <v>46435.9</v>
      </c>
      <c r="G329">
        <v>491.1</v>
      </c>
      <c r="H329">
        <v>401.1</v>
      </c>
    </row>
    <row r="330" spans="1:8">
      <c r="A330" s="1">
        <v>44713</v>
      </c>
      <c r="B330">
        <v>13233.5</v>
      </c>
      <c r="C330">
        <v>68993.399999999994</v>
      </c>
      <c r="D330">
        <v>5</v>
      </c>
      <c r="E330">
        <v>9110.7000000000007</v>
      </c>
      <c r="F330">
        <v>46735.3</v>
      </c>
      <c r="G330">
        <v>495.2</v>
      </c>
      <c r="H330">
        <v>405.4</v>
      </c>
    </row>
    <row r="331" spans="1:8">
      <c r="A331" s="1">
        <v>44743</v>
      </c>
      <c r="B331">
        <v>13293.1</v>
      </c>
      <c r="C331">
        <v>69623.199999999997</v>
      </c>
      <c r="D331">
        <v>6</v>
      </c>
      <c r="E331">
        <v>9192.7999999999993</v>
      </c>
      <c r="F331">
        <v>47349.4</v>
      </c>
      <c r="G331">
        <v>518.4</v>
      </c>
      <c r="H331">
        <v>418.1</v>
      </c>
    </row>
    <row r="332" spans="1:8">
      <c r="A332" s="1">
        <v>44774</v>
      </c>
      <c r="B332">
        <v>13390.8</v>
      </c>
      <c r="C332">
        <v>70825.399999999994</v>
      </c>
      <c r="D332">
        <v>7</v>
      </c>
      <c r="E332">
        <v>9254.2000000000007</v>
      </c>
      <c r="F332">
        <v>47351</v>
      </c>
      <c r="G332">
        <v>519.79999999999995</v>
      </c>
      <c r="H332">
        <v>417.9</v>
      </c>
    </row>
    <row r="333" spans="1:8">
      <c r="A333" s="1">
        <v>44805</v>
      </c>
      <c r="B333">
        <v>13481.8</v>
      </c>
      <c r="C333">
        <v>73333.3</v>
      </c>
      <c r="D333">
        <v>8</v>
      </c>
      <c r="E333">
        <v>9367.6</v>
      </c>
      <c r="F333">
        <v>47584.1</v>
      </c>
      <c r="G333">
        <v>529.1</v>
      </c>
      <c r="H333">
        <v>419.6</v>
      </c>
    </row>
    <row r="334" spans="1:8">
      <c r="A334" s="1">
        <v>44835</v>
      </c>
      <c r="B334">
        <v>14175</v>
      </c>
      <c r="C334">
        <v>75096.800000000003</v>
      </c>
      <c r="D334">
        <v>9</v>
      </c>
      <c r="E334">
        <v>9411.9</v>
      </c>
      <c r="F334">
        <v>48266.8</v>
      </c>
      <c r="G334">
        <v>530.9</v>
      </c>
      <c r="H334">
        <v>423.1</v>
      </c>
    </row>
    <row r="335" spans="1:8">
      <c r="A335" s="1">
        <v>44866</v>
      </c>
      <c r="B335">
        <v>14669.8</v>
      </c>
      <c r="C335">
        <v>75636.5</v>
      </c>
      <c r="D335">
        <v>10</v>
      </c>
      <c r="E335">
        <v>9354.6</v>
      </c>
      <c r="F335">
        <v>48083</v>
      </c>
      <c r="G335">
        <v>540.9</v>
      </c>
      <c r="H335">
        <v>433</v>
      </c>
    </row>
    <row r="336" spans="1:8">
      <c r="A336" s="1">
        <v>44896</v>
      </c>
      <c r="B336">
        <v>14740.3</v>
      </c>
      <c r="C336">
        <v>76873.3</v>
      </c>
      <c r="D336">
        <v>11</v>
      </c>
      <c r="E336">
        <v>9394</v>
      </c>
      <c r="F336">
        <v>49195.3</v>
      </c>
      <c r="G336">
        <v>542</v>
      </c>
      <c r="H336">
        <v>436.1</v>
      </c>
    </row>
    <row r="337" spans="1:8">
      <c r="A337" s="1">
        <v>44927</v>
      </c>
      <c r="B337">
        <v>15435.7</v>
      </c>
      <c r="C337">
        <v>82388</v>
      </c>
      <c r="D337">
        <v>12</v>
      </c>
      <c r="E337">
        <v>9658.4</v>
      </c>
      <c r="F337">
        <v>51681.2</v>
      </c>
      <c r="G337">
        <v>554.4</v>
      </c>
      <c r="H337">
        <v>444</v>
      </c>
    </row>
    <row r="338" spans="1:8">
      <c r="A338" s="1">
        <v>44958</v>
      </c>
      <c r="B338">
        <v>0</v>
      </c>
      <c r="C338">
        <v>0</v>
      </c>
      <c r="D338" t="s">
        <v>1238</v>
      </c>
      <c r="E338">
        <v>9489</v>
      </c>
      <c r="F338">
        <v>50622.9</v>
      </c>
      <c r="G338">
        <v>562.29999999999995</v>
      </c>
      <c r="H338">
        <v>446.5</v>
      </c>
    </row>
    <row r="339" spans="1:8">
      <c r="A339" s="1">
        <v>44986</v>
      </c>
      <c r="D339">
        <v>2</v>
      </c>
      <c r="E339">
        <v>9670.7999999999993</v>
      </c>
      <c r="F339">
        <v>51314.2</v>
      </c>
      <c r="G339">
        <v>570.4</v>
      </c>
      <c r="H339">
        <v>450.6</v>
      </c>
    </row>
    <row r="340" spans="1:8">
      <c r="D340">
        <v>3</v>
      </c>
      <c r="E340">
        <v>10241</v>
      </c>
      <c r="F340">
        <v>52327</v>
      </c>
      <c r="G340">
        <v>563.5</v>
      </c>
      <c r="H340">
        <v>443.6</v>
      </c>
    </row>
    <row r="341" spans="1:8">
      <c r="D341">
        <v>4</v>
      </c>
      <c r="E341">
        <v>10912</v>
      </c>
      <c r="F341">
        <v>52951.7</v>
      </c>
      <c r="G341">
        <v>566</v>
      </c>
      <c r="H341">
        <v>439.9</v>
      </c>
    </row>
    <row r="342" spans="1:8">
      <c r="D342">
        <v>5</v>
      </c>
      <c r="E342">
        <v>11209.3</v>
      </c>
      <c r="F342">
        <v>53068</v>
      </c>
      <c r="G342">
        <v>566.1</v>
      </c>
      <c r="H342">
        <v>438.6</v>
      </c>
    </row>
    <row r="343" spans="1:8">
      <c r="D343">
        <v>6</v>
      </c>
      <c r="E343">
        <v>11516.4</v>
      </c>
      <c r="F343">
        <v>54392.6</v>
      </c>
      <c r="G343">
        <v>568.9</v>
      </c>
      <c r="H343">
        <v>438.1</v>
      </c>
    </row>
    <row r="344" spans="1:8">
      <c r="D344">
        <v>7</v>
      </c>
      <c r="E344">
        <v>11817.8</v>
      </c>
      <c r="F344">
        <v>54687.4</v>
      </c>
      <c r="G344">
        <v>591.79999999999995</v>
      </c>
      <c r="H344">
        <v>447.4</v>
      </c>
    </row>
    <row r="345" spans="1:8">
      <c r="D345">
        <v>8</v>
      </c>
      <c r="E345">
        <v>11951.3</v>
      </c>
      <c r="F345">
        <v>55294.2</v>
      </c>
      <c r="G345">
        <v>594.4</v>
      </c>
      <c r="H345">
        <v>449.8</v>
      </c>
    </row>
    <row r="346" spans="1:8">
      <c r="D346">
        <v>9</v>
      </c>
      <c r="E346">
        <v>12072.8</v>
      </c>
      <c r="F346">
        <v>56023.9</v>
      </c>
      <c r="G346">
        <v>583.4</v>
      </c>
      <c r="H346">
        <v>444.3</v>
      </c>
    </row>
    <row r="347" spans="1:8">
      <c r="D347">
        <v>10</v>
      </c>
      <c r="E347">
        <v>12157.7</v>
      </c>
      <c r="F347">
        <v>55871.6</v>
      </c>
      <c r="G347">
        <v>582.79999999999995</v>
      </c>
      <c r="H347">
        <v>444.2</v>
      </c>
    </row>
    <row r="348" spans="1:8">
      <c r="D348">
        <v>11</v>
      </c>
      <c r="E348">
        <v>12134.6</v>
      </c>
      <c r="F348">
        <v>56122.6</v>
      </c>
      <c r="G348">
        <v>582.70000000000005</v>
      </c>
      <c r="H348">
        <v>449</v>
      </c>
    </row>
    <row r="349" spans="1:8">
      <c r="D349">
        <v>12</v>
      </c>
      <c r="E349">
        <v>12523.9</v>
      </c>
      <c r="F349">
        <v>58651.1</v>
      </c>
      <c r="G349">
        <v>595.79999999999995</v>
      </c>
      <c r="H349">
        <v>457</v>
      </c>
    </row>
    <row r="350" spans="1:8">
      <c r="D350" t="s">
        <v>1239</v>
      </c>
      <c r="E350">
        <v>12429.1</v>
      </c>
      <c r="F350">
        <v>57598.400000000001</v>
      </c>
      <c r="G350">
        <v>590.70000000000005</v>
      </c>
      <c r="H350">
        <v>453.9</v>
      </c>
    </row>
    <row r="351" spans="1:8">
      <c r="D351">
        <v>2</v>
      </c>
      <c r="E351">
        <v>12538.1</v>
      </c>
      <c r="F351">
        <v>58178.2</v>
      </c>
      <c r="G351">
        <v>586.29999999999995</v>
      </c>
      <c r="H351">
        <v>456</v>
      </c>
    </row>
    <row r="352" spans="1:8">
      <c r="D352">
        <v>3</v>
      </c>
      <c r="E352">
        <v>12569.7</v>
      </c>
      <c r="F352">
        <v>58261.599999999999</v>
      </c>
      <c r="G352">
        <v>573.29999999999995</v>
      </c>
      <c r="H352">
        <v>448</v>
      </c>
    </row>
    <row r="353" spans="4:8">
      <c r="D353">
        <v>4</v>
      </c>
      <c r="E353">
        <v>12859.9</v>
      </c>
      <c r="F353">
        <v>59206.3</v>
      </c>
      <c r="G353">
        <v>590.5</v>
      </c>
      <c r="H353">
        <v>459.6</v>
      </c>
    </row>
    <row r="354" spans="4:8">
      <c r="D354">
        <v>5</v>
      </c>
      <c r="E354">
        <v>12752.3</v>
      </c>
      <c r="F354">
        <v>59194.1</v>
      </c>
      <c r="G354">
        <v>605.20000000000005</v>
      </c>
      <c r="H354">
        <v>465.7</v>
      </c>
    </row>
    <row r="355" spans="4:8">
      <c r="D355">
        <v>6</v>
      </c>
      <c r="E355">
        <v>12786.5</v>
      </c>
      <c r="F355">
        <v>59583.9</v>
      </c>
      <c r="G355">
        <v>591.70000000000005</v>
      </c>
      <c r="H355">
        <v>461.3</v>
      </c>
    </row>
    <row r="356" spans="4:8">
      <c r="D356">
        <v>7</v>
      </c>
      <c r="E356">
        <v>12938.7</v>
      </c>
      <c r="F356">
        <v>59379.7</v>
      </c>
      <c r="G356">
        <v>601</v>
      </c>
      <c r="H356">
        <v>466.1</v>
      </c>
    </row>
    <row r="357" spans="4:8">
      <c r="D357">
        <v>8</v>
      </c>
      <c r="E357">
        <v>12969.4</v>
      </c>
      <c r="F357">
        <v>59816.9</v>
      </c>
      <c r="G357">
        <v>618.20000000000005</v>
      </c>
      <c r="H357">
        <v>485.5</v>
      </c>
    </row>
    <row r="358" spans="4:8">
      <c r="D358">
        <v>9</v>
      </c>
      <c r="E358">
        <v>13087.2</v>
      </c>
      <c r="F358">
        <v>60606.2</v>
      </c>
      <c r="G358">
        <v>614.1</v>
      </c>
      <c r="H358">
        <v>485.5</v>
      </c>
    </row>
    <row r="359" spans="4:8">
      <c r="D359">
        <v>10</v>
      </c>
      <c r="E359">
        <v>13020.6</v>
      </c>
      <c r="F359">
        <v>60813.7</v>
      </c>
      <c r="G359">
        <v>624.20000000000005</v>
      </c>
      <c r="H359">
        <v>491.4</v>
      </c>
    </row>
    <row r="360" spans="4:8">
      <c r="D360">
        <v>11</v>
      </c>
      <c r="E360">
        <v>12954.2</v>
      </c>
      <c r="F360">
        <v>62312.5</v>
      </c>
      <c r="G360">
        <v>622.5</v>
      </c>
      <c r="H360">
        <v>489.8</v>
      </c>
    </row>
    <row r="361" spans="4:8">
      <c r="D361">
        <v>12</v>
      </c>
      <c r="E361">
        <v>13200.4</v>
      </c>
      <c r="F361">
        <v>66252.399999999994</v>
      </c>
      <c r="G361">
        <v>630.6</v>
      </c>
      <c r="H361">
        <v>497.6</v>
      </c>
    </row>
    <row r="362" spans="4:8">
      <c r="D362" t="s">
        <v>1240</v>
      </c>
      <c r="E362">
        <v>13026.9</v>
      </c>
      <c r="F362">
        <v>65310.3</v>
      </c>
      <c r="G362">
        <v>630.20000000000005</v>
      </c>
      <c r="H362">
        <v>498</v>
      </c>
    </row>
    <row r="363" spans="4:8">
      <c r="D363">
        <v>2</v>
      </c>
      <c r="E363">
        <v>13913.4</v>
      </c>
      <c r="F363">
        <v>66659.7</v>
      </c>
      <c r="G363">
        <v>617.1</v>
      </c>
      <c r="H363">
        <v>0</v>
      </c>
    </row>
    <row r="364" spans="4:8">
      <c r="D364">
        <v>3</v>
      </c>
      <c r="E364">
        <v>13834.3</v>
      </c>
      <c r="F364">
        <v>68203.5</v>
      </c>
      <c r="G364">
        <v>606.4</v>
      </c>
      <c r="H364">
        <v>0</v>
      </c>
    </row>
    <row r="365" spans="4:8">
      <c r="D365">
        <v>4</v>
      </c>
      <c r="E365">
        <v>13518.4</v>
      </c>
      <c r="F365">
        <v>68475.3</v>
      </c>
      <c r="G365">
        <v>593.1</v>
      </c>
      <c r="H365">
        <v>0</v>
      </c>
    </row>
    <row r="366" spans="4:8">
      <c r="D366">
        <v>5</v>
      </c>
      <c r="E366">
        <v>13233.5</v>
      </c>
      <c r="F366">
        <v>68993.399999999994</v>
      </c>
      <c r="G366">
        <v>587.4</v>
      </c>
      <c r="H366">
        <v>0</v>
      </c>
    </row>
    <row r="367" spans="4:8">
      <c r="D367">
        <v>6</v>
      </c>
      <c r="E367">
        <v>13293.1</v>
      </c>
      <c r="F367">
        <v>69623.199999999997</v>
      </c>
      <c r="G367">
        <v>584.1</v>
      </c>
      <c r="H367">
        <v>0</v>
      </c>
    </row>
    <row r="368" spans="4:8">
      <c r="D368">
        <v>7</v>
      </c>
      <c r="E368">
        <v>13390.8</v>
      </c>
      <c r="F368">
        <v>70825.399999999994</v>
      </c>
      <c r="G368">
        <v>576.9</v>
      </c>
      <c r="H368">
        <v>0</v>
      </c>
    </row>
    <row r="369" spans="4:8">
      <c r="D369">
        <v>8</v>
      </c>
      <c r="E369">
        <v>13481.8</v>
      </c>
      <c r="F369">
        <v>73333.3</v>
      </c>
      <c r="G369">
        <v>565.70000000000005</v>
      </c>
      <c r="H369">
        <v>0</v>
      </c>
    </row>
    <row r="370" spans="4:8">
      <c r="D370">
        <v>9</v>
      </c>
      <c r="E370">
        <v>14175</v>
      </c>
      <c r="F370">
        <v>75096.800000000003</v>
      </c>
      <c r="G370">
        <v>540.70000000000005</v>
      </c>
      <c r="H370">
        <v>0</v>
      </c>
    </row>
    <row r="371" spans="4:8">
      <c r="D371">
        <v>10</v>
      </c>
      <c r="E371">
        <v>14669.8</v>
      </c>
      <c r="F371">
        <v>75636.5</v>
      </c>
      <c r="G371">
        <v>547.20000000000005</v>
      </c>
      <c r="H371">
        <v>0</v>
      </c>
    </row>
    <row r="372" spans="4:8">
      <c r="D372">
        <v>11</v>
      </c>
      <c r="E372">
        <v>14740.3</v>
      </c>
      <c r="F372">
        <v>76873.3</v>
      </c>
      <c r="G372">
        <v>567.29999999999995</v>
      </c>
      <c r="H372">
        <v>0</v>
      </c>
    </row>
    <row r="373" spans="4:8">
      <c r="D373">
        <v>12</v>
      </c>
      <c r="E373">
        <v>15435.7</v>
      </c>
      <c r="F373">
        <v>82388</v>
      </c>
      <c r="G373">
        <v>582</v>
      </c>
      <c r="H373">
        <v>0</v>
      </c>
    </row>
    <row r="374" spans="4:8">
      <c r="D374" t="s">
        <v>1241</v>
      </c>
      <c r="E374">
        <v>0</v>
      </c>
      <c r="F374">
        <v>0</v>
      </c>
      <c r="G374">
        <v>597</v>
      </c>
      <c r="H37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81953-D4B7-482B-B9C9-9810E27F8ECF}">
  <dimension ref="A1:H339"/>
  <sheetViews>
    <sheetView topLeftCell="A316" workbookViewId="0">
      <selection activeCell="B2" sqref="B2:B339"/>
    </sheetView>
  </sheetViews>
  <sheetFormatPr defaultRowHeight="14.4"/>
  <cols>
    <col min="1" max="1" width="13.6640625" bestFit="1" customWidth="1"/>
    <col min="3" max="3" width="10.109375" bestFit="1" customWidth="1"/>
  </cols>
  <sheetData>
    <row r="1" spans="1:8">
      <c r="A1" t="s">
        <v>392</v>
      </c>
      <c r="G1" t="s">
        <v>1265</v>
      </c>
    </row>
    <row r="2" spans="1:8">
      <c r="A2" s="1">
        <v>34731</v>
      </c>
      <c r="B2" t="str">
        <f>IFERROR(VLOOKUP(A2,$C$2:$H$64,5,FALSE),"")</f>
        <v/>
      </c>
      <c r="C2" s="1">
        <f>DATE(E2,D2,1)</f>
        <v>39173</v>
      </c>
      <c r="D2">
        <f>IF(F2="II",7,IF(F2="III",10,IF(F2="IV",1,4)))</f>
        <v>4</v>
      </c>
      <c r="E2">
        <v>2007</v>
      </c>
      <c r="F2" t="s">
        <v>1249</v>
      </c>
      <c r="G2">
        <v>87.1</v>
      </c>
      <c r="H2">
        <v>143.80000000000001</v>
      </c>
    </row>
    <row r="3" spans="1:8">
      <c r="A3" s="1">
        <v>34759</v>
      </c>
      <c r="B3" t="str">
        <f t="shared" ref="B3:B66" si="0">IFERROR(VLOOKUP(A3,$C$2:$H$64,5,FALSE),"")</f>
        <v/>
      </c>
      <c r="C3" s="1">
        <f t="shared" ref="C3:C64" si="1">DATE(E3,D3,1)</f>
        <v>39264</v>
      </c>
      <c r="D3">
        <f t="shared" ref="D3:D64" si="2">IF(F3="II",7,IF(F3="III",10,IF(F3="IV",1,4)))</f>
        <v>7</v>
      </c>
      <c r="E3">
        <v>2007</v>
      </c>
      <c r="F3" t="s">
        <v>1187</v>
      </c>
      <c r="G3">
        <v>132.9</v>
      </c>
      <c r="H3">
        <v>146.5</v>
      </c>
    </row>
    <row r="4" spans="1:8">
      <c r="A4" s="1">
        <v>34790</v>
      </c>
      <c r="B4" t="str">
        <f t="shared" si="0"/>
        <v/>
      </c>
      <c r="C4" s="1">
        <f t="shared" si="1"/>
        <v>39356</v>
      </c>
      <c r="D4">
        <f t="shared" si="2"/>
        <v>10</v>
      </c>
      <c r="E4">
        <v>2007</v>
      </c>
      <c r="F4" t="s">
        <v>1188</v>
      </c>
      <c r="G4">
        <v>156.5</v>
      </c>
      <c r="H4">
        <v>151.4</v>
      </c>
    </row>
    <row r="5" spans="1:8">
      <c r="A5" s="1">
        <v>34820</v>
      </c>
      <c r="B5" t="str">
        <f t="shared" si="0"/>
        <v/>
      </c>
      <c r="C5" s="1">
        <f t="shared" si="1"/>
        <v>39083</v>
      </c>
      <c r="D5">
        <f t="shared" si="2"/>
        <v>1</v>
      </c>
      <c r="E5">
        <v>2007</v>
      </c>
      <c r="F5" t="s">
        <v>1189</v>
      </c>
      <c r="G5">
        <v>226.7</v>
      </c>
      <c r="H5">
        <v>161.1</v>
      </c>
    </row>
    <row r="6" spans="1:8">
      <c r="A6" s="1">
        <v>34851</v>
      </c>
      <c r="B6" t="str">
        <f t="shared" si="0"/>
        <v/>
      </c>
      <c r="C6" s="1">
        <f t="shared" si="1"/>
        <v>39539</v>
      </c>
      <c r="D6">
        <f t="shared" si="2"/>
        <v>4</v>
      </c>
      <c r="E6">
        <v>2008</v>
      </c>
      <c r="F6" t="s">
        <v>1250</v>
      </c>
      <c r="G6">
        <v>107.5</v>
      </c>
      <c r="H6">
        <v>170.9</v>
      </c>
    </row>
    <row r="7" spans="1:8">
      <c r="A7" s="1">
        <v>34881</v>
      </c>
      <c r="B7" t="str">
        <f t="shared" si="0"/>
        <v/>
      </c>
      <c r="C7" s="1">
        <f t="shared" si="1"/>
        <v>39630</v>
      </c>
      <c r="D7">
        <f t="shared" si="2"/>
        <v>7</v>
      </c>
      <c r="E7">
        <v>2008</v>
      </c>
      <c r="F7" t="s">
        <v>1187</v>
      </c>
      <c r="G7">
        <v>156.19999999999999</v>
      </c>
      <c r="H7">
        <v>173.7</v>
      </c>
    </row>
    <row r="8" spans="1:8">
      <c r="A8" s="1">
        <v>34912</v>
      </c>
      <c r="B8" t="str">
        <f t="shared" si="0"/>
        <v/>
      </c>
      <c r="C8" s="1">
        <f t="shared" si="1"/>
        <v>39722</v>
      </c>
      <c r="D8">
        <f t="shared" si="2"/>
        <v>10</v>
      </c>
      <c r="E8">
        <v>2008</v>
      </c>
      <c r="F8" t="s">
        <v>1188</v>
      </c>
      <c r="G8">
        <v>175.6</v>
      </c>
      <c r="H8">
        <v>166.8</v>
      </c>
    </row>
    <row r="9" spans="1:8">
      <c r="A9" s="1">
        <v>34943</v>
      </c>
      <c r="B9" t="str">
        <f t="shared" si="0"/>
        <v/>
      </c>
      <c r="C9" s="1">
        <f t="shared" si="1"/>
        <v>39448</v>
      </c>
      <c r="D9">
        <f t="shared" si="2"/>
        <v>1</v>
      </c>
      <c r="E9">
        <v>2008</v>
      </c>
      <c r="F9" t="s">
        <v>1189</v>
      </c>
      <c r="G9">
        <v>223.7</v>
      </c>
      <c r="H9">
        <v>155.19999999999999</v>
      </c>
    </row>
    <row r="10" spans="1:8">
      <c r="A10" s="1">
        <v>34973</v>
      </c>
      <c r="B10" t="str">
        <f t="shared" si="0"/>
        <v/>
      </c>
      <c r="C10" s="1">
        <f t="shared" si="1"/>
        <v>39904</v>
      </c>
      <c r="D10">
        <f t="shared" si="2"/>
        <v>4</v>
      </c>
      <c r="E10">
        <v>2009</v>
      </c>
      <c r="F10" t="s">
        <v>1251</v>
      </c>
      <c r="G10">
        <v>88.2</v>
      </c>
      <c r="H10">
        <v>145</v>
      </c>
    </row>
    <row r="11" spans="1:8">
      <c r="A11" s="1">
        <v>35004</v>
      </c>
      <c r="B11" t="str">
        <f t="shared" si="0"/>
        <v/>
      </c>
      <c r="C11" s="1">
        <f t="shared" si="1"/>
        <v>39995</v>
      </c>
      <c r="D11">
        <f t="shared" si="2"/>
        <v>7</v>
      </c>
      <c r="E11">
        <v>2009</v>
      </c>
      <c r="F11" t="s">
        <v>1187</v>
      </c>
      <c r="G11">
        <v>123.7</v>
      </c>
      <c r="H11">
        <v>139.5</v>
      </c>
    </row>
    <row r="12" spans="1:8">
      <c r="A12" s="1">
        <v>35034</v>
      </c>
      <c r="B12" t="str">
        <f t="shared" si="0"/>
        <v/>
      </c>
      <c r="C12" s="1">
        <f t="shared" si="1"/>
        <v>40087</v>
      </c>
      <c r="D12">
        <f t="shared" si="2"/>
        <v>10</v>
      </c>
      <c r="E12">
        <v>2009</v>
      </c>
      <c r="F12" t="s">
        <v>1188</v>
      </c>
      <c r="G12">
        <v>144.6</v>
      </c>
      <c r="H12">
        <v>137.30000000000001</v>
      </c>
    </row>
    <row r="13" spans="1:8">
      <c r="A13" s="1">
        <v>35065</v>
      </c>
      <c r="B13" t="str">
        <f t="shared" si="0"/>
        <v/>
      </c>
      <c r="C13" s="1">
        <f t="shared" si="1"/>
        <v>39814</v>
      </c>
      <c r="D13">
        <f t="shared" si="2"/>
        <v>1</v>
      </c>
      <c r="E13">
        <v>2009</v>
      </c>
      <c r="F13" t="s">
        <v>1189</v>
      </c>
      <c r="G13">
        <v>203.1</v>
      </c>
      <c r="H13">
        <v>138</v>
      </c>
    </row>
    <row r="14" spans="1:8">
      <c r="A14" s="1">
        <v>35096</v>
      </c>
      <c r="B14" t="str">
        <f t="shared" si="0"/>
        <v/>
      </c>
      <c r="C14" s="1">
        <f t="shared" si="1"/>
        <v>40269</v>
      </c>
      <c r="D14">
        <f t="shared" si="2"/>
        <v>4</v>
      </c>
      <c r="E14">
        <v>2010</v>
      </c>
      <c r="F14" t="s">
        <v>1252</v>
      </c>
      <c r="G14">
        <v>83.9</v>
      </c>
      <c r="H14">
        <v>140.6</v>
      </c>
    </row>
    <row r="15" spans="1:8">
      <c r="A15" s="1">
        <v>35125</v>
      </c>
      <c r="B15" t="str">
        <f t="shared" si="0"/>
        <v/>
      </c>
      <c r="C15" s="1">
        <f t="shared" si="1"/>
        <v>40360</v>
      </c>
      <c r="D15">
        <f t="shared" si="2"/>
        <v>7</v>
      </c>
      <c r="E15">
        <v>2010</v>
      </c>
      <c r="F15" t="s">
        <v>1187</v>
      </c>
      <c r="G15">
        <v>130.5</v>
      </c>
      <c r="H15">
        <v>145</v>
      </c>
    </row>
    <row r="16" spans="1:8">
      <c r="A16" s="1">
        <v>35156</v>
      </c>
      <c r="B16" t="str">
        <f t="shared" si="0"/>
        <v/>
      </c>
      <c r="C16" s="1">
        <f t="shared" si="1"/>
        <v>40452</v>
      </c>
      <c r="D16">
        <f t="shared" si="2"/>
        <v>10</v>
      </c>
      <c r="E16">
        <v>2010</v>
      </c>
      <c r="F16" t="s">
        <v>1188</v>
      </c>
      <c r="G16">
        <v>152.19999999999999</v>
      </c>
      <c r="H16">
        <v>148.19999999999999</v>
      </c>
    </row>
    <row r="17" spans="1:8">
      <c r="A17" s="1">
        <v>35186</v>
      </c>
      <c r="B17" t="str">
        <f t="shared" si="0"/>
        <v/>
      </c>
      <c r="C17" s="1">
        <f t="shared" si="1"/>
        <v>40179</v>
      </c>
      <c r="D17">
        <f t="shared" si="2"/>
        <v>1</v>
      </c>
      <c r="E17">
        <v>2010</v>
      </c>
      <c r="F17" t="s">
        <v>1189</v>
      </c>
      <c r="G17">
        <v>225.7</v>
      </c>
      <c r="H17">
        <v>149.6</v>
      </c>
    </row>
    <row r="18" spans="1:8">
      <c r="A18" s="1">
        <v>35217</v>
      </c>
      <c r="B18" t="str">
        <f t="shared" si="0"/>
        <v/>
      </c>
      <c r="C18" s="1">
        <f t="shared" si="1"/>
        <v>40634</v>
      </c>
      <c r="D18">
        <f t="shared" si="2"/>
        <v>4</v>
      </c>
      <c r="E18">
        <v>2011</v>
      </c>
      <c r="F18" t="s">
        <v>1253</v>
      </c>
      <c r="G18">
        <v>87.4</v>
      </c>
      <c r="H18">
        <v>152</v>
      </c>
    </row>
    <row r="19" spans="1:8">
      <c r="A19" s="1">
        <v>35247</v>
      </c>
      <c r="B19" t="str">
        <f t="shared" si="0"/>
        <v/>
      </c>
      <c r="C19" s="1">
        <f t="shared" si="1"/>
        <v>40725</v>
      </c>
      <c r="D19">
        <f t="shared" si="2"/>
        <v>7</v>
      </c>
      <c r="E19">
        <v>2011</v>
      </c>
      <c r="F19" t="s">
        <v>1187</v>
      </c>
      <c r="G19">
        <v>140.6</v>
      </c>
      <c r="H19">
        <v>157.5</v>
      </c>
    </row>
    <row r="20" spans="1:8">
      <c r="A20" s="1">
        <v>35278</v>
      </c>
      <c r="B20" t="str">
        <f t="shared" si="0"/>
        <v/>
      </c>
      <c r="C20" s="1">
        <f t="shared" si="1"/>
        <v>40817</v>
      </c>
      <c r="D20">
        <f t="shared" si="2"/>
        <v>10</v>
      </c>
      <c r="E20">
        <v>2011</v>
      </c>
      <c r="F20" t="s">
        <v>1188</v>
      </c>
      <c r="G20">
        <v>169.6</v>
      </c>
      <c r="H20">
        <v>165.4</v>
      </c>
    </row>
    <row r="21" spans="1:8">
      <c r="A21" s="1">
        <v>35309</v>
      </c>
      <c r="B21" t="str">
        <f t="shared" si="0"/>
        <v/>
      </c>
      <c r="C21" s="1">
        <f t="shared" si="1"/>
        <v>40544</v>
      </c>
      <c r="D21">
        <f t="shared" si="2"/>
        <v>1</v>
      </c>
      <c r="E21">
        <v>2011</v>
      </c>
      <c r="F21" t="s">
        <v>1189</v>
      </c>
      <c r="G21">
        <v>259.5</v>
      </c>
      <c r="H21">
        <v>170.3</v>
      </c>
    </row>
    <row r="22" spans="1:8">
      <c r="A22" s="1">
        <v>35339</v>
      </c>
      <c r="B22" t="str">
        <f t="shared" si="0"/>
        <v/>
      </c>
      <c r="C22" s="1">
        <f t="shared" si="1"/>
        <v>41000</v>
      </c>
      <c r="D22">
        <f t="shared" si="2"/>
        <v>4</v>
      </c>
      <c r="E22">
        <v>2012</v>
      </c>
      <c r="F22" t="s">
        <v>1254</v>
      </c>
      <c r="G22">
        <v>99.4</v>
      </c>
      <c r="H22">
        <v>172.5</v>
      </c>
    </row>
    <row r="23" spans="1:8">
      <c r="A23" s="1">
        <v>35370</v>
      </c>
      <c r="B23" t="str">
        <f t="shared" si="0"/>
        <v/>
      </c>
      <c r="C23" s="1">
        <f t="shared" si="1"/>
        <v>41091</v>
      </c>
      <c r="D23">
        <f t="shared" si="2"/>
        <v>7</v>
      </c>
      <c r="E23">
        <v>2012</v>
      </c>
      <c r="F23" t="s">
        <v>1187</v>
      </c>
      <c r="G23">
        <v>155.30000000000001</v>
      </c>
      <c r="H23">
        <v>174.2</v>
      </c>
    </row>
    <row r="24" spans="1:8">
      <c r="A24" s="1">
        <v>35400</v>
      </c>
      <c r="B24" t="str">
        <f t="shared" si="0"/>
        <v/>
      </c>
      <c r="C24" s="1">
        <f t="shared" si="1"/>
        <v>41183</v>
      </c>
      <c r="D24">
        <f t="shared" si="2"/>
        <v>10</v>
      </c>
      <c r="E24">
        <v>2012</v>
      </c>
      <c r="F24" t="s">
        <v>1188</v>
      </c>
      <c r="G24">
        <v>178.8</v>
      </c>
      <c r="H24">
        <v>175.2</v>
      </c>
    </row>
    <row r="25" spans="1:8">
      <c r="A25" s="1">
        <v>35431</v>
      </c>
      <c r="B25" t="str">
        <f t="shared" si="0"/>
        <v/>
      </c>
      <c r="C25" s="1">
        <f t="shared" si="1"/>
        <v>40909</v>
      </c>
      <c r="D25">
        <f t="shared" si="2"/>
        <v>1</v>
      </c>
      <c r="E25">
        <v>2012</v>
      </c>
      <c r="F25" t="s">
        <v>1189</v>
      </c>
      <c r="G25">
        <v>267.7</v>
      </c>
      <c r="H25">
        <v>175.8</v>
      </c>
    </row>
    <row r="26" spans="1:8">
      <c r="A26" s="1">
        <v>35462</v>
      </c>
      <c r="B26" t="str">
        <f t="shared" si="0"/>
        <v/>
      </c>
      <c r="C26" s="1">
        <f t="shared" si="1"/>
        <v>41365</v>
      </c>
      <c r="D26">
        <f t="shared" si="2"/>
        <v>4</v>
      </c>
      <c r="E26">
        <v>2013</v>
      </c>
      <c r="F26" t="s">
        <v>1255</v>
      </c>
      <c r="G26">
        <v>102</v>
      </c>
      <c r="H26">
        <v>176.4</v>
      </c>
    </row>
    <row r="27" spans="1:8">
      <c r="A27" s="1">
        <v>35490</v>
      </c>
      <c r="B27" t="str">
        <f t="shared" si="0"/>
        <v/>
      </c>
      <c r="C27" s="1">
        <f t="shared" si="1"/>
        <v>41456</v>
      </c>
      <c r="D27">
        <f t="shared" si="2"/>
        <v>7</v>
      </c>
      <c r="E27">
        <v>2013</v>
      </c>
      <c r="F27" t="s">
        <v>1187</v>
      </c>
      <c r="G27">
        <v>155.80000000000001</v>
      </c>
      <c r="H27">
        <v>176.3</v>
      </c>
    </row>
    <row r="28" spans="1:8">
      <c r="A28" s="1">
        <v>35521</v>
      </c>
      <c r="B28" t="str">
        <f t="shared" si="0"/>
        <v/>
      </c>
      <c r="C28" s="1">
        <f t="shared" si="1"/>
        <v>41548</v>
      </c>
      <c r="D28">
        <f t="shared" si="2"/>
        <v>10</v>
      </c>
      <c r="E28">
        <v>2013</v>
      </c>
      <c r="F28" t="s">
        <v>1188</v>
      </c>
      <c r="G28">
        <v>178.3</v>
      </c>
      <c r="H28">
        <v>175.9</v>
      </c>
    </row>
    <row r="29" spans="1:8">
      <c r="A29" s="1">
        <v>35551</v>
      </c>
      <c r="B29" t="str">
        <f t="shared" si="0"/>
        <v/>
      </c>
      <c r="C29" s="1">
        <f t="shared" si="1"/>
        <v>41275</v>
      </c>
      <c r="D29">
        <f t="shared" si="2"/>
        <v>1</v>
      </c>
      <c r="E29">
        <v>2013</v>
      </c>
      <c r="F29" t="s">
        <v>1189</v>
      </c>
      <c r="G29">
        <v>270.8</v>
      </c>
      <c r="H29">
        <v>175.6</v>
      </c>
    </row>
    <row r="30" spans="1:8">
      <c r="A30" s="1">
        <v>35582</v>
      </c>
      <c r="B30" t="str">
        <f t="shared" si="0"/>
        <v/>
      </c>
      <c r="C30" s="1">
        <f t="shared" si="1"/>
        <v>41730</v>
      </c>
      <c r="D30">
        <f t="shared" si="2"/>
        <v>4</v>
      </c>
      <c r="E30">
        <v>2014</v>
      </c>
      <c r="F30" t="s">
        <v>1256</v>
      </c>
      <c r="G30">
        <v>98.8</v>
      </c>
      <c r="H30">
        <v>175.8</v>
      </c>
    </row>
    <row r="31" spans="1:8">
      <c r="A31" s="1">
        <v>35612</v>
      </c>
      <c r="B31" t="str">
        <f t="shared" si="0"/>
        <v/>
      </c>
      <c r="C31" s="1">
        <f t="shared" si="1"/>
        <v>41821</v>
      </c>
      <c r="D31">
        <f t="shared" si="2"/>
        <v>7</v>
      </c>
      <c r="E31">
        <v>2014</v>
      </c>
      <c r="F31" t="s">
        <v>1187</v>
      </c>
      <c r="G31">
        <v>156.19999999999999</v>
      </c>
      <c r="H31">
        <v>177.2</v>
      </c>
    </row>
    <row r="32" spans="1:8">
      <c r="A32" s="1">
        <v>35643</v>
      </c>
      <c r="B32" t="str">
        <f t="shared" si="0"/>
        <v/>
      </c>
      <c r="C32" s="1">
        <f t="shared" si="1"/>
        <v>41913</v>
      </c>
      <c r="D32">
        <f t="shared" si="2"/>
        <v>10</v>
      </c>
      <c r="E32">
        <v>2014</v>
      </c>
      <c r="F32" t="s">
        <v>1188</v>
      </c>
      <c r="G32">
        <v>177.9</v>
      </c>
      <c r="H32">
        <v>176</v>
      </c>
    </row>
    <row r="33" spans="1:8">
      <c r="A33" s="1">
        <v>35674</v>
      </c>
      <c r="B33" t="str">
        <f t="shared" si="0"/>
        <v/>
      </c>
      <c r="C33" s="1">
        <f t="shared" si="1"/>
        <v>41640</v>
      </c>
      <c r="D33">
        <f t="shared" si="2"/>
        <v>1</v>
      </c>
      <c r="E33">
        <v>2014</v>
      </c>
      <c r="F33" t="s">
        <v>1189</v>
      </c>
      <c r="G33">
        <v>263.39999999999998</v>
      </c>
      <c r="H33">
        <v>169.8</v>
      </c>
    </row>
    <row r="34" spans="1:8">
      <c r="A34" s="1">
        <v>35704</v>
      </c>
      <c r="B34" t="str">
        <f t="shared" si="0"/>
        <v/>
      </c>
      <c r="C34" s="1">
        <f t="shared" si="1"/>
        <v>42095</v>
      </c>
      <c r="D34">
        <f t="shared" si="2"/>
        <v>4</v>
      </c>
      <c r="E34">
        <v>2015</v>
      </c>
      <c r="F34" t="s">
        <v>1257</v>
      </c>
      <c r="G34">
        <v>91.7</v>
      </c>
      <c r="H34">
        <v>162.5</v>
      </c>
    </row>
    <row r="35" spans="1:8">
      <c r="A35" s="1">
        <v>35735</v>
      </c>
      <c r="B35" t="str">
        <f t="shared" si="0"/>
        <v/>
      </c>
      <c r="C35" s="1">
        <f t="shared" si="1"/>
        <v>42186</v>
      </c>
      <c r="D35">
        <f t="shared" si="2"/>
        <v>7</v>
      </c>
      <c r="E35">
        <v>2015</v>
      </c>
      <c r="F35" t="s">
        <v>1187</v>
      </c>
      <c r="G35">
        <v>138.19999999999999</v>
      </c>
      <c r="H35">
        <v>157.4</v>
      </c>
    </row>
    <row r="36" spans="1:8">
      <c r="A36" s="1">
        <v>35765</v>
      </c>
      <c r="B36" t="str">
        <f t="shared" si="0"/>
        <v/>
      </c>
      <c r="C36" s="1">
        <f t="shared" si="1"/>
        <v>42278</v>
      </c>
      <c r="D36">
        <f t="shared" si="2"/>
        <v>10</v>
      </c>
      <c r="E36">
        <v>2015</v>
      </c>
      <c r="F36" t="s">
        <v>1188</v>
      </c>
      <c r="G36">
        <v>153.4</v>
      </c>
      <c r="H36">
        <v>154.4</v>
      </c>
    </row>
    <row r="37" spans="1:8">
      <c r="A37" s="1">
        <v>35796</v>
      </c>
      <c r="B37" t="str">
        <f t="shared" si="0"/>
        <v/>
      </c>
      <c r="C37" s="1">
        <f t="shared" si="1"/>
        <v>42005</v>
      </c>
      <c r="D37">
        <f t="shared" si="2"/>
        <v>1</v>
      </c>
      <c r="E37">
        <v>2015</v>
      </c>
      <c r="F37" t="s">
        <v>1189</v>
      </c>
      <c r="G37">
        <v>238.9</v>
      </c>
      <c r="H37">
        <v>152</v>
      </c>
    </row>
    <row r="38" spans="1:8">
      <c r="A38" s="1">
        <v>35827</v>
      </c>
      <c r="B38" t="str">
        <f t="shared" si="0"/>
        <v/>
      </c>
      <c r="C38" s="1">
        <f t="shared" si="1"/>
        <v>42461</v>
      </c>
      <c r="D38">
        <f t="shared" si="2"/>
        <v>4</v>
      </c>
      <c r="E38">
        <v>2016</v>
      </c>
      <c r="F38" t="s">
        <v>1258</v>
      </c>
      <c r="G38">
        <v>86</v>
      </c>
      <c r="H38">
        <v>150.1</v>
      </c>
    </row>
    <row r="39" spans="1:8">
      <c r="A39" s="1">
        <v>35855</v>
      </c>
      <c r="B39" t="str">
        <f t="shared" si="0"/>
        <v/>
      </c>
      <c r="C39" s="1">
        <f t="shared" si="1"/>
        <v>42552</v>
      </c>
      <c r="D39">
        <f t="shared" si="2"/>
        <v>7</v>
      </c>
      <c r="E39">
        <v>2016</v>
      </c>
      <c r="F39" t="s">
        <v>1187</v>
      </c>
      <c r="G39">
        <v>130.69999999999999</v>
      </c>
      <c r="H39">
        <v>149.19999999999999</v>
      </c>
    </row>
    <row r="40" spans="1:8">
      <c r="A40" s="1">
        <v>35886</v>
      </c>
      <c r="B40" t="str">
        <f t="shared" si="0"/>
        <v/>
      </c>
      <c r="C40" s="1">
        <f t="shared" si="1"/>
        <v>42644</v>
      </c>
      <c r="D40">
        <f t="shared" si="2"/>
        <v>10</v>
      </c>
      <c r="E40">
        <v>2016</v>
      </c>
      <c r="F40" t="s">
        <v>1188</v>
      </c>
      <c r="G40">
        <v>149.6</v>
      </c>
      <c r="H40">
        <v>151.69999999999999</v>
      </c>
    </row>
    <row r="41" spans="1:8">
      <c r="A41" s="1">
        <v>35916</v>
      </c>
      <c r="B41" t="str">
        <f t="shared" si="0"/>
        <v/>
      </c>
      <c r="C41" s="1">
        <f t="shared" si="1"/>
        <v>42370</v>
      </c>
      <c r="D41">
        <f t="shared" si="2"/>
        <v>1</v>
      </c>
      <c r="E41">
        <v>2016</v>
      </c>
      <c r="F41" t="s">
        <v>1189</v>
      </c>
      <c r="G41">
        <v>246.2</v>
      </c>
      <c r="H41">
        <v>155.69999999999999</v>
      </c>
    </row>
    <row r="42" spans="1:8">
      <c r="A42" s="1">
        <v>35947</v>
      </c>
      <c r="B42" t="str">
        <f t="shared" si="0"/>
        <v/>
      </c>
      <c r="C42" s="1">
        <f t="shared" si="1"/>
        <v>42826</v>
      </c>
      <c r="D42">
        <f t="shared" si="2"/>
        <v>4</v>
      </c>
      <c r="E42">
        <v>2017</v>
      </c>
      <c r="F42" t="s">
        <v>1259</v>
      </c>
      <c r="G42">
        <v>91.4</v>
      </c>
      <c r="H42">
        <v>158.30000000000001</v>
      </c>
    </row>
    <row r="43" spans="1:8">
      <c r="A43" s="1">
        <v>35977</v>
      </c>
      <c r="B43" t="str">
        <f t="shared" si="0"/>
        <v/>
      </c>
      <c r="C43" s="1">
        <f t="shared" si="1"/>
        <v>42917</v>
      </c>
      <c r="D43">
        <f t="shared" si="2"/>
        <v>7</v>
      </c>
      <c r="E43">
        <v>2017</v>
      </c>
      <c r="F43" t="s">
        <v>1187</v>
      </c>
      <c r="G43">
        <v>137.80000000000001</v>
      </c>
      <c r="H43">
        <v>157.80000000000001</v>
      </c>
    </row>
    <row r="44" spans="1:8">
      <c r="A44" s="1">
        <v>36008</v>
      </c>
      <c r="B44" t="str">
        <f t="shared" si="0"/>
        <v/>
      </c>
      <c r="C44" s="1">
        <f t="shared" si="1"/>
        <v>43009</v>
      </c>
      <c r="D44">
        <f t="shared" si="2"/>
        <v>10</v>
      </c>
      <c r="E44">
        <v>2017</v>
      </c>
      <c r="F44" t="s">
        <v>1188</v>
      </c>
      <c r="G44">
        <v>156.4</v>
      </c>
      <c r="H44">
        <v>158.69999999999999</v>
      </c>
    </row>
    <row r="45" spans="1:8">
      <c r="A45" s="1">
        <v>36039</v>
      </c>
      <c r="B45" t="str">
        <f t="shared" si="0"/>
        <v/>
      </c>
      <c r="C45" s="1">
        <f t="shared" si="1"/>
        <v>42736</v>
      </c>
      <c r="D45">
        <f t="shared" si="2"/>
        <v>1</v>
      </c>
      <c r="E45">
        <v>2017</v>
      </c>
      <c r="F45" t="s">
        <v>1189</v>
      </c>
      <c r="G45">
        <v>255.6</v>
      </c>
      <c r="H45">
        <v>162.1</v>
      </c>
    </row>
    <row r="46" spans="1:8">
      <c r="A46" s="1">
        <v>36069</v>
      </c>
      <c r="B46" t="str">
        <f t="shared" si="0"/>
        <v/>
      </c>
      <c r="C46" s="1">
        <f t="shared" si="1"/>
        <v>43191</v>
      </c>
      <c r="D46">
        <f t="shared" si="2"/>
        <v>4</v>
      </c>
      <c r="E46">
        <v>2018</v>
      </c>
      <c r="F46" t="s">
        <v>1260</v>
      </c>
      <c r="G46">
        <v>97.1</v>
      </c>
      <c r="H46">
        <v>166.5</v>
      </c>
    </row>
    <row r="47" spans="1:8">
      <c r="A47" s="1">
        <v>36100</v>
      </c>
      <c r="B47" t="str">
        <f t="shared" si="0"/>
        <v/>
      </c>
      <c r="C47" s="1">
        <f t="shared" si="1"/>
        <v>43282</v>
      </c>
      <c r="D47">
        <f t="shared" si="2"/>
        <v>7</v>
      </c>
      <c r="E47">
        <v>2018</v>
      </c>
      <c r="F47" t="s">
        <v>1187</v>
      </c>
      <c r="G47">
        <v>145.6</v>
      </c>
      <c r="H47">
        <v>170.1</v>
      </c>
    </row>
    <row r="48" spans="1:8">
      <c r="A48" s="1">
        <v>36130</v>
      </c>
      <c r="B48" t="str">
        <f t="shared" si="0"/>
        <v/>
      </c>
      <c r="C48" s="1">
        <f t="shared" si="1"/>
        <v>43374</v>
      </c>
      <c r="D48">
        <f t="shared" si="2"/>
        <v>10</v>
      </c>
      <c r="E48">
        <v>2018</v>
      </c>
      <c r="F48" t="s">
        <v>1188</v>
      </c>
      <c r="G48">
        <v>172.9</v>
      </c>
      <c r="H48">
        <v>170.6</v>
      </c>
    </row>
    <row r="49" spans="1:8">
      <c r="A49" s="1">
        <v>36161</v>
      </c>
      <c r="B49" t="str">
        <f t="shared" si="0"/>
        <v/>
      </c>
      <c r="C49" s="1">
        <f t="shared" si="1"/>
        <v>43101</v>
      </c>
      <c r="D49">
        <f t="shared" si="2"/>
        <v>1</v>
      </c>
      <c r="E49">
        <v>2018</v>
      </c>
      <c r="F49" t="s">
        <v>1189</v>
      </c>
      <c r="G49">
        <v>260.7</v>
      </c>
      <c r="H49">
        <v>167.6</v>
      </c>
    </row>
    <row r="50" spans="1:8">
      <c r="A50" s="1">
        <v>36192</v>
      </c>
      <c r="B50" t="str">
        <f t="shared" si="0"/>
        <v/>
      </c>
      <c r="C50" s="1">
        <f t="shared" si="1"/>
        <v>43556</v>
      </c>
      <c r="D50">
        <f t="shared" si="2"/>
        <v>4</v>
      </c>
      <c r="E50">
        <v>2019</v>
      </c>
      <c r="F50" t="s">
        <v>1261</v>
      </c>
      <c r="G50">
        <v>98.3</v>
      </c>
      <c r="H50">
        <v>166.6</v>
      </c>
    </row>
    <row r="51" spans="1:8">
      <c r="A51" s="1">
        <v>36220</v>
      </c>
      <c r="B51" t="str">
        <f t="shared" si="0"/>
        <v/>
      </c>
      <c r="C51" s="1">
        <f t="shared" si="1"/>
        <v>43647</v>
      </c>
      <c r="D51">
        <f t="shared" si="2"/>
        <v>7</v>
      </c>
      <c r="E51">
        <v>2019</v>
      </c>
      <c r="F51" t="s">
        <v>1187</v>
      </c>
      <c r="G51">
        <v>145.9</v>
      </c>
      <c r="H51">
        <v>170.9</v>
      </c>
    </row>
    <row r="52" spans="1:8">
      <c r="A52" s="1">
        <v>36251</v>
      </c>
      <c r="B52" t="str">
        <f t="shared" si="0"/>
        <v/>
      </c>
      <c r="C52" s="1">
        <f t="shared" si="1"/>
        <v>43739</v>
      </c>
      <c r="D52">
        <f t="shared" si="2"/>
        <v>10</v>
      </c>
      <c r="E52">
        <v>2019</v>
      </c>
      <c r="F52" t="s">
        <v>1188</v>
      </c>
      <c r="G52">
        <v>176</v>
      </c>
      <c r="H52">
        <v>173.6</v>
      </c>
    </row>
    <row r="53" spans="1:8">
      <c r="A53" s="1">
        <v>36281</v>
      </c>
      <c r="B53" t="str">
        <f t="shared" si="0"/>
        <v/>
      </c>
      <c r="C53" s="1">
        <f t="shared" si="1"/>
        <v>43466</v>
      </c>
      <c r="D53">
        <f t="shared" si="2"/>
        <v>1</v>
      </c>
      <c r="E53">
        <v>2019</v>
      </c>
      <c r="F53" t="s">
        <v>1189</v>
      </c>
      <c r="G53">
        <v>267.5</v>
      </c>
      <c r="H53">
        <v>172.3</v>
      </c>
    </row>
    <row r="54" spans="1:8">
      <c r="A54" s="1">
        <v>36312</v>
      </c>
      <c r="B54" t="str">
        <f t="shared" si="0"/>
        <v/>
      </c>
      <c r="C54" s="1">
        <f t="shared" si="1"/>
        <v>43922</v>
      </c>
      <c r="D54">
        <f t="shared" si="2"/>
        <v>4</v>
      </c>
      <c r="E54">
        <v>2020</v>
      </c>
      <c r="F54" t="s">
        <v>1262</v>
      </c>
      <c r="G54">
        <v>101.7</v>
      </c>
      <c r="H54">
        <v>168</v>
      </c>
    </row>
    <row r="55" spans="1:8">
      <c r="A55" s="1">
        <v>36342</v>
      </c>
      <c r="B55" t="str">
        <f t="shared" si="0"/>
        <v/>
      </c>
      <c r="C55" s="1">
        <f t="shared" si="1"/>
        <v>44013</v>
      </c>
      <c r="D55">
        <f t="shared" si="2"/>
        <v>7</v>
      </c>
      <c r="E55">
        <v>2020</v>
      </c>
      <c r="F55" t="s">
        <v>1187</v>
      </c>
      <c r="G55">
        <v>138.1</v>
      </c>
      <c r="H55">
        <v>165.7</v>
      </c>
    </row>
    <row r="56" spans="1:8">
      <c r="A56" s="1">
        <v>36373</v>
      </c>
      <c r="B56" t="str">
        <f t="shared" si="0"/>
        <v/>
      </c>
      <c r="C56" s="1">
        <f t="shared" si="1"/>
        <v>44105</v>
      </c>
      <c r="D56">
        <f t="shared" si="2"/>
        <v>10</v>
      </c>
      <c r="E56">
        <v>2020</v>
      </c>
      <c r="F56" t="s">
        <v>1188</v>
      </c>
      <c r="G56">
        <v>167.2</v>
      </c>
      <c r="H56">
        <v>167.8</v>
      </c>
    </row>
    <row r="57" spans="1:8">
      <c r="A57" s="1">
        <v>36404</v>
      </c>
      <c r="B57" t="str">
        <f t="shared" si="0"/>
        <v/>
      </c>
      <c r="C57" s="1">
        <f t="shared" si="1"/>
        <v>43831</v>
      </c>
      <c r="D57">
        <f t="shared" si="2"/>
        <v>1</v>
      </c>
      <c r="E57">
        <v>2020</v>
      </c>
      <c r="F57" t="s">
        <v>1189</v>
      </c>
      <c r="G57">
        <v>270.8</v>
      </c>
      <c r="H57">
        <v>171.9</v>
      </c>
    </row>
    <row r="58" spans="1:8">
      <c r="A58" s="1">
        <v>36434</v>
      </c>
      <c r="B58" t="str">
        <f t="shared" si="0"/>
        <v/>
      </c>
      <c r="C58" s="1">
        <f t="shared" si="1"/>
        <v>44287</v>
      </c>
      <c r="D58">
        <f t="shared" si="2"/>
        <v>4</v>
      </c>
      <c r="E58">
        <v>2021</v>
      </c>
      <c r="F58" t="s">
        <v>1263</v>
      </c>
      <c r="G58">
        <v>105.8</v>
      </c>
      <c r="H58">
        <v>176.1</v>
      </c>
    </row>
    <row r="59" spans="1:8">
      <c r="A59" s="1">
        <v>36465</v>
      </c>
      <c r="B59" t="str">
        <f t="shared" si="0"/>
        <v/>
      </c>
      <c r="C59" s="1">
        <f t="shared" si="1"/>
        <v>44378</v>
      </c>
      <c r="D59">
        <f t="shared" si="2"/>
        <v>7</v>
      </c>
      <c r="E59">
        <v>2021</v>
      </c>
      <c r="F59" t="s">
        <v>1187</v>
      </c>
      <c r="G59">
        <v>154.6</v>
      </c>
      <c r="H59">
        <v>180.5</v>
      </c>
    </row>
    <row r="60" spans="1:8">
      <c r="A60" s="1">
        <v>36495</v>
      </c>
      <c r="B60" t="str">
        <f t="shared" si="0"/>
        <v/>
      </c>
      <c r="C60" s="1">
        <f t="shared" si="1"/>
        <v>44470</v>
      </c>
      <c r="D60">
        <f t="shared" si="2"/>
        <v>10</v>
      </c>
      <c r="E60">
        <v>2021</v>
      </c>
      <c r="F60" t="s">
        <v>1188</v>
      </c>
      <c r="G60">
        <v>180.4</v>
      </c>
      <c r="H60">
        <v>184.5</v>
      </c>
    </row>
    <row r="61" spans="1:8">
      <c r="A61" s="1">
        <v>36526</v>
      </c>
      <c r="B61" t="str">
        <f t="shared" si="0"/>
        <v/>
      </c>
      <c r="C61" s="1">
        <f t="shared" si="1"/>
        <v>44197</v>
      </c>
      <c r="D61">
        <f t="shared" si="2"/>
        <v>1</v>
      </c>
      <c r="E61">
        <v>2021</v>
      </c>
      <c r="F61" t="s">
        <v>1189</v>
      </c>
      <c r="G61">
        <v>296.60000000000002</v>
      </c>
      <c r="H61">
        <v>188.3</v>
      </c>
    </row>
    <row r="62" spans="1:8">
      <c r="A62" s="1">
        <v>36557</v>
      </c>
      <c r="B62" t="str">
        <f t="shared" si="0"/>
        <v/>
      </c>
      <c r="C62" s="1">
        <f t="shared" si="1"/>
        <v>44652</v>
      </c>
      <c r="D62">
        <f t="shared" si="2"/>
        <v>4</v>
      </c>
      <c r="E62">
        <v>2022</v>
      </c>
      <c r="F62" t="s">
        <v>1264</v>
      </c>
      <c r="G62">
        <v>119.5</v>
      </c>
      <c r="H62">
        <v>190.7</v>
      </c>
    </row>
    <row r="63" spans="1:8">
      <c r="A63" s="1">
        <v>36586</v>
      </c>
      <c r="B63" t="str">
        <f t="shared" si="0"/>
        <v/>
      </c>
      <c r="C63" s="1">
        <f t="shared" si="1"/>
        <v>44743</v>
      </c>
      <c r="D63">
        <f t="shared" si="2"/>
        <v>7</v>
      </c>
      <c r="E63">
        <v>2022</v>
      </c>
      <c r="F63" t="s">
        <v>1187</v>
      </c>
      <c r="G63">
        <v>160.69999999999999</v>
      </c>
      <c r="H63">
        <v>189.9</v>
      </c>
    </row>
    <row r="64" spans="1:8">
      <c r="A64" s="1">
        <v>36617</v>
      </c>
      <c r="B64" t="str">
        <f t="shared" si="0"/>
        <v/>
      </c>
      <c r="C64" s="1">
        <f t="shared" si="1"/>
        <v>44835</v>
      </c>
      <c r="D64">
        <f t="shared" si="2"/>
        <v>10</v>
      </c>
      <c r="E64">
        <v>2022</v>
      </c>
      <c r="F64" t="s">
        <v>1188</v>
      </c>
      <c r="G64">
        <v>185.4</v>
      </c>
      <c r="H64">
        <v>189.4</v>
      </c>
    </row>
    <row r="65" spans="1:2">
      <c r="A65" s="1">
        <v>36647</v>
      </c>
      <c r="B65" t="str">
        <f t="shared" si="0"/>
        <v/>
      </c>
    </row>
    <row r="66" spans="1:2">
      <c r="A66" s="1">
        <v>36678</v>
      </c>
      <c r="B66" t="str">
        <f t="shared" si="0"/>
        <v/>
      </c>
    </row>
    <row r="67" spans="1:2">
      <c r="A67" s="1">
        <v>36708</v>
      </c>
      <c r="B67" t="str">
        <f t="shared" ref="B67:B130" si="3">IFERROR(VLOOKUP(A67,$C$2:$H$64,5,FALSE),"")</f>
        <v/>
      </c>
    </row>
    <row r="68" spans="1:2">
      <c r="A68" s="1">
        <v>36739</v>
      </c>
      <c r="B68" t="str">
        <f t="shared" si="3"/>
        <v/>
      </c>
    </row>
    <row r="69" spans="1:2">
      <c r="A69" s="1">
        <v>36770</v>
      </c>
      <c r="B69" t="str">
        <f t="shared" si="3"/>
        <v/>
      </c>
    </row>
    <row r="70" spans="1:2">
      <c r="A70" s="1">
        <v>36800</v>
      </c>
      <c r="B70" t="str">
        <f t="shared" si="3"/>
        <v/>
      </c>
    </row>
    <row r="71" spans="1:2">
      <c r="A71" s="1">
        <v>36831</v>
      </c>
      <c r="B71" t="str">
        <f t="shared" si="3"/>
        <v/>
      </c>
    </row>
    <row r="72" spans="1:2">
      <c r="A72" s="1">
        <v>36861</v>
      </c>
      <c r="B72" t="str">
        <f t="shared" si="3"/>
        <v/>
      </c>
    </row>
    <row r="73" spans="1:2">
      <c r="A73" s="1">
        <v>36892</v>
      </c>
      <c r="B73" t="str">
        <f t="shared" si="3"/>
        <v/>
      </c>
    </row>
    <row r="74" spans="1:2">
      <c r="A74" s="1">
        <v>36923</v>
      </c>
      <c r="B74" t="str">
        <f t="shared" si="3"/>
        <v/>
      </c>
    </row>
    <row r="75" spans="1:2">
      <c r="A75" s="1">
        <v>36951</v>
      </c>
      <c r="B75" t="str">
        <f t="shared" si="3"/>
        <v/>
      </c>
    </row>
    <row r="76" spans="1:2">
      <c r="A76" s="1">
        <v>36982</v>
      </c>
      <c r="B76" t="str">
        <f t="shared" si="3"/>
        <v/>
      </c>
    </row>
    <row r="77" spans="1:2">
      <c r="A77" s="1">
        <v>37012</v>
      </c>
      <c r="B77" t="str">
        <f t="shared" si="3"/>
        <v/>
      </c>
    </row>
    <row r="78" spans="1:2">
      <c r="A78" s="1">
        <v>37043</v>
      </c>
      <c r="B78" t="str">
        <f t="shared" si="3"/>
        <v/>
      </c>
    </row>
    <row r="79" spans="1:2">
      <c r="A79" s="1">
        <v>37073</v>
      </c>
      <c r="B79" t="str">
        <f t="shared" si="3"/>
        <v/>
      </c>
    </row>
    <row r="80" spans="1:2">
      <c r="A80" s="1">
        <v>37104</v>
      </c>
      <c r="B80" t="str">
        <f t="shared" si="3"/>
        <v/>
      </c>
    </row>
    <row r="81" spans="1:2">
      <c r="A81" s="1">
        <v>37135</v>
      </c>
      <c r="B81" t="str">
        <f t="shared" si="3"/>
        <v/>
      </c>
    </row>
    <row r="82" spans="1:2">
      <c r="A82" s="1">
        <v>37165</v>
      </c>
      <c r="B82" t="str">
        <f t="shared" si="3"/>
        <v/>
      </c>
    </row>
    <row r="83" spans="1:2">
      <c r="A83" s="1">
        <v>37196</v>
      </c>
      <c r="B83" t="str">
        <f t="shared" si="3"/>
        <v/>
      </c>
    </row>
    <row r="84" spans="1:2">
      <c r="A84" s="1">
        <v>37226</v>
      </c>
      <c r="B84" t="str">
        <f t="shared" si="3"/>
        <v/>
      </c>
    </row>
    <row r="85" spans="1:2">
      <c r="A85" s="1">
        <v>37257</v>
      </c>
      <c r="B85" t="str">
        <f t="shared" si="3"/>
        <v/>
      </c>
    </row>
    <row r="86" spans="1:2">
      <c r="A86" s="1">
        <v>37288</v>
      </c>
      <c r="B86" t="str">
        <f t="shared" si="3"/>
        <v/>
      </c>
    </row>
    <row r="87" spans="1:2">
      <c r="A87" s="1">
        <v>37316</v>
      </c>
      <c r="B87" t="str">
        <f t="shared" si="3"/>
        <v/>
      </c>
    </row>
    <row r="88" spans="1:2">
      <c r="A88" s="1">
        <v>37347</v>
      </c>
      <c r="B88" t="str">
        <f t="shared" si="3"/>
        <v/>
      </c>
    </row>
    <row r="89" spans="1:2">
      <c r="A89" s="1">
        <v>37377</v>
      </c>
      <c r="B89" t="str">
        <f t="shared" si="3"/>
        <v/>
      </c>
    </row>
    <row r="90" spans="1:2">
      <c r="A90" s="1">
        <v>37408</v>
      </c>
      <c r="B90" t="str">
        <f t="shared" si="3"/>
        <v/>
      </c>
    </row>
    <row r="91" spans="1:2">
      <c r="A91" s="1">
        <v>37438</v>
      </c>
      <c r="B91" t="str">
        <f t="shared" si="3"/>
        <v/>
      </c>
    </row>
    <row r="92" spans="1:2">
      <c r="A92" s="1">
        <v>37469</v>
      </c>
      <c r="B92" t="str">
        <f t="shared" si="3"/>
        <v/>
      </c>
    </row>
    <row r="93" spans="1:2">
      <c r="A93" s="1">
        <v>37500</v>
      </c>
      <c r="B93" t="str">
        <f t="shared" si="3"/>
        <v/>
      </c>
    </row>
    <row r="94" spans="1:2">
      <c r="A94" s="1">
        <v>37530</v>
      </c>
      <c r="B94" t="str">
        <f t="shared" si="3"/>
        <v/>
      </c>
    </row>
    <row r="95" spans="1:2">
      <c r="A95" s="1">
        <v>37561</v>
      </c>
      <c r="B95" t="str">
        <f t="shared" si="3"/>
        <v/>
      </c>
    </row>
    <row r="96" spans="1:2">
      <c r="A96" s="1">
        <v>37591</v>
      </c>
      <c r="B96" t="str">
        <f t="shared" si="3"/>
        <v/>
      </c>
    </row>
    <row r="97" spans="1:2">
      <c r="A97" s="1">
        <v>37622</v>
      </c>
      <c r="B97" t="str">
        <f t="shared" si="3"/>
        <v/>
      </c>
    </row>
    <row r="98" spans="1:2">
      <c r="A98" s="1">
        <v>37653</v>
      </c>
      <c r="B98" t="str">
        <f t="shared" si="3"/>
        <v/>
      </c>
    </row>
    <row r="99" spans="1:2">
      <c r="A99" s="1">
        <v>37681</v>
      </c>
      <c r="B99" t="str">
        <f t="shared" si="3"/>
        <v/>
      </c>
    </row>
    <row r="100" spans="1:2">
      <c r="A100" s="1">
        <v>37712</v>
      </c>
      <c r="B100" t="str">
        <f t="shared" si="3"/>
        <v/>
      </c>
    </row>
    <row r="101" spans="1:2">
      <c r="A101" s="1">
        <v>37742</v>
      </c>
      <c r="B101" t="str">
        <f t="shared" si="3"/>
        <v/>
      </c>
    </row>
    <row r="102" spans="1:2">
      <c r="A102" s="1">
        <v>37773</v>
      </c>
      <c r="B102" t="str">
        <f t="shared" si="3"/>
        <v/>
      </c>
    </row>
    <row r="103" spans="1:2">
      <c r="A103" s="1">
        <v>37803</v>
      </c>
      <c r="B103" t="str">
        <f t="shared" si="3"/>
        <v/>
      </c>
    </row>
    <row r="104" spans="1:2">
      <c r="A104" s="1">
        <v>37834</v>
      </c>
      <c r="B104" t="str">
        <f t="shared" si="3"/>
        <v/>
      </c>
    </row>
    <row r="105" spans="1:2">
      <c r="A105" s="1">
        <v>37865</v>
      </c>
      <c r="B105" t="str">
        <f t="shared" si="3"/>
        <v/>
      </c>
    </row>
    <row r="106" spans="1:2">
      <c r="A106" s="1">
        <v>37895</v>
      </c>
      <c r="B106" t="str">
        <f t="shared" si="3"/>
        <v/>
      </c>
    </row>
    <row r="107" spans="1:2">
      <c r="A107" s="1">
        <v>37926</v>
      </c>
      <c r="B107" t="str">
        <f t="shared" si="3"/>
        <v/>
      </c>
    </row>
    <row r="108" spans="1:2">
      <c r="A108" s="1">
        <v>37956</v>
      </c>
      <c r="B108" t="str">
        <f t="shared" si="3"/>
        <v/>
      </c>
    </row>
    <row r="109" spans="1:2">
      <c r="A109" s="1">
        <v>37987</v>
      </c>
      <c r="B109" t="str">
        <f t="shared" si="3"/>
        <v/>
      </c>
    </row>
    <row r="110" spans="1:2">
      <c r="A110" s="1">
        <v>38018</v>
      </c>
      <c r="B110" t="str">
        <f t="shared" si="3"/>
        <v/>
      </c>
    </row>
    <row r="111" spans="1:2">
      <c r="A111" s="1">
        <v>38047</v>
      </c>
      <c r="B111" t="str">
        <f t="shared" si="3"/>
        <v/>
      </c>
    </row>
    <row r="112" spans="1:2">
      <c r="A112" s="1">
        <v>38078</v>
      </c>
      <c r="B112" t="str">
        <f t="shared" si="3"/>
        <v/>
      </c>
    </row>
    <row r="113" spans="1:2">
      <c r="A113" s="1">
        <v>38108</v>
      </c>
      <c r="B113" t="str">
        <f t="shared" si="3"/>
        <v/>
      </c>
    </row>
    <row r="114" spans="1:2">
      <c r="A114" s="1">
        <v>38139</v>
      </c>
      <c r="B114" t="str">
        <f t="shared" si="3"/>
        <v/>
      </c>
    </row>
    <row r="115" spans="1:2">
      <c r="A115" s="1">
        <v>38169</v>
      </c>
      <c r="B115" t="str">
        <f t="shared" si="3"/>
        <v/>
      </c>
    </row>
    <row r="116" spans="1:2">
      <c r="A116" s="1">
        <v>38200</v>
      </c>
      <c r="B116" t="str">
        <f t="shared" si="3"/>
        <v/>
      </c>
    </row>
    <row r="117" spans="1:2">
      <c r="A117" s="1">
        <v>38231</v>
      </c>
      <c r="B117" t="str">
        <f t="shared" si="3"/>
        <v/>
      </c>
    </row>
    <row r="118" spans="1:2">
      <c r="A118" s="1">
        <v>38261</v>
      </c>
      <c r="B118" t="str">
        <f t="shared" si="3"/>
        <v/>
      </c>
    </row>
    <row r="119" spans="1:2">
      <c r="A119" s="1">
        <v>38292</v>
      </c>
      <c r="B119" t="str">
        <f t="shared" si="3"/>
        <v/>
      </c>
    </row>
    <row r="120" spans="1:2">
      <c r="A120" s="1">
        <v>38322</v>
      </c>
      <c r="B120" t="str">
        <f t="shared" si="3"/>
        <v/>
      </c>
    </row>
    <row r="121" spans="1:2">
      <c r="A121" s="1">
        <v>38353</v>
      </c>
      <c r="B121" t="str">
        <f t="shared" si="3"/>
        <v/>
      </c>
    </row>
    <row r="122" spans="1:2">
      <c r="A122" s="1">
        <v>38384</v>
      </c>
      <c r="B122" t="str">
        <f t="shared" si="3"/>
        <v/>
      </c>
    </row>
    <row r="123" spans="1:2">
      <c r="A123" s="1">
        <v>38412</v>
      </c>
      <c r="B123" t="str">
        <f t="shared" si="3"/>
        <v/>
      </c>
    </row>
    <row r="124" spans="1:2">
      <c r="A124" s="1">
        <v>38443</v>
      </c>
      <c r="B124" t="str">
        <f t="shared" si="3"/>
        <v/>
      </c>
    </row>
    <row r="125" spans="1:2">
      <c r="A125" s="1">
        <v>38473</v>
      </c>
      <c r="B125" t="str">
        <f t="shared" si="3"/>
        <v/>
      </c>
    </row>
    <row r="126" spans="1:2">
      <c r="A126" s="1">
        <v>38504</v>
      </c>
      <c r="B126" t="str">
        <f t="shared" si="3"/>
        <v/>
      </c>
    </row>
    <row r="127" spans="1:2">
      <c r="A127" s="1">
        <v>38534</v>
      </c>
      <c r="B127" t="str">
        <f t="shared" si="3"/>
        <v/>
      </c>
    </row>
    <row r="128" spans="1:2">
      <c r="A128" s="1">
        <v>38565</v>
      </c>
      <c r="B128" t="str">
        <f t="shared" si="3"/>
        <v/>
      </c>
    </row>
    <row r="129" spans="1:2">
      <c r="A129" s="1">
        <v>38596</v>
      </c>
      <c r="B129" t="str">
        <f t="shared" si="3"/>
        <v/>
      </c>
    </row>
    <row r="130" spans="1:2">
      <c r="A130" s="1">
        <v>38626</v>
      </c>
      <c r="B130" t="str">
        <f t="shared" si="3"/>
        <v/>
      </c>
    </row>
    <row r="131" spans="1:2">
      <c r="A131" s="1">
        <v>38657</v>
      </c>
      <c r="B131" t="str">
        <f t="shared" ref="B131:B194" si="4">IFERROR(VLOOKUP(A131,$C$2:$H$64,5,FALSE),"")</f>
        <v/>
      </c>
    </row>
    <row r="132" spans="1:2">
      <c r="A132" s="1">
        <v>38687</v>
      </c>
      <c r="B132" t="str">
        <f t="shared" si="4"/>
        <v/>
      </c>
    </row>
    <row r="133" spans="1:2">
      <c r="A133" s="1">
        <v>38718</v>
      </c>
      <c r="B133" t="str">
        <f t="shared" si="4"/>
        <v/>
      </c>
    </row>
    <row r="134" spans="1:2">
      <c r="A134" s="1">
        <v>38749</v>
      </c>
      <c r="B134" t="str">
        <f t="shared" si="4"/>
        <v/>
      </c>
    </row>
    <row r="135" spans="1:2">
      <c r="A135" s="1">
        <v>38777</v>
      </c>
      <c r="B135" t="str">
        <f t="shared" si="4"/>
        <v/>
      </c>
    </row>
    <row r="136" spans="1:2">
      <c r="A136" s="1">
        <v>38808</v>
      </c>
      <c r="B136" t="str">
        <f t="shared" si="4"/>
        <v/>
      </c>
    </row>
    <row r="137" spans="1:2">
      <c r="A137" s="1">
        <v>38838</v>
      </c>
      <c r="B137" t="str">
        <f t="shared" si="4"/>
        <v/>
      </c>
    </row>
    <row r="138" spans="1:2">
      <c r="A138" s="1">
        <v>38869</v>
      </c>
      <c r="B138" t="str">
        <f t="shared" si="4"/>
        <v/>
      </c>
    </row>
    <row r="139" spans="1:2">
      <c r="A139" s="1">
        <v>38899</v>
      </c>
      <c r="B139" t="str">
        <f t="shared" si="4"/>
        <v/>
      </c>
    </row>
    <row r="140" spans="1:2">
      <c r="A140" s="1">
        <v>38930</v>
      </c>
      <c r="B140" t="str">
        <f t="shared" si="4"/>
        <v/>
      </c>
    </row>
    <row r="141" spans="1:2">
      <c r="A141" s="1">
        <v>38961</v>
      </c>
      <c r="B141" t="str">
        <f t="shared" si="4"/>
        <v/>
      </c>
    </row>
    <row r="142" spans="1:2">
      <c r="A142" s="1">
        <v>38991</v>
      </c>
      <c r="B142" t="str">
        <f t="shared" si="4"/>
        <v/>
      </c>
    </row>
    <row r="143" spans="1:2">
      <c r="A143" s="1">
        <v>39022</v>
      </c>
      <c r="B143" t="str">
        <f t="shared" si="4"/>
        <v/>
      </c>
    </row>
    <row r="144" spans="1:2">
      <c r="A144" s="1">
        <v>39052</v>
      </c>
      <c r="B144" t="str">
        <f t="shared" si="4"/>
        <v/>
      </c>
    </row>
    <row r="145" spans="1:2">
      <c r="A145" s="1">
        <v>39083</v>
      </c>
      <c r="B145">
        <f t="shared" si="4"/>
        <v>226.7</v>
      </c>
    </row>
    <row r="146" spans="1:2">
      <c r="A146" s="1">
        <v>39114</v>
      </c>
      <c r="B146" t="str">
        <f t="shared" si="4"/>
        <v/>
      </c>
    </row>
    <row r="147" spans="1:2">
      <c r="A147" s="1">
        <v>39142</v>
      </c>
      <c r="B147" t="str">
        <f t="shared" si="4"/>
        <v/>
      </c>
    </row>
    <row r="148" spans="1:2">
      <c r="A148" s="1">
        <v>39173</v>
      </c>
      <c r="B148">
        <f t="shared" si="4"/>
        <v>87.1</v>
      </c>
    </row>
    <row r="149" spans="1:2">
      <c r="A149" s="1">
        <v>39203</v>
      </c>
      <c r="B149" t="str">
        <f t="shared" si="4"/>
        <v/>
      </c>
    </row>
    <row r="150" spans="1:2">
      <c r="A150" s="1">
        <v>39234</v>
      </c>
      <c r="B150" t="str">
        <f t="shared" si="4"/>
        <v/>
      </c>
    </row>
    <row r="151" spans="1:2">
      <c r="A151" s="1">
        <v>39264</v>
      </c>
      <c r="B151">
        <f t="shared" si="4"/>
        <v>132.9</v>
      </c>
    </row>
    <row r="152" spans="1:2">
      <c r="A152" s="1">
        <v>39295</v>
      </c>
      <c r="B152" t="str">
        <f t="shared" si="4"/>
        <v/>
      </c>
    </row>
    <row r="153" spans="1:2">
      <c r="A153" s="1">
        <v>39326</v>
      </c>
      <c r="B153" t="str">
        <f t="shared" si="4"/>
        <v/>
      </c>
    </row>
    <row r="154" spans="1:2">
      <c r="A154" s="1">
        <v>39356</v>
      </c>
      <c r="B154">
        <f t="shared" si="4"/>
        <v>156.5</v>
      </c>
    </row>
    <row r="155" spans="1:2">
      <c r="A155" s="1">
        <v>39387</v>
      </c>
      <c r="B155" t="str">
        <f t="shared" si="4"/>
        <v/>
      </c>
    </row>
    <row r="156" spans="1:2">
      <c r="A156" s="1">
        <v>39417</v>
      </c>
      <c r="B156" t="str">
        <f t="shared" si="4"/>
        <v/>
      </c>
    </row>
    <row r="157" spans="1:2">
      <c r="A157" s="1">
        <v>39448</v>
      </c>
      <c r="B157">
        <f t="shared" si="4"/>
        <v>223.7</v>
      </c>
    </row>
    <row r="158" spans="1:2">
      <c r="A158" s="1">
        <v>39479</v>
      </c>
      <c r="B158" t="str">
        <f t="shared" si="4"/>
        <v/>
      </c>
    </row>
    <row r="159" spans="1:2">
      <c r="A159" s="1">
        <v>39508</v>
      </c>
      <c r="B159" t="str">
        <f t="shared" si="4"/>
        <v/>
      </c>
    </row>
    <row r="160" spans="1:2">
      <c r="A160" s="1">
        <v>39539</v>
      </c>
      <c r="B160">
        <f t="shared" si="4"/>
        <v>107.5</v>
      </c>
    </row>
    <row r="161" spans="1:2">
      <c r="A161" s="1">
        <v>39569</v>
      </c>
      <c r="B161" t="str">
        <f t="shared" si="4"/>
        <v/>
      </c>
    </row>
    <row r="162" spans="1:2">
      <c r="A162" s="1">
        <v>39600</v>
      </c>
      <c r="B162" t="str">
        <f t="shared" si="4"/>
        <v/>
      </c>
    </row>
    <row r="163" spans="1:2">
      <c r="A163" s="1">
        <v>39630</v>
      </c>
      <c r="B163">
        <f t="shared" si="4"/>
        <v>156.19999999999999</v>
      </c>
    </row>
    <row r="164" spans="1:2">
      <c r="A164" s="1">
        <v>39661</v>
      </c>
      <c r="B164" t="str">
        <f t="shared" si="4"/>
        <v/>
      </c>
    </row>
    <row r="165" spans="1:2">
      <c r="A165" s="1">
        <v>39692</v>
      </c>
      <c r="B165" t="str">
        <f t="shared" si="4"/>
        <v/>
      </c>
    </row>
    <row r="166" spans="1:2">
      <c r="A166" s="1">
        <v>39722</v>
      </c>
      <c r="B166">
        <f t="shared" si="4"/>
        <v>175.6</v>
      </c>
    </row>
    <row r="167" spans="1:2">
      <c r="A167" s="1">
        <v>39753</v>
      </c>
      <c r="B167" t="str">
        <f t="shared" si="4"/>
        <v/>
      </c>
    </row>
    <row r="168" spans="1:2">
      <c r="A168" s="1">
        <v>39783</v>
      </c>
      <c r="B168" t="str">
        <f t="shared" si="4"/>
        <v/>
      </c>
    </row>
    <row r="169" spans="1:2">
      <c r="A169" s="1">
        <v>39814</v>
      </c>
      <c r="B169">
        <f t="shared" si="4"/>
        <v>203.1</v>
      </c>
    </row>
    <row r="170" spans="1:2">
      <c r="A170" s="1">
        <v>39845</v>
      </c>
      <c r="B170" t="str">
        <f t="shared" si="4"/>
        <v/>
      </c>
    </row>
    <row r="171" spans="1:2">
      <c r="A171" s="1">
        <v>39873</v>
      </c>
      <c r="B171" t="str">
        <f t="shared" si="4"/>
        <v/>
      </c>
    </row>
    <row r="172" spans="1:2">
      <c r="A172" s="1">
        <v>39904</v>
      </c>
      <c r="B172">
        <f t="shared" si="4"/>
        <v>88.2</v>
      </c>
    </row>
    <row r="173" spans="1:2">
      <c r="A173" s="1">
        <v>39934</v>
      </c>
      <c r="B173" t="str">
        <f t="shared" si="4"/>
        <v/>
      </c>
    </row>
    <row r="174" spans="1:2">
      <c r="A174" s="1">
        <v>39965</v>
      </c>
      <c r="B174" t="str">
        <f t="shared" si="4"/>
        <v/>
      </c>
    </row>
    <row r="175" spans="1:2">
      <c r="A175" s="1">
        <v>39995</v>
      </c>
      <c r="B175">
        <f t="shared" si="4"/>
        <v>123.7</v>
      </c>
    </row>
    <row r="176" spans="1:2">
      <c r="A176" s="1">
        <v>40026</v>
      </c>
      <c r="B176" t="str">
        <f t="shared" si="4"/>
        <v/>
      </c>
    </row>
    <row r="177" spans="1:2">
      <c r="A177" s="1">
        <v>40057</v>
      </c>
      <c r="B177" t="str">
        <f t="shared" si="4"/>
        <v/>
      </c>
    </row>
    <row r="178" spans="1:2">
      <c r="A178" s="1">
        <v>40087</v>
      </c>
      <c r="B178">
        <f t="shared" si="4"/>
        <v>144.6</v>
      </c>
    </row>
    <row r="179" spans="1:2">
      <c r="A179" s="1">
        <v>40118</v>
      </c>
      <c r="B179" t="str">
        <f t="shared" si="4"/>
        <v/>
      </c>
    </row>
    <row r="180" spans="1:2">
      <c r="A180" s="1">
        <v>40148</v>
      </c>
      <c r="B180" t="str">
        <f t="shared" si="4"/>
        <v/>
      </c>
    </row>
    <row r="181" spans="1:2">
      <c r="A181" s="1">
        <v>40179</v>
      </c>
      <c r="B181">
        <f t="shared" si="4"/>
        <v>225.7</v>
      </c>
    </row>
    <row r="182" spans="1:2">
      <c r="A182" s="1">
        <v>40210</v>
      </c>
      <c r="B182" t="str">
        <f t="shared" si="4"/>
        <v/>
      </c>
    </row>
    <row r="183" spans="1:2">
      <c r="A183" s="1">
        <v>40238</v>
      </c>
      <c r="B183" t="str">
        <f t="shared" si="4"/>
        <v/>
      </c>
    </row>
    <row r="184" spans="1:2">
      <c r="A184" s="1">
        <v>40269</v>
      </c>
      <c r="B184">
        <f t="shared" si="4"/>
        <v>83.9</v>
      </c>
    </row>
    <row r="185" spans="1:2">
      <c r="A185" s="1">
        <v>40299</v>
      </c>
      <c r="B185" t="str">
        <f t="shared" si="4"/>
        <v/>
      </c>
    </row>
    <row r="186" spans="1:2">
      <c r="A186" s="1">
        <v>40330</v>
      </c>
      <c r="B186" t="str">
        <f t="shared" si="4"/>
        <v/>
      </c>
    </row>
    <row r="187" spans="1:2">
      <c r="A187" s="1">
        <v>40360</v>
      </c>
      <c r="B187">
        <f t="shared" si="4"/>
        <v>130.5</v>
      </c>
    </row>
    <row r="188" spans="1:2">
      <c r="A188" s="1">
        <v>40391</v>
      </c>
      <c r="B188" t="str">
        <f t="shared" si="4"/>
        <v/>
      </c>
    </row>
    <row r="189" spans="1:2">
      <c r="A189" s="1">
        <v>40422</v>
      </c>
      <c r="B189" t="str">
        <f t="shared" si="4"/>
        <v/>
      </c>
    </row>
    <row r="190" spans="1:2">
      <c r="A190" s="1">
        <v>40452</v>
      </c>
      <c r="B190">
        <f t="shared" si="4"/>
        <v>152.19999999999999</v>
      </c>
    </row>
    <row r="191" spans="1:2">
      <c r="A191" s="1">
        <v>40483</v>
      </c>
      <c r="B191" t="str">
        <f t="shared" si="4"/>
        <v/>
      </c>
    </row>
    <row r="192" spans="1:2">
      <c r="A192" s="1">
        <v>40513</v>
      </c>
      <c r="B192" t="str">
        <f t="shared" si="4"/>
        <v/>
      </c>
    </row>
    <row r="193" spans="1:2">
      <c r="A193" s="1">
        <v>40544</v>
      </c>
      <c r="B193">
        <f t="shared" si="4"/>
        <v>259.5</v>
      </c>
    </row>
    <row r="194" spans="1:2">
      <c r="A194" s="1">
        <v>40575</v>
      </c>
      <c r="B194" t="str">
        <f t="shared" si="4"/>
        <v/>
      </c>
    </row>
    <row r="195" spans="1:2">
      <c r="A195" s="1">
        <v>40603</v>
      </c>
      <c r="B195" t="str">
        <f t="shared" ref="B195:B258" si="5">IFERROR(VLOOKUP(A195,$C$2:$H$64,5,FALSE),"")</f>
        <v/>
      </c>
    </row>
    <row r="196" spans="1:2">
      <c r="A196" s="1">
        <v>40634</v>
      </c>
      <c r="B196">
        <f t="shared" si="5"/>
        <v>87.4</v>
      </c>
    </row>
    <row r="197" spans="1:2">
      <c r="A197" s="1">
        <v>40664</v>
      </c>
      <c r="B197" t="str">
        <f t="shared" si="5"/>
        <v/>
      </c>
    </row>
    <row r="198" spans="1:2">
      <c r="A198" s="1">
        <v>40695</v>
      </c>
      <c r="B198" t="str">
        <f t="shared" si="5"/>
        <v/>
      </c>
    </row>
    <row r="199" spans="1:2">
      <c r="A199" s="1">
        <v>40725</v>
      </c>
      <c r="B199">
        <f t="shared" si="5"/>
        <v>140.6</v>
      </c>
    </row>
    <row r="200" spans="1:2">
      <c r="A200" s="1">
        <v>40756</v>
      </c>
      <c r="B200" t="str">
        <f t="shared" si="5"/>
        <v/>
      </c>
    </row>
    <row r="201" spans="1:2">
      <c r="A201" s="1">
        <v>40787</v>
      </c>
      <c r="B201" t="str">
        <f t="shared" si="5"/>
        <v/>
      </c>
    </row>
    <row r="202" spans="1:2">
      <c r="A202" s="1">
        <v>40817</v>
      </c>
      <c r="B202">
        <f t="shared" si="5"/>
        <v>169.6</v>
      </c>
    </row>
    <row r="203" spans="1:2">
      <c r="A203" s="1">
        <v>40848</v>
      </c>
      <c r="B203" t="str">
        <f t="shared" si="5"/>
        <v/>
      </c>
    </row>
    <row r="204" spans="1:2">
      <c r="A204" s="1">
        <v>40878</v>
      </c>
      <c r="B204" t="str">
        <f t="shared" si="5"/>
        <v/>
      </c>
    </row>
    <row r="205" spans="1:2">
      <c r="A205" s="1">
        <v>40909</v>
      </c>
      <c r="B205">
        <f t="shared" si="5"/>
        <v>267.7</v>
      </c>
    </row>
    <row r="206" spans="1:2">
      <c r="A206" s="1">
        <v>40940</v>
      </c>
      <c r="B206" t="str">
        <f t="shared" si="5"/>
        <v/>
      </c>
    </row>
    <row r="207" spans="1:2">
      <c r="A207" s="1">
        <v>40969</v>
      </c>
      <c r="B207" t="str">
        <f t="shared" si="5"/>
        <v/>
      </c>
    </row>
    <row r="208" spans="1:2">
      <c r="A208" s="1">
        <v>41000</v>
      </c>
      <c r="B208">
        <f t="shared" si="5"/>
        <v>99.4</v>
      </c>
    </row>
    <row r="209" spans="1:2">
      <c r="A209" s="1">
        <v>41030</v>
      </c>
      <c r="B209" t="str">
        <f t="shared" si="5"/>
        <v/>
      </c>
    </row>
    <row r="210" spans="1:2">
      <c r="A210" s="1">
        <v>41061</v>
      </c>
      <c r="B210" t="str">
        <f t="shared" si="5"/>
        <v/>
      </c>
    </row>
    <row r="211" spans="1:2">
      <c r="A211" s="1">
        <v>41091</v>
      </c>
      <c r="B211">
        <f t="shared" si="5"/>
        <v>155.30000000000001</v>
      </c>
    </row>
    <row r="212" spans="1:2">
      <c r="A212" s="1">
        <v>41122</v>
      </c>
      <c r="B212" t="str">
        <f t="shared" si="5"/>
        <v/>
      </c>
    </row>
    <row r="213" spans="1:2">
      <c r="A213" s="1">
        <v>41153</v>
      </c>
      <c r="B213" t="str">
        <f t="shared" si="5"/>
        <v/>
      </c>
    </row>
    <row r="214" spans="1:2">
      <c r="A214" s="1">
        <v>41183</v>
      </c>
      <c r="B214">
        <f t="shared" si="5"/>
        <v>178.8</v>
      </c>
    </row>
    <row r="215" spans="1:2">
      <c r="A215" s="1">
        <v>41214</v>
      </c>
      <c r="B215" t="str">
        <f t="shared" si="5"/>
        <v/>
      </c>
    </row>
    <row r="216" spans="1:2">
      <c r="A216" s="1">
        <v>41244</v>
      </c>
      <c r="B216" t="str">
        <f t="shared" si="5"/>
        <v/>
      </c>
    </row>
    <row r="217" spans="1:2">
      <c r="A217" s="1">
        <v>41275</v>
      </c>
      <c r="B217">
        <f t="shared" si="5"/>
        <v>270.8</v>
      </c>
    </row>
    <row r="218" spans="1:2">
      <c r="A218" s="1">
        <v>41306</v>
      </c>
      <c r="B218" t="str">
        <f t="shared" si="5"/>
        <v/>
      </c>
    </row>
    <row r="219" spans="1:2">
      <c r="A219" s="1">
        <v>41334</v>
      </c>
      <c r="B219" t="str">
        <f t="shared" si="5"/>
        <v/>
      </c>
    </row>
    <row r="220" spans="1:2">
      <c r="A220" s="1">
        <v>41365</v>
      </c>
      <c r="B220">
        <f t="shared" si="5"/>
        <v>102</v>
      </c>
    </row>
    <row r="221" spans="1:2">
      <c r="A221" s="1">
        <v>41395</v>
      </c>
      <c r="B221" t="str">
        <f t="shared" si="5"/>
        <v/>
      </c>
    </row>
    <row r="222" spans="1:2">
      <c r="A222" s="1">
        <v>41426</v>
      </c>
      <c r="B222" t="str">
        <f t="shared" si="5"/>
        <v/>
      </c>
    </row>
    <row r="223" spans="1:2">
      <c r="A223" s="1">
        <v>41456</v>
      </c>
      <c r="B223">
        <f t="shared" si="5"/>
        <v>155.80000000000001</v>
      </c>
    </row>
    <row r="224" spans="1:2">
      <c r="A224" s="1">
        <v>41487</v>
      </c>
      <c r="B224" t="str">
        <f t="shared" si="5"/>
        <v/>
      </c>
    </row>
    <row r="225" spans="1:2">
      <c r="A225" s="1">
        <v>41518</v>
      </c>
      <c r="B225" t="str">
        <f t="shared" si="5"/>
        <v/>
      </c>
    </row>
    <row r="226" spans="1:2">
      <c r="A226" s="1">
        <v>41548</v>
      </c>
      <c r="B226">
        <f t="shared" si="5"/>
        <v>178.3</v>
      </c>
    </row>
    <row r="227" spans="1:2">
      <c r="A227" s="1">
        <v>41579</v>
      </c>
      <c r="B227" t="str">
        <f t="shared" si="5"/>
        <v/>
      </c>
    </row>
    <row r="228" spans="1:2">
      <c r="A228" s="1">
        <v>41609</v>
      </c>
      <c r="B228" t="str">
        <f t="shared" si="5"/>
        <v/>
      </c>
    </row>
    <row r="229" spans="1:2">
      <c r="A229" s="1">
        <v>41640</v>
      </c>
      <c r="B229">
        <f t="shared" si="5"/>
        <v>263.39999999999998</v>
      </c>
    </row>
    <row r="230" spans="1:2">
      <c r="A230" s="1">
        <v>41671</v>
      </c>
      <c r="B230" t="str">
        <f t="shared" si="5"/>
        <v/>
      </c>
    </row>
    <row r="231" spans="1:2">
      <c r="A231" s="1">
        <v>41699</v>
      </c>
      <c r="B231" t="str">
        <f t="shared" si="5"/>
        <v/>
      </c>
    </row>
    <row r="232" spans="1:2">
      <c r="A232" s="1">
        <v>41730</v>
      </c>
      <c r="B232">
        <f t="shared" si="5"/>
        <v>98.8</v>
      </c>
    </row>
    <row r="233" spans="1:2">
      <c r="A233" s="1">
        <v>41760</v>
      </c>
      <c r="B233" t="str">
        <f t="shared" si="5"/>
        <v/>
      </c>
    </row>
    <row r="234" spans="1:2">
      <c r="A234" s="1">
        <v>41791</v>
      </c>
      <c r="B234" t="str">
        <f t="shared" si="5"/>
        <v/>
      </c>
    </row>
    <row r="235" spans="1:2">
      <c r="A235" s="1">
        <v>41821</v>
      </c>
      <c r="B235">
        <f t="shared" si="5"/>
        <v>156.19999999999999</v>
      </c>
    </row>
    <row r="236" spans="1:2">
      <c r="A236" s="1">
        <v>41852</v>
      </c>
      <c r="B236" t="str">
        <f t="shared" si="5"/>
        <v/>
      </c>
    </row>
    <row r="237" spans="1:2">
      <c r="A237" s="1">
        <v>41883</v>
      </c>
      <c r="B237" t="str">
        <f t="shared" si="5"/>
        <v/>
      </c>
    </row>
    <row r="238" spans="1:2">
      <c r="A238" s="1">
        <v>41913</v>
      </c>
      <c r="B238">
        <f t="shared" si="5"/>
        <v>177.9</v>
      </c>
    </row>
    <row r="239" spans="1:2">
      <c r="A239" s="1">
        <v>41944</v>
      </c>
      <c r="B239" t="str">
        <f t="shared" si="5"/>
        <v/>
      </c>
    </row>
    <row r="240" spans="1:2">
      <c r="A240" s="1">
        <v>41974</v>
      </c>
      <c r="B240" t="str">
        <f t="shared" si="5"/>
        <v/>
      </c>
    </row>
    <row r="241" spans="1:2">
      <c r="A241" s="1">
        <v>42005</v>
      </c>
      <c r="B241">
        <f t="shared" si="5"/>
        <v>238.9</v>
      </c>
    </row>
    <row r="242" spans="1:2">
      <c r="A242" s="1">
        <v>42036</v>
      </c>
      <c r="B242" t="str">
        <f t="shared" si="5"/>
        <v/>
      </c>
    </row>
    <row r="243" spans="1:2">
      <c r="A243" s="1">
        <v>42064</v>
      </c>
      <c r="B243" t="str">
        <f t="shared" si="5"/>
        <v/>
      </c>
    </row>
    <row r="244" spans="1:2">
      <c r="A244" s="1">
        <v>42095</v>
      </c>
      <c r="B244">
        <f t="shared" si="5"/>
        <v>91.7</v>
      </c>
    </row>
    <row r="245" spans="1:2">
      <c r="A245" s="1">
        <v>42125</v>
      </c>
      <c r="B245" t="str">
        <f t="shared" si="5"/>
        <v/>
      </c>
    </row>
    <row r="246" spans="1:2">
      <c r="A246" s="1">
        <v>42156</v>
      </c>
      <c r="B246" t="str">
        <f t="shared" si="5"/>
        <v/>
      </c>
    </row>
    <row r="247" spans="1:2">
      <c r="A247" s="1">
        <v>42186</v>
      </c>
      <c r="B247">
        <f t="shared" si="5"/>
        <v>138.19999999999999</v>
      </c>
    </row>
    <row r="248" spans="1:2">
      <c r="A248" s="1">
        <v>42217</v>
      </c>
      <c r="B248" t="str">
        <f t="shared" si="5"/>
        <v/>
      </c>
    </row>
    <row r="249" spans="1:2">
      <c r="A249" s="1">
        <v>42248</v>
      </c>
      <c r="B249" t="str">
        <f t="shared" si="5"/>
        <v/>
      </c>
    </row>
    <row r="250" spans="1:2">
      <c r="A250" s="1">
        <v>42278</v>
      </c>
      <c r="B250">
        <f t="shared" si="5"/>
        <v>153.4</v>
      </c>
    </row>
    <row r="251" spans="1:2">
      <c r="A251" s="1">
        <v>42309</v>
      </c>
      <c r="B251" t="str">
        <f t="shared" si="5"/>
        <v/>
      </c>
    </row>
    <row r="252" spans="1:2">
      <c r="A252" s="1">
        <v>42339</v>
      </c>
      <c r="B252" t="str">
        <f t="shared" si="5"/>
        <v/>
      </c>
    </row>
    <row r="253" spans="1:2">
      <c r="A253" s="1">
        <v>42370</v>
      </c>
      <c r="B253">
        <f t="shared" si="5"/>
        <v>246.2</v>
      </c>
    </row>
    <row r="254" spans="1:2">
      <c r="A254" s="1">
        <v>42401</v>
      </c>
      <c r="B254" t="str">
        <f t="shared" si="5"/>
        <v/>
      </c>
    </row>
    <row r="255" spans="1:2">
      <c r="A255" s="1">
        <v>42430</v>
      </c>
      <c r="B255" t="str">
        <f t="shared" si="5"/>
        <v/>
      </c>
    </row>
    <row r="256" spans="1:2">
      <c r="A256" s="1">
        <v>42461</v>
      </c>
      <c r="B256">
        <f t="shared" si="5"/>
        <v>86</v>
      </c>
    </row>
    <row r="257" spans="1:2">
      <c r="A257" s="1">
        <v>42491</v>
      </c>
      <c r="B257" t="str">
        <f t="shared" si="5"/>
        <v/>
      </c>
    </row>
    <row r="258" spans="1:2">
      <c r="A258" s="1">
        <v>42522</v>
      </c>
      <c r="B258" t="str">
        <f t="shared" si="5"/>
        <v/>
      </c>
    </row>
    <row r="259" spans="1:2">
      <c r="A259" s="1">
        <v>42552</v>
      </c>
      <c r="B259">
        <f t="shared" ref="B259:B322" si="6">IFERROR(VLOOKUP(A259,$C$2:$H$64,5,FALSE),"")</f>
        <v>130.69999999999999</v>
      </c>
    </row>
    <row r="260" spans="1:2">
      <c r="A260" s="1">
        <v>42583</v>
      </c>
      <c r="B260" t="str">
        <f t="shared" si="6"/>
        <v/>
      </c>
    </row>
    <row r="261" spans="1:2">
      <c r="A261" s="1">
        <v>42614</v>
      </c>
      <c r="B261" t="str">
        <f t="shared" si="6"/>
        <v/>
      </c>
    </row>
    <row r="262" spans="1:2">
      <c r="A262" s="1">
        <v>42644</v>
      </c>
      <c r="B262">
        <f t="shared" si="6"/>
        <v>149.6</v>
      </c>
    </row>
    <row r="263" spans="1:2">
      <c r="A263" s="1">
        <v>42675</v>
      </c>
      <c r="B263" t="str">
        <f t="shared" si="6"/>
        <v/>
      </c>
    </row>
    <row r="264" spans="1:2">
      <c r="A264" s="1">
        <v>42705</v>
      </c>
      <c r="B264" t="str">
        <f t="shared" si="6"/>
        <v/>
      </c>
    </row>
    <row r="265" spans="1:2">
      <c r="A265" s="1">
        <v>42736</v>
      </c>
      <c r="B265">
        <f t="shared" si="6"/>
        <v>255.6</v>
      </c>
    </row>
    <row r="266" spans="1:2">
      <c r="A266" s="1">
        <v>42767</v>
      </c>
      <c r="B266" t="str">
        <f t="shared" si="6"/>
        <v/>
      </c>
    </row>
    <row r="267" spans="1:2">
      <c r="A267" s="1">
        <v>42795</v>
      </c>
      <c r="B267" t="str">
        <f t="shared" si="6"/>
        <v/>
      </c>
    </row>
    <row r="268" spans="1:2">
      <c r="A268" s="1">
        <v>42826</v>
      </c>
      <c r="B268">
        <f t="shared" si="6"/>
        <v>91.4</v>
      </c>
    </row>
    <row r="269" spans="1:2">
      <c r="A269" s="1">
        <v>42856</v>
      </c>
      <c r="B269" t="str">
        <f t="shared" si="6"/>
        <v/>
      </c>
    </row>
    <row r="270" spans="1:2">
      <c r="A270" s="1">
        <v>42887</v>
      </c>
      <c r="B270" t="str">
        <f t="shared" si="6"/>
        <v/>
      </c>
    </row>
    <row r="271" spans="1:2">
      <c r="A271" s="1">
        <v>42917</v>
      </c>
      <c r="B271">
        <f t="shared" si="6"/>
        <v>137.80000000000001</v>
      </c>
    </row>
    <row r="272" spans="1:2">
      <c r="A272" s="1">
        <v>42948</v>
      </c>
      <c r="B272" t="str">
        <f t="shared" si="6"/>
        <v/>
      </c>
    </row>
    <row r="273" spans="1:2">
      <c r="A273" s="1">
        <v>42979</v>
      </c>
      <c r="B273" t="str">
        <f t="shared" si="6"/>
        <v/>
      </c>
    </row>
    <row r="274" spans="1:2">
      <c r="A274" s="1">
        <v>43009</v>
      </c>
      <c r="B274">
        <f t="shared" si="6"/>
        <v>156.4</v>
      </c>
    </row>
    <row r="275" spans="1:2">
      <c r="A275" s="1">
        <v>43040</v>
      </c>
      <c r="B275" t="str">
        <f t="shared" si="6"/>
        <v/>
      </c>
    </row>
    <row r="276" spans="1:2">
      <c r="A276" s="1">
        <v>43070</v>
      </c>
      <c r="B276" t="str">
        <f t="shared" si="6"/>
        <v/>
      </c>
    </row>
    <row r="277" spans="1:2">
      <c r="A277" s="1">
        <v>43101</v>
      </c>
      <c r="B277">
        <f t="shared" si="6"/>
        <v>260.7</v>
      </c>
    </row>
    <row r="278" spans="1:2">
      <c r="A278" s="1">
        <v>43132</v>
      </c>
      <c r="B278" t="str">
        <f t="shared" si="6"/>
        <v/>
      </c>
    </row>
    <row r="279" spans="1:2">
      <c r="A279" s="1">
        <v>43160</v>
      </c>
      <c r="B279" t="str">
        <f t="shared" si="6"/>
        <v/>
      </c>
    </row>
    <row r="280" spans="1:2">
      <c r="A280" s="1">
        <v>43191</v>
      </c>
      <c r="B280">
        <f t="shared" si="6"/>
        <v>97.1</v>
      </c>
    </row>
    <row r="281" spans="1:2">
      <c r="A281" s="1">
        <v>43221</v>
      </c>
      <c r="B281" t="str">
        <f t="shared" si="6"/>
        <v/>
      </c>
    </row>
    <row r="282" spans="1:2">
      <c r="A282" s="1">
        <v>43252</v>
      </c>
      <c r="B282" t="str">
        <f t="shared" si="6"/>
        <v/>
      </c>
    </row>
    <row r="283" spans="1:2">
      <c r="A283" s="1">
        <v>43282</v>
      </c>
      <c r="B283">
        <f t="shared" si="6"/>
        <v>145.6</v>
      </c>
    </row>
    <row r="284" spans="1:2">
      <c r="A284" s="1">
        <v>43313</v>
      </c>
      <c r="B284" t="str">
        <f t="shared" si="6"/>
        <v/>
      </c>
    </row>
    <row r="285" spans="1:2">
      <c r="A285" s="1">
        <v>43344</v>
      </c>
      <c r="B285" t="str">
        <f t="shared" si="6"/>
        <v/>
      </c>
    </row>
    <row r="286" spans="1:2">
      <c r="A286" s="1">
        <v>43374</v>
      </c>
      <c r="B286">
        <f t="shared" si="6"/>
        <v>172.9</v>
      </c>
    </row>
    <row r="287" spans="1:2">
      <c r="A287" s="1">
        <v>43405</v>
      </c>
      <c r="B287" t="str">
        <f t="shared" si="6"/>
        <v/>
      </c>
    </row>
    <row r="288" spans="1:2">
      <c r="A288" s="1">
        <v>43435</v>
      </c>
      <c r="B288" t="str">
        <f t="shared" si="6"/>
        <v/>
      </c>
    </row>
    <row r="289" spans="1:2">
      <c r="A289" s="1">
        <v>43466</v>
      </c>
      <c r="B289">
        <f t="shared" si="6"/>
        <v>267.5</v>
      </c>
    </row>
    <row r="290" spans="1:2">
      <c r="A290" s="1">
        <v>43497</v>
      </c>
      <c r="B290" t="str">
        <f t="shared" si="6"/>
        <v/>
      </c>
    </row>
    <row r="291" spans="1:2">
      <c r="A291" s="1">
        <v>43525</v>
      </c>
      <c r="B291" t="str">
        <f t="shared" si="6"/>
        <v/>
      </c>
    </row>
    <row r="292" spans="1:2">
      <c r="A292" s="1">
        <v>43556</v>
      </c>
      <c r="B292">
        <f t="shared" si="6"/>
        <v>98.3</v>
      </c>
    </row>
    <row r="293" spans="1:2">
      <c r="A293" s="1">
        <v>43586</v>
      </c>
      <c r="B293" t="str">
        <f t="shared" si="6"/>
        <v/>
      </c>
    </row>
    <row r="294" spans="1:2">
      <c r="A294" s="1">
        <v>43617</v>
      </c>
      <c r="B294" t="str">
        <f t="shared" si="6"/>
        <v/>
      </c>
    </row>
    <row r="295" spans="1:2">
      <c r="A295" s="1">
        <v>43647</v>
      </c>
      <c r="B295">
        <f t="shared" si="6"/>
        <v>145.9</v>
      </c>
    </row>
    <row r="296" spans="1:2">
      <c r="A296" s="1">
        <v>43678</v>
      </c>
      <c r="B296" t="str">
        <f t="shared" si="6"/>
        <v/>
      </c>
    </row>
    <row r="297" spans="1:2">
      <c r="A297" s="1">
        <v>43709</v>
      </c>
      <c r="B297" t="str">
        <f t="shared" si="6"/>
        <v/>
      </c>
    </row>
    <row r="298" spans="1:2">
      <c r="A298" s="1">
        <v>43739</v>
      </c>
      <c r="B298">
        <f t="shared" si="6"/>
        <v>176</v>
      </c>
    </row>
    <row r="299" spans="1:2">
      <c r="A299" s="1">
        <v>43770</v>
      </c>
      <c r="B299" t="str">
        <f t="shared" si="6"/>
        <v/>
      </c>
    </row>
    <row r="300" spans="1:2">
      <c r="A300" s="1">
        <v>43800</v>
      </c>
      <c r="B300" t="str">
        <f t="shared" si="6"/>
        <v/>
      </c>
    </row>
    <row r="301" spans="1:2">
      <c r="A301" s="1">
        <v>43831</v>
      </c>
      <c r="B301">
        <f t="shared" si="6"/>
        <v>270.8</v>
      </c>
    </row>
    <row r="302" spans="1:2">
      <c r="A302" s="1">
        <v>43862</v>
      </c>
      <c r="B302" t="str">
        <f t="shared" si="6"/>
        <v/>
      </c>
    </row>
    <row r="303" spans="1:2">
      <c r="A303" s="1">
        <v>43891</v>
      </c>
      <c r="B303" t="str">
        <f t="shared" si="6"/>
        <v/>
      </c>
    </row>
    <row r="304" spans="1:2">
      <c r="A304" s="1">
        <v>43922</v>
      </c>
      <c r="B304">
        <f t="shared" si="6"/>
        <v>101.7</v>
      </c>
    </row>
    <row r="305" spans="1:2">
      <c r="A305" s="1">
        <v>43952</v>
      </c>
      <c r="B305" t="str">
        <f t="shared" si="6"/>
        <v/>
      </c>
    </row>
    <row r="306" spans="1:2">
      <c r="A306" s="1">
        <v>43983</v>
      </c>
      <c r="B306" t="str">
        <f t="shared" si="6"/>
        <v/>
      </c>
    </row>
    <row r="307" spans="1:2">
      <c r="A307" s="1">
        <v>44013</v>
      </c>
      <c r="B307">
        <f t="shared" si="6"/>
        <v>138.1</v>
      </c>
    </row>
    <row r="308" spans="1:2">
      <c r="A308" s="1">
        <v>44044</v>
      </c>
      <c r="B308" t="str">
        <f t="shared" si="6"/>
        <v/>
      </c>
    </row>
    <row r="309" spans="1:2">
      <c r="A309" s="1">
        <v>44075</v>
      </c>
      <c r="B309" t="str">
        <f t="shared" si="6"/>
        <v/>
      </c>
    </row>
    <row r="310" spans="1:2">
      <c r="A310" s="1">
        <v>44105</v>
      </c>
      <c r="B310">
        <f t="shared" si="6"/>
        <v>167.2</v>
      </c>
    </row>
    <row r="311" spans="1:2">
      <c r="A311" s="1">
        <v>44136</v>
      </c>
      <c r="B311" t="str">
        <f t="shared" si="6"/>
        <v/>
      </c>
    </row>
    <row r="312" spans="1:2">
      <c r="A312" s="1">
        <v>44166</v>
      </c>
      <c r="B312" t="str">
        <f t="shared" si="6"/>
        <v/>
      </c>
    </row>
    <row r="313" spans="1:2">
      <c r="A313" s="1">
        <v>44197</v>
      </c>
      <c r="B313">
        <f t="shared" si="6"/>
        <v>296.60000000000002</v>
      </c>
    </row>
    <row r="314" spans="1:2">
      <c r="A314" s="1">
        <v>44228</v>
      </c>
      <c r="B314" t="str">
        <f t="shared" si="6"/>
        <v/>
      </c>
    </row>
    <row r="315" spans="1:2">
      <c r="A315" s="1">
        <v>44256</v>
      </c>
      <c r="B315" t="str">
        <f t="shared" si="6"/>
        <v/>
      </c>
    </row>
    <row r="316" spans="1:2">
      <c r="A316" s="1">
        <v>44287</v>
      </c>
      <c r="B316">
        <f t="shared" si="6"/>
        <v>105.8</v>
      </c>
    </row>
    <row r="317" spans="1:2">
      <c r="A317" s="1">
        <v>44317</v>
      </c>
      <c r="B317" t="str">
        <f t="shared" si="6"/>
        <v/>
      </c>
    </row>
    <row r="318" spans="1:2">
      <c r="A318" s="1">
        <v>44348</v>
      </c>
      <c r="B318" t="str">
        <f t="shared" si="6"/>
        <v/>
      </c>
    </row>
    <row r="319" spans="1:2">
      <c r="A319" s="1">
        <v>44378</v>
      </c>
      <c r="B319">
        <f t="shared" si="6"/>
        <v>154.6</v>
      </c>
    </row>
    <row r="320" spans="1:2">
      <c r="A320" s="1">
        <v>44409</v>
      </c>
      <c r="B320" t="str">
        <f t="shared" si="6"/>
        <v/>
      </c>
    </row>
    <row r="321" spans="1:2">
      <c r="A321" s="1">
        <v>44440</v>
      </c>
      <c r="B321" t="str">
        <f t="shared" si="6"/>
        <v/>
      </c>
    </row>
    <row r="322" spans="1:2">
      <c r="A322" s="1">
        <v>44470</v>
      </c>
      <c r="B322">
        <f t="shared" si="6"/>
        <v>180.4</v>
      </c>
    </row>
    <row r="323" spans="1:2">
      <c r="A323" s="1">
        <v>44501</v>
      </c>
      <c r="B323" t="str">
        <f t="shared" ref="B323:B339" si="7">IFERROR(VLOOKUP(A323,$C$2:$H$64,5,FALSE),"")</f>
        <v/>
      </c>
    </row>
    <row r="324" spans="1:2">
      <c r="A324" s="1">
        <v>44531</v>
      </c>
      <c r="B324" t="str">
        <f t="shared" si="7"/>
        <v/>
      </c>
    </row>
    <row r="325" spans="1:2">
      <c r="A325" s="1">
        <v>44562</v>
      </c>
      <c r="B325">
        <v>296.60000000000002</v>
      </c>
    </row>
    <row r="326" spans="1:2">
      <c r="A326" s="1">
        <v>44593</v>
      </c>
      <c r="B326" t="str">
        <f t="shared" si="7"/>
        <v/>
      </c>
    </row>
    <row r="327" spans="1:2">
      <c r="A327" s="1">
        <v>44621</v>
      </c>
      <c r="B327" t="str">
        <f t="shared" si="7"/>
        <v/>
      </c>
    </row>
    <row r="328" spans="1:2">
      <c r="A328" s="1">
        <v>44652</v>
      </c>
      <c r="B328">
        <f t="shared" si="7"/>
        <v>119.5</v>
      </c>
    </row>
    <row r="329" spans="1:2">
      <c r="A329" s="1">
        <v>44682</v>
      </c>
      <c r="B329" t="str">
        <f t="shared" si="7"/>
        <v/>
      </c>
    </row>
    <row r="330" spans="1:2">
      <c r="A330" s="1">
        <v>44713</v>
      </c>
      <c r="B330" t="str">
        <f t="shared" si="7"/>
        <v/>
      </c>
    </row>
    <row r="331" spans="1:2">
      <c r="A331" s="1">
        <v>44743</v>
      </c>
      <c r="B331">
        <f t="shared" si="7"/>
        <v>160.69999999999999</v>
      </c>
    </row>
    <row r="332" spans="1:2">
      <c r="A332" s="1">
        <v>44774</v>
      </c>
      <c r="B332" t="str">
        <f t="shared" si="7"/>
        <v/>
      </c>
    </row>
    <row r="333" spans="1:2">
      <c r="A333" s="1">
        <v>44805</v>
      </c>
      <c r="B333" t="str">
        <f t="shared" si="7"/>
        <v/>
      </c>
    </row>
    <row r="334" spans="1:2">
      <c r="A334" s="1">
        <v>44835</v>
      </c>
      <c r="B334">
        <f t="shared" si="7"/>
        <v>185.4</v>
      </c>
    </row>
    <row r="335" spans="1:2">
      <c r="A335" s="1">
        <v>44866</v>
      </c>
      <c r="B335" t="str">
        <f t="shared" si="7"/>
        <v/>
      </c>
    </row>
    <row r="336" spans="1:2">
      <c r="A336" s="1">
        <v>44896</v>
      </c>
      <c r="B336" t="str">
        <f t="shared" si="7"/>
        <v/>
      </c>
    </row>
    <row r="337" spans="1:2">
      <c r="A337" s="1">
        <v>44927</v>
      </c>
      <c r="B337" t="str">
        <f t="shared" si="7"/>
        <v/>
      </c>
    </row>
    <row r="338" spans="1:2">
      <c r="A338" s="1">
        <v>44958</v>
      </c>
      <c r="B338" t="str">
        <f t="shared" si="7"/>
        <v/>
      </c>
    </row>
    <row r="339" spans="1:2">
      <c r="A339" s="1">
        <v>44986</v>
      </c>
      <c r="B339" t="str">
        <f t="shared" si="7"/>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BF4B-71B0-466C-9420-2DE482406804}">
  <dimension ref="A1:E339"/>
  <sheetViews>
    <sheetView topLeftCell="A316" workbookViewId="0">
      <selection activeCell="B2" sqref="B2:B339"/>
    </sheetView>
  </sheetViews>
  <sheetFormatPr defaultRowHeight="14.4"/>
  <cols>
    <col min="1" max="1" width="13.6640625" bestFit="1" customWidth="1"/>
  </cols>
  <sheetData>
    <row r="1" spans="1:5">
      <c r="A1" t="s">
        <v>392</v>
      </c>
      <c r="D1" t="s">
        <v>1247</v>
      </c>
    </row>
    <row r="2" spans="1:5">
      <c r="A2" s="1">
        <v>34731</v>
      </c>
      <c r="C2" t="s">
        <v>1232</v>
      </c>
      <c r="D2">
        <v>100</v>
      </c>
      <c r="E2">
        <v>108.1</v>
      </c>
    </row>
    <row r="3" spans="1:5">
      <c r="A3" s="1">
        <v>34759</v>
      </c>
      <c r="C3">
        <v>2</v>
      </c>
      <c r="D3">
        <v>99.5</v>
      </c>
      <c r="E3">
        <v>107.4</v>
      </c>
    </row>
    <row r="4" spans="1:5">
      <c r="A4" s="1">
        <v>34790</v>
      </c>
      <c r="C4">
        <v>3</v>
      </c>
      <c r="D4">
        <v>102.5</v>
      </c>
      <c r="E4">
        <v>107</v>
      </c>
    </row>
    <row r="5" spans="1:5">
      <c r="A5" s="1">
        <v>34820</v>
      </c>
      <c r="C5">
        <v>4</v>
      </c>
      <c r="D5">
        <v>102.6</v>
      </c>
      <c r="E5">
        <v>106.8</v>
      </c>
    </row>
    <row r="6" spans="1:5">
      <c r="A6" s="1">
        <v>34851</v>
      </c>
      <c r="C6">
        <v>5</v>
      </c>
      <c r="D6">
        <v>106.6</v>
      </c>
      <c r="E6">
        <v>107.1</v>
      </c>
    </row>
    <row r="7" spans="1:5">
      <c r="A7" s="1">
        <v>34881</v>
      </c>
      <c r="C7">
        <v>6</v>
      </c>
      <c r="D7">
        <v>109.9</v>
      </c>
      <c r="E7">
        <v>108.1</v>
      </c>
    </row>
    <row r="8" spans="1:5">
      <c r="A8" s="1">
        <v>34912</v>
      </c>
      <c r="C8">
        <v>7</v>
      </c>
      <c r="D8">
        <v>113.4</v>
      </c>
      <c r="E8">
        <v>109.3</v>
      </c>
    </row>
    <row r="9" spans="1:5">
      <c r="A9" s="1">
        <v>34943</v>
      </c>
      <c r="C9">
        <v>8</v>
      </c>
      <c r="D9">
        <v>114</v>
      </c>
      <c r="E9">
        <v>110.4</v>
      </c>
    </row>
    <row r="10" spans="1:5">
      <c r="A10" s="1">
        <v>34973</v>
      </c>
      <c r="C10">
        <v>9</v>
      </c>
      <c r="D10">
        <v>116</v>
      </c>
      <c r="E10">
        <v>110.9</v>
      </c>
    </row>
    <row r="11" spans="1:5">
      <c r="A11" s="1">
        <v>35004</v>
      </c>
      <c r="C11">
        <v>10</v>
      </c>
      <c r="D11">
        <v>116.3</v>
      </c>
      <c r="E11">
        <v>110.5</v>
      </c>
    </row>
    <row r="12" spans="1:5">
      <c r="A12" s="1">
        <v>35034</v>
      </c>
      <c r="C12">
        <v>11</v>
      </c>
      <c r="D12">
        <v>112.8</v>
      </c>
      <c r="E12">
        <v>109.6</v>
      </c>
    </row>
    <row r="13" spans="1:5">
      <c r="A13" s="1">
        <v>35065</v>
      </c>
      <c r="C13">
        <v>12</v>
      </c>
      <c r="D13">
        <v>118.9</v>
      </c>
      <c r="E13">
        <v>108.5</v>
      </c>
    </row>
    <row r="14" spans="1:5">
      <c r="A14" s="1">
        <v>35096</v>
      </c>
      <c r="C14" t="s">
        <v>1233</v>
      </c>
      <c r="D14">
        <v>97</v>
      </c>
      <c r="E14">
        <v>107.3</v>
      </c>
    </row>
    <row r="15" spans="1:5">
      <c r="A15" s="1">
        <v>35125</v>
      </c>
      <c r="C15">
        <v>2</v>
      </c>
      <c r="D15">
        <v>98</v>
      </c>
      <c r="E15">
        <v>106.2</v>
      </c>
    </row>
    <row r="16" spans="1:5">
      <c r="A16" s="1">
        <v>35156</v>
      </c>
      <c r="C16">
        <v>3</v>
      </c>
      <c r="D16">
        <v>101.8</v>
      </c>
      <c r="E16">
        <v>105</v>
      </c>
    </row>
    <row r="17" spans="1:5">
      <c r="A17" s="1">
        <v>35186</v>
      </c>
      <c r="C17">
        <v>4</v>
      </c>
      <c r="D17">
        <v>103.4</v>
      </c>
      <c r="E17">
        <v>103.8</v>
      </c>
    </row>
    <row r="18" spans="1:5">
      <c r="A18" s="1">
        <v>35217</v>
      </c>
      <c r="C18">
        <v>5</v>
      </c>
      <c r="D18">
        <v>100.8</v>
      </c>
      <c r="E18">
        <v>102.8</v>
      </c>
    </row>
    <row r="19" spans="1:5">
      <c r="A19" s="1">
        <v>35247</v>
      </c>
      <c r="C19">
        <v>6</v>
      </c>
      <c r="D19">
        <v>104.7</v>
      </c>
      <c r="E19">
        <v>102</v>
      </c>
    </row>
    <row r="20" spans="1:5">
      <c r="A20" s="1">
        <v>35278</v>
      </c>
      <c r="C20">
        <v>7</v>
      </c>
      <c r="D20">
        <v>103.6</v>
      </c>
      <c r="E20">
        <v>101.4</v>
      </c>
    </row>
    <row r="21" spans="1:5">
      <c r="A21" s="1">
        <v>35309</v>
      </c>
      <c r="C21">
        <v>8</v>
      </c>
      <c r="D21">
        <v>102.8</v>
      </c>
      <c r="E21">
        <v>100.9</v>
      </c>
    </row>
    <row r="22" spans="1:5">
      <c r="A22" s="1">
        <v>35339</v>
      </c>
      <c r="C22">
        <v>9</v>
      </c>
      <c r="D22">
        <v>105.7</v>
      </c>
      <c r="E22">
        <v>100.6</v>
      </c>
    </row>
    <row r="23" spans="1:5">
      <c r="A23" s="1">
        <v>35370</v>
      </c>
      <c r="C23">
        <v>10</v>
      </c>
      <c r="D23">
        <v>105.1</v>
      </c>
      <c r="E23">
        <v>100.3</v>
      </c>
    </row>
    <row r="24" spans="1:5">
      <c r="A24" s="1">
        <v>35400</v>
      </c>
      <c r="C24">
        <v>11</v>
      </c>
      <c r="D24">
        <v>104</v>
      </c>
      <c r="E24">
        <v>100.2</v>
      </c>
    </row>
    <row r="25" spans="1:5">
      <c r="A25" s="1">
        <v>35431</v>
      </c>
      <c r="C25">
        <v>12</v>
      </c>
      <c r="D25">
        <v>107.6</v>
      </c>
      <c r="E25">
        <v>100.3</v>
      </c>
    </row>
    <row r="26" spans="1:5">
      <c r="A26" s="1">
        <v>35462</v>
      </c>
      <c r="C26" t="s">
        <v>1234</v>
      </c>
      <c r="D26">
        <v>93.2</v>
      </c>
      <c r="E26">
        <v>101</v>
      </c>
    </row>
    <row r="27" spans="1:5">
      <c r="A27" s="1">
        <v>35490</v>
      </c>
      <c r="C27">
        <v>2</v>
      </c>
      <c r="D27">
        <v>93</v>
      </c>
      <c r="E27">
        <v>102</v>
      </c>
    </row>
    <row r="28" spans="1:5">
      <c r="A28" s="1">
        <v>35521</v>
      </c>
      <c r="C28">
        <v>3</v>
      </c>
      <c r="D28">
        <v>97.2</v>
      </c>
      <c r="E28">
        <v>103.1</v>
      </c>
    </row>
    <row r="29" spans="1:5">
      <c r="A29" s="1">
        <v>35551</v>
      </c>
      <c r="C29">
        <v>4</v>
      </c>
      <c r="D29">
        <v>103.1</v>
      </c>
      <c r="E29">
        <v>104.1</v>
      </c>
    </row>
    <row r="30" spans="1:5">
      <c r="A30" s="1">
        <v>35582</v>
      </c>
      <c r="C30">
        <v>5</v>
      </c>
      <c r="D30">
        <v>106.6</v>
      </c>
      <c r="E30">
        <v>104.6</v>
      </c>
    </row>
    <row r="31" spans="1:5">
      <c r="A31" s="1">
        <v>35612</v>
      </c>
      <c r="C31">
        <v>6</v>
      </c>
      <c r="D31">
        <v>112</v>
      </c>
      <c r="E31">
        <v>104.8</v>
      </c>
    </row>
    <row r="32" spans="1:5">
      <c r="A32" s="1">
        <v>35643</v>
      </c>
      <c r="C32">
        <v>7</v>
      </c>
      <c r="D32">
        <v>105.7</v>
      </c>
      <c r="E32">
        <v>104.8</v>
      </c>
    </row>
    <row r="33" spans="1:5">
      <c r="A33" s="1">
        <v>35674</v>
      </c>
      <c r="C33">
        <v>8</v>
      </c>
      <c r="D33">
        <v>105.7</v>
      </c>
      <c r="E33">
        <v>104.8</v>
      </c>
    </row>
    <row r="34" spans="1:5">
      <c r="A34" s="1">
        <v>35704</v>
      </c>
      <c r="C34">
        <v>9</v>
      </c>
      <c r="D34">
        <v>108</v>
      </c>
      <c r="E34">
        <v>105.1</v>
      </c>
    </row>
    <row r="35" spans="1:5">
      <c r="A35" s="1">
        <v>35735</v>
      </c>
      <c r="C35">
        <v>10</v>
      </c>
      <c r="D35">
        <v>108.9</v>
      </c>
      <c r="E35">
        <v>105.6</v>
      </c>
    </row>
    <row r="36" spans="1:5">
      <c r="A36" s="1">
        <v>35765</v>
      </c>
      <c r="C36">
        <v>11</v>
      </c>
      <c r="D36">
        <v>112.7</v>
      </c>
      <c r="E36">
        <v>106.3</v>
      </c>
    </row>
    <row r="37" spans="1:5">
      <c r="A37" s="1">
        <v>35796</v>
      </c>
      <c r="C37">
        <v>12</v>
      </c>
      <c r="D37">
        <v>120.8</v>
      </c>
      <c r="E37">
        <v>106.8</v>
      </c>
    </row>
    <row r="38" spans="1:5">
      <c r="A38" s="1">
        <v>35827</v>
      </c>
      <c r="C38" t="s">
        <v>1235</v>
      </c>
      <c r="D38">
        <v>98.7</v>
      </c>
      <c r="E38">
        <v>106.9</v>
      </c>
    </row>
    <row r="39" spans="1:5">
      <c r="A39" s="1">
        <v>35855</v>
      </c>
      <c r="C39">
        <v>2</v>
      </c>
      <c r="D39">
        <v>96.5</v>
      </c>
      <c r="E39">
        <v>106.8</v>
      </c>
    </row>
    <row r="40" spans="1:5">
      <c r="A40" s="1">
        <v>35886</v>
      </c>
      <c r="C40">
        <v>3</v>
      </c>
      <c r="D40">
        <v>101.3</v>
      </c>
      <c r="E40">
        <v>106.4</v>
      </c>
    </row>
    <row r="41" spans="1:5">
      <c r="A41" s="1">
        <v>35916</v>
      </c>
      <c r="C41">
        <v>4</v>
      </c>
      <c r="D41">
        <v>104.3</v>
      </c>
      <c r="E41">
        <v>105.7</v>
      </c>
    </row>
    <row r="42" spans="1:5">
      <c r="A42" s="1">
        <v>35947</v>
      </c>
      <c r="C42">
        <v>5</v>
      </c>
      <c r="D42">
        <v>106.5</v>
      </c>
      <c r="E42">
        <v>104.8</v>
      </c>
    </row>
    <row r="43" spans="1:5">
      <c r="A43" s="1">
        <v>35977</v>
      </c>
      <c r="C43">
        <v>6</v>
      </c>
      <c r="D43">
        <v>108.8</v>
      </c>
      <c r="E43">
        <v>103.9</v>
      </c>
    </row>
    <row r="44" spans="1:5">
      <c r="A44" s="1">
        <v>36008</v>
      </c>
      <c r="C44">
        <v>7</v>
      </c>
      <c r="D44">
        <v>104.3</v>
      </c>
      <c r="E44">
        <v>103.2</v>
      </c>
    </row>
    <row r="45" spans="1:5">
      <c r="A45" s="1">
        <v>36039</v>
      </c>
      <c r="C45">
        <v>8</v>
      </c>
      <c r="D45">
        <v>101.8</v>
      </c>
      <c r="E45">
        <v>102.9</v>
      </c>
    </row>
    <row r="46" spans="1:5">
      <c r="A46" s="1">
        <v>36069</v>
      </c>
      <c r="C46">
        <v>9</v>
      </c>
      <c r="D46">
        <v>105</v>
      </c>
      <c r="E46">
        <v>103</v>
      </c>
    </row>
    <row r="47" spans="1:5">
      <c r="A47" s="1">
        <v>36100</v>
      </c>
      <c r="C47">
        <v>10</v>
      </c>
      <c r="D47">
        <v>109.4</v>
      </c>
      <c r="E47">
        <v>103.4</v>
      </c>
    </row>
    <row r="48" spans="1:5">
      <c r="A48" s="1">
        <v>36130</v>
      </c>
      <c r="C48">
        <v>11</v>
      </c>
      <c r="D48">
        <v>110.7</v>
      </c>
      <c r="E48">
        <v>103.8</v>
      </c>
    </row>
    <row r="49" spans="1:5">
      <c r="A49" s="1">
        <v>36161</v>
      </c>
      <c r="C49">
        <v>12</v>
      </c>
      <c r="D49">
        <v>114.5</v>
      </c>
      <c r="E49">
        <v>104</v>
      </c>
    </row>
    <row r="50" spans="1:5">
      <c r="A50" s="1">
        <v>36192</v>
      </c>
      <c r="C50" t="s">
        <v>1236</v>
      </c>
      <c r="D50">
        <v>93.7</v>
      </c>
      <c r="E50">
        <v>103.9</v>
      </c>
    </row>
    <row r="51" spans="1:5">
      <c r="A51" s="1">
        <v>36220</v>
      </c>
      <c r="C51">
        <v>2</v>
      </c>
      <c r="D51">
        <v>93.5</v>
      </c>
      <c r="E51">
        <v>103.8</v>
      </c>
    </row>
    <row r="52" spans="1:5">
      <c r="A52" s="1">
        <v>36251</v>
      </c>
      <c r="C52">
        <v>3</v>
      </c>
      <c r="D52">
        <v>100.1</v>
      </c>
      <c r="E52">
        <v>104</v>
      </c>
    </row>
    <row r="53" spans="1:5">
      <c r="A53" s="1">
        <v>36281</v>
      </c>
      <c r="C53">
        <v>4</v>
      </c>
      <c r="D53">
        <v>103.4</v>
      </c>
      <c r="E53">
        <v>104.7</v>
      </c>
    </row>
    <row r="54" spans="1:5">
      <c r="A54" s="1">
        <v>36312</v>
      </c>
      <c r="C54">
        <v>5</v>
      </c>
      <c r="D54">
        <v>107.9</v>
      </c>
      <c r="E54">
        <v>105.9</v>
      </c>
    </row>
    <row r="55" spans="1:5">
      <c r="A55" s="1">
        <v>36342</v>
      </c>
      <c r="C55">
        <v>6</v>
      </c>
      <c r="D55">
        <v>110</v>
      </c>
      <c r="E55">
        <v>107.4</v>
      </c>
    </row>
    <row r="56" spans="1:5">
      <c r="A56" s="1">
        <v>36373</v>
      </c>
      <c r="C56">
        <v>7</v>
      </c>
      <c r="D56">
        <v>110.8</v>
      </c>
      <c r="E56">
        <v>108.9</v>
      </c>
    </row>
    <row r="57" spans="1:5">
      <c r="A57" s="1">
        <v>36404</v>
      </c>
      <c r="C57">
        <v>8</v>
      </c>
      <c r="D57">
        <v>109.2</v>
      </c>
      <c r="E57">
        <v>110.3</v>
      </c>
    </row>
    <row r="58" spans="1:5">
      <c r="A58" s="1">
        <v>36434</v>
      </c>
      <c r="C58">
        <v>9</v>
      </c>
      <c r="D58">
        <v>115.7</v>
      </c>
      <c r="E58">
        <v>111.2</v>
      </c>
    </row>
    <row r="59" spans="1:5">
      <c r="A59" s="1">
        <v>36465</v>
      </c>
      <c r="C59">
        <v>10</v>
      </c>
      <c r="D59">
        <v>119.5</v>
      </c>
      <c r="E59">
        <v>111.5</v>
      </c>
    </row>
    <row r="60" spans="1:5">
      <c r="A60" s="1">
        <v>36495</v>
      </c>
      <c r="C60">
        <v>11</v>
      </c>
      <c r="D60">
        <v>117.7</v>
      </c>
      <c r="E60">
        <v>111.4</v>
      </c>
    </row>
    <row r="61" spans="1:5">
      <c r="A61" s="1">
        <v>36526</v>
      </c>
      <c r="C61">
        <v>12</v>
      </c>
      <c r="D61">
        <v>119.6</v>
      </c>
      <c r="E61">
        <v>111.3</v>
      </c>
    </row>
    <row r="62" spans="1:5">
      <c r="A62" s="1">
        <v>36557</v>
      </c>
      <c r="C62" t="s">
        <v>1237</v>
      </c>
      <c r="D62">
        <v>96.2</v>
      </c>
      <c r="E62">
        <v>111.3</v>
      </c>
    </row>
    <row r="63" spans="1:5">
      <c r="A63" s="1">
        <v>36586</v>
      </c>
      <c r="C63">
        <v>2</v>
      </c>
      <c r="D63">
        <v>98.7</v>
      </c>
      <c r="E63">
        <v>111.5</v>
      </c>
    </row>
    <row r="64" spans="1:5">
      <c r="A64" s="1">
        <v>36617</v>
      </c>
      <c r="C64">
        <v>3</v>
      </c>
      <c r="D64">
        <v>110.6</v>
      </c>
      <c r="E64">
        <v>112</v>
      </c>
    </row>
    <row r="65" spans="1:5">
      <c r="A65" s="1">
        <v>36647</v>
      </c>
      <c r="C65">
        <v>4</v>
      </c>
      <c r="D65">
        <v>115.8</v>
      </c>
      <c r="E65">
        <v>112.9</v>
      </c>
    </row>
    <row r="66" spans="1:5">
      <c r="A66" s="1">
        <v>36678</v>
      </c>
      <c r="C66">
        <v>5</v>
      </c>
      <c r="D66">
        <v>114.7</v>
      </c>
      <c r="E66">
        <v>113.8</v>
      </c>
    </row>
    <row r="67" spans="1:5">
      <c r="A67" s="1">
        <v>36708</v>
      </c>
      <c r="C67">
        <v>6</v>
      </c>
      <c r="D67">
        <v>112.9</v>
      </c>
      <c r="E67">
        <v>114.1</v>
      </c>
    </row>
    <row r="68" spans="1:5">
      <c r="A68" s="1">
        <v>36739</v>
      </c>
      <c r="C68">
        <v>7</v>
      </c>
      <c r="D68">
        <v>116.5</v>
      </c>
      <c r="E68">
        <v>113.6</v>
      </c>
    </row>
    <row r="69" spans="1:5">
      <c r="A69" s="1">
        <v>36770</v>
      </c>
      <c r="C69">
        <v>8</v>
      </c>
      <c r="D69">
        <v>116.6</v>
      </c>
      <c r="E69">
        <v>112.5</v>
      </c>
    </row>
    <row r="70" spans="1:5">
      <c r="A70" s="1">
        <v>36800</v>
      </c>
      <c r="C70">
        <v>9</v>
      </c>
      <c r="D70">
        <v>115.8</v>
      </c>
      <c r="E70">
        <v>111.1</v>
      </c>
    </row>
    <row r="71" spans="1:5">
      <c r="A71" s="1">
        <v>36831</v>
      </c>
      <c r="C71">
        <v>10</v>
      </c>
      <c r="D71">
        <v>114</v>
      </c>
      <c r="E71">
        <v>109.9</v>
      </c>
    </row>
    <row r="72" spans="1:5">
      <c r="A72" s="1">
        <v>36861</v>
      </c>
      <c r="C72">
        <v>11</v>
      </c>
      <c r="D72">
        <v>111.1</v>
      </c>
      <c r="E72">
        <v>109.2</v>
      </c>
    </row>
    <row r="73" spans="1:5">
      <c r="A73" s="1">
        <v>36892</v>
      </c>
      <c r="C73">
        <v>12</v>
      </c>
      <c r="D73">
        <v>116.6</v>
      </c>
      <c r="E73">
        <v>108.8</v>
      </c>
    </row>
    <row r="74" spans="1:5">
      <c r="A74" s="1">
        <v>36923</v>
      </c>
      <c r="C74" t="s">
        <v>1238</v>
      </c>
      <c r="D74">
        <v>101.8</v>
      </c>
      <c r="E74">
        <v>108.7</v>
      </c>
    </row>
    <row r="75" spans="1:5">
      <c r="A75" s="1">
        <v>36951</v>
      </c>
      <c r="C75">
        <v>2</v>
      </c>
      <c r="D75">
        <v>105.7</v>
      </c>
      <c r="E75">
        <v>108.4</v>
      </c>
    </row>
    <row r="76" spans="1:5">
      <c r="A76" s="1">
        <v>36982</v>
      </c>
      <c r="C76">
        <v>3</v>
      </c>
      <c r="D76">
        <v>108.9</v>
      </c>
      <c r="E76">
        <v>107.8</v>
      </c>
    </row>
    <row r="77" spans="1:5">
      <c r="A77" s="1">
        <v>37012</v>
      </c>
      <c r="C77">
        <v>4</v>
      </c>
      <c r="D77">
        <v>105.4</v>
      </c>
      <c r="E77">
        <v>107.3</v>
      </c>
    </row>
    <row r="78" spans="1:5">
      <c r="A78" s="1">
        <v>37043</v>
      </c>
      <c r="C78">
        <v>5</v>
      </c>
      <c r="D78">
        <v>108.6</v>
      </c>
      <c r="E78">
        <v>107.5</v>
      </c>
    </row>
    <row r="79" spans="1:5">
      <c r="A79" s="1">
        <v>37073</v>
      </c>
      <c r="C79">
        <v>6</v>
      </c>
      <c r="D79">
        <v>106.7</v>
      </c>
      <c r="E79">
        <v>108.8</v>
      </c>
    </row>
    <row r="80" spans="1:5">
      <c r="A80" s="1">
        <v>37104</v>
      </c>
      <c r="C80">
        <v>7</v>
      </c>
      <c r="D80">
        <v>111.3</v>
      </c>
      <c r="E80">
        <v>111.1</v>
      </c>
    </row>
    <row r="81" spans="1:5">
      <c r="A81" s="1">
        <v>37135</v>
      </c>
      <c r="C81">
        <v>8</v>
      </c>
      <c r="D81">
        <v>117</v>
      </c>
      <c r="E81">
        <v>114</v>
      </c>
    </row>
    <row r="82" spans="1:5">
      <c r="A82" s="1">
        <v>37165</v>
      </c>
      <c r="C82">
        <v>9</v>
      </c>
      <c r="D82">
        <v>121.2</v>
      </c>
      <c r="E82">
        <v>116.7</v>
      </c>
    </row>
    <row r="83" spans="1:5">
      <c r="A83" s="1">
        <v>37196</v>
      </c>
      <c r="C83">
        <v>10</v>
      </c>
      <c r="D83">
        <v>125.2</v>
      </c>
      <c r="E83">
        <v>118.9</v>
      </c>
    </row>
    <row r="84" spans="1:5">
      <c r="A84" s="1">
        <v>37226</v>
      </c>
      <c r="C84">
        <v>11</v>
      </c>
      <c r="D84">
        <v>124</v>
      </c>
      <c r="E84">
        <v>120.4</v>
      </c>
    </row>
    <row r="85" spans="1:5">
      <c r="A85" s="1">
        <v>37257</v>
      </c>
      <c r="C85">
        <v>12</v>
      </c>
      <c r="D85">
        <v>132.80000000000001</v>
      </c>
      <c r="E85">
        <v>121.6</v>
      </c>
    </row>
    <row r="86" spans="1:5">
      <c r="A86" s="1">
        <v>37288</v>
      </c>
      <c r="C86" t="s">
        <v>1239</v>
      </c>
      <c r="D86">
        <v>111.8</v>
      </c>
      <c r="E86">
        <v>122.8</v>
      </c>
    </row>
    <row r="87" spans="1:5">
      <c r="A87" s="1">
        <v>37316</v>
      </c>
      <c r="C87">
        <v>2</v>
      </c>
      <c r="D87">
        <v>112.2</v>
      </c>
      <c r="E87">
        <v>124.3</v>
      </c>
    </row>
    <row r="88" spans="1:5">
      <c r="A88" s="1">
        <v>37347</v>
      </c>
      <c r="C88">
        <v>3</v>
      </c>
      <c r="D88">
        <v>120.8</v>
      </c>
      <c r="E88">
        <v>126</v>
      </c>
    </row>
    <row r="89" spans="1:5">
      <c r="A89" s="1">
        <v>37377</v>
      </c>
      <c r="C89">
        <v>4</v>
      </c>
      <c r="D89">
        <v>133.4</v>
      </c>
      <c r="E89">
        <v>127.5</v>
      </c>
    </row>
    <row r="90" spans="1:5">
      <c r="A90" s="1">
        <v>37408</v>
      </c>
      <c r="C90">
        <v>5</v>
      </c>
      <c r="D90">
        <v>133.19999999999999</v>
      </c>
      <c r="E90">
        <v>128.4</v>
      </c>
    </row>
    <row r="91" spans="1:5">
      <c r="A91" s="1">
        <v>37438</v>
      </c>
      <c r="C91">
        <v>6</v>
      </c>
      <c r="D91">
        <v>138</v>
      </c>
      <c r="E91">
        <v>128.6</v>
      </c>
    </row>
    <row r="92" spans="1:5">
      <c r="A92" s="1">
        <v>37469</v>
      </c>
      <c r="C92">
        <v>7</v>
      </c>
      <c r="D92">
        <v>127.3</v>
      </c>
      <c r="E92">
        <v>128.30000000000001</v>
      </c>
    </row>
    <row r="93" spans="1:5">
      <c r="A93" s="1">
        <v>37500</v>
      </c>
      <c r="C93">
        <v>8</v>
      </c>
      <c r="D93">
        <v>128.1</v>
      </c>
      <c r="E93">
        <v>127.8</v>
      </c>
    </row>
    <row r="94" spans="1:5">
      <c r="A94" s="1">
        <v>37530</v>
      </c>
      <c r="C94">
        <v>9</v>
      </c>
      <c r="D94">
        <v>131.19999999999999</v>
      </c>
      <c r="E94">
        <v>127.3</v>
      </c>
    </row>
    <row r="95" spans="1:5">
      <c r="A95" s="1">
        <v>37561</v>
      </c>
      <c r="C95">
        <v>10</v>
      </c>
      <c r="D95">
        <v>130.4</v>
      </c>
      <c r="E95">
        <v>127.1</v>
      </c>
    </row>
    <row r="96" spans="1:5">
      <c r="A96" s="1">
        <v>37591</v>
      </c>
      <c r="C96">
        <v>11</v>
      </c>
      <c r="D96">
        <v>132.69999999999999</v>
      </c>
      <c r="E96">
        <v>127.1</v>
      </c>
    </row>
    <row r="97" spans="1:5">
      <c r="A97" s="1">
        <v>37622</v>
      </c>
      <c r="C97">
        <v>12</v>
      </c>
      <c r="D97">
        <v>141.80000000000001</v>
      </c>
      <c r="E97">
        <v>127.2</v>
      </c>
    </row>
    <row r="98" spans="1:5">
      <c r="A98" s="1">
        <v>37653</v>
      </c>
      <c r="C98" t="s">
        <v>1240</v>
      </c>
      <c r="D98">
        <v>111.7</v>
      </c>
      <c r="E98">
        <v>127</v>
      </c>
    </row>
    <row r="99" spans="1:5">
      <c r="A99" s="1">
        <v>37681</v>
      </c>
      <c r="C99">
        <v>2</v>
      </c>
      <c r="D99">
        <v>118.2</v>
      </c>
      <c r="E99">
        <v>126.4</v>
      </c>
    </row>
    <row r="100" spans="1:5">
      <c r="A100" s="1">
        <v>37712</v>
      </c>
      <c r="C100">
        <v>3</v>
      </c>
      <c r="D100">
        <v>131.6</v>
      </c>
      <c r="E100">
        <v>125.2</v>
      </c>
    </row>
    <row r="101" spans="1:5">
      <c r="A101" s="1">
        <v>37742</v>
      </c>
      <c r="C101">
        <v>4</v>
      </c>
      <c r="D101">
        <v>123.9</v>
      </c>
      <c r="E101">
        <v>123.6</v>
      </c>
    </row>
    <row r="102" spans="1:5">
      <c r="A102" s="1">
        <v>37773</v>
      </c>
      <c r="C102">
        <v>5</v>
      </c>
      <c r="D102">
        <v>128.1</v>
      </c>
      <c r="E102">
        <v>121.8</v>
      </c>
    </row>
    <row r="103" spans="1:5">
      <c r="A103" s="1">
        <v>37803</v>
      </c>
      <c r="C103">
        <v>6</v>
      </c>
      <c r="D103">
        <v>116.5</v>
      </c>
      <c r="E103">
        <v>119.9</v>
      </c>
    </row>
    <row r="104" spans="1:5">
      <c r="A104" s="1">
        <v>37834</v>
      </c>
      <c r="C104">
        <v>7</v>
      </c>
      <c r="D104">
        <v>109</v>
      </c>
      <c r="E104">
        <v>118.3</v>
      </c>
    </row>
    <row r="105" spans="1:5">
      <c r="A105" s="1">
        <v>37865</v>
      </c>
      <c r="C105">
        <v>8</v>
      </c>
      <c r="D105">
        <v>117.4</v>
      </c>
      <c r="E105">
        <v>117.1</v>
      </c>
    </row>
    <row r="106" spans="1:5">
      <c r="A106" s="1">
        <v>37895</v>
      </c>
      <c r="C106">
        <v>9</v>
      </c>
      <c r="D106">
        <v>121.4</v>
      </c>
      <c r="E106">
        <v>116.5</v>
      </c>
    </row>
    <row r="107" spans="1:5">
      <c r="A107" s="1">
        <v>37926</v>
      </c>
      <c r="C107">
        <v>10</v>
      </c>
      <c r="D107">
        <v>120.1</v>
      </c>
      <c r="E107">
        <v>116.2</v>
      </c>
    </row>
    <row r="108" spans="1:5">
      <c r="A108" s="1">
        <v>37956</v>
      </c>
      <c r="C108">
        <v>11</v>
      </c>
      <c r="D108">
        <v>118.6</v>
      </c>
      <c r="E108">
        <v>116.2</v>
      </c>
    </row>
    <row r="109" spans="1:5">
      <c r="A109" s="1">
        <v>37987</v>
      </c>
      <c r="C109">
        <v>12</v>
      </c>
      <c r="D109">
        <v>130.1</v>
      </c>
      <c r="E109">
        <v>116.2</v>
      </c>
    </row>
    <row r="110" spans="1:5">
      <c r="A110" s="1">
        <v>38018</v>
      </c>
      <c r="C110" t="s">
        <v>1241</v>
      </c>
      <c r="D110">
        <v>103.3</v>
      </c>
      <c r="E110">
        <v>116.2</v>
      </c>
    </row>
    <row r="111" spans="1:5">
      <c r="A111" s="1">
        <v>38047</v>
      </c>
      <c r="C111">
        <v>2</v>
      </c>
      <c r="D111">
        <v>107.2</v>
      </c>
      <c r="E111">
        <v>116.2</v>
      </c>
    </row>
    <row r="112" spans="1:5">
      <c r="A112" s="1">
        <v>38078</v>
      </c>
    </row>
    <row r="113" spans="1:1">
      <c r="A113" s="1">
        <v>38108</v>
      </c>
    </row>
    <row r="114" spans="1:1">
      <c r="A114" s="1">
        <v>38139</v>
      </c>
    </row>
    <row r="115" spans="1:1">
      <c r="A115" s="1">
        <v>38169</v>
      </c>
    </row>
    <row r="116" spans="1:1">
      <c r="A116" s="1">
        <v>38200</v>
      </c>
    </row>
    <row r="117" spans="1:1">
      <c r="A117" s="1">
        <v>38231</v>
      </c>
    </row>
    <row r="118" spans="1:1">
      <c r="A118" s="1">
        <v>38261</v>
      </c>
    </row>
    <row r="119" spans="1:1">
      <c r="A119" s="1">
        <v>38292</v>
      </c>
    </row>
    <row r="120" spans="1:1">
      <c r="A120" s="1">
        <v>38322</v>
      </c>
    </row>
    <row r="121" spans="1:1">
      <c r="A121" s="1">
        <v>38353</v>
      </c>
    </row>
    <row r="122" spans="1:1">
      <c r="A122" s="1">
        <v>38384</v>
      </c>
    </row>
    <row r="123" spans="1:1">
      <c r="A123" s="1">
        <v>38412</v>
      </c>
    </row>
    <row r="124" spans="1:1">
      <c r="A124" s="1">
        <v>38443</v>
      </c>
    </row>
    <row r="125" spans="1:1">
      <c r="A125" s="1">
        <v>38473</v>
      </c>
    </row>
    <row r="126" spans="1:1">
      <c r="A126" s="1">
        <v>38504</v>
      </c>
    </row>
    <row r="127" spans="1:1">
      <c r="A127" s="1">
        <v>38534</v>
      </c>
    </row>
    <row r="128" spans="1:1">
      <c r="A128" s="1">
        <v>38565</v>
      </c>
    </row>
    <row r="129" spans="1:1">
      <c r="A129" s="1">
        <v>38596</v>
      </c>
    </row>
    <row r="130" spans="1:1">
      <c r="A130" s="1">
        <v>38626</v>
      </c>
    </row>
    <row r="131" spans="1:1">
      <c r="A131" s="1">
        <v>38657</v>
      </c>
    </row>
    <row r="132" spans="1:1">
      <c r="A132" s="1">
        <v>38687</v>
      </c>
    </row>
    <row r="133" spans="1:1">
      <c r="A133" s="1">
        <v>38718</v>
      </c>
    </row>
    <row r="134" spans="1:1">
      <c r="A134" s="1">
        <v>38749</v>
      </c>
    </row>
    <row r="135" spans="1:1">
      <c r="A135" s="1">
        <v>38777</v>
      </c>
    </row>
    <row r="136" spans="1:1">
      <c r="A136" s="1">
        <v>38808</v>
      </c>
    </row>
    <row r="137" spans="1:1">
      <c r="A137" s="1">
        <v>38838</v>
      </c>
    </row>
    <row r="138" spans="1:1">
      <c r="A138" s="1">
        <v>38869</v>
      </c>
    </row>
    <row r="139" spans="1:1">
      <c r="A139" s="1">
        <v>38899</v>
      </c>
    </row>
    <row r="140" spans="1:1">
      <c r="A140" s="1">
        <v>38930</v>
      </c>
    </row>
    <row r="141" spans="1:1">
      <c r="A141" s="1">
        <v>38961</v>
      </c>
    </row>
    <row r="142" spans="1:1">
      <c r="A142" s="1">
        <v>38991</v>
      </c>
    </row>
    <row r="143" spans="1:1">
      <c r="A143" s="1">
        <v>39022</v>
      </c>
    </row>
    <row r="144" spans="1:1">
      <c r="A144" s="1">
        <v>39052</v>
      </c>
    </row>
    <row r="145" spans="1:1">
      <c r="A145" s="1">
        <v>39083</v>
      </c>
    </row>
    <row r="146" spans="1:1">
      <c r="A146" s="1">
        <v>39114</v>
      </c>
    </row>
    <row r="147" spans="1:1">
      <c r="A147" s="1">
        <v>39142</v>
      </c>
    </row>
    <row r="148" spans="1:1">
      <c r="A148" s="1">
        <v>39173</v>
      </c>
    </row>
    <row r="149" spans="1:1">
      <c r="A149" s="1">
        <v>39203</v>
      </c>
    </row>
    <row r="150" spans="1:1">
      <c r="A150" s="1">
        <v>39234</v>
      </c>
    </row>
    <row r="151" spans="1:1">
      <c r="A151" s="1">
        <v>39264</v>
      </c>
    </row>
    <row r="152" spans="1:1">
      <c r="A152" s="1">
        <v>39295</v>
      </c>
    </row>
    <row r="153" spans="1:1">
      <c r="A153" s="1">
        <v>39326</v>
      </c>
    </row>
    <row r="154" spans="1:1">
      <c r="A154" s="1">
        <v>39356</v>
      </c>
    </row>
    <row r="155" spans="1:1">
      <c r="A155" s="1">
        <v>39387</v>
      </c>
    </row>
    <row r="156" spans="1:1">
      <c r="A156" s="1">
        <v>39417</v>
      </c>
    </row>
    <row r="157" spans="1:1">
      <c r="A157" s="1">
        <v>39448</v>
      </c>
    </row>
    <row r="158" spans="1:1">
      <c r="A158" s="1">
        <v>39479</v>
      </c>
    </row>
    <row r="159" spans="1:1">
      <c r="A159" s="1">
        <v>39508</v>
      </c>
    </row>
    <row r="160" spans="1:1">
      <c r="A160" s="1">
        <v>39539</v>
      </c>
    </row>
    <row r="161" spans="1:1">
      <c r="A161" s="1">
        <v>39569</v>
      </c>
    </row>
    <row r="162" spans="1:1">
      <c r="A162" s="1">
        <v>39600</v>
      </c>
    </row>
    <row r="163" spans="1:1">
      <c r="A163" s="1">
        <v>39630</v>
      </c>
    </row>
    <row r="164" spans="1:1">
      <c r="A164" s="1">
        <v>39661</v>
      </c>
    </row>
    <row r="165" spans="1:1">
      <c r="A165" s="1">
        <v>39692</v>
      </c>
    </row>
    <row r="166" spans="1:1">
      <c r="A166" s="1">
        <v>39722</v>
      </c>
    </row>
    <row r="167" spans="1:1">
      <c r="A167" s="1">
        <v>39753</v>
      </c>
    </row>
    <row r="168" spans="1:1">
      <c r="A168" s="1">
        <v>39783</v>
      </c>
    </row>
    <row r="169" spans="1:1">
      <c r="A169" s="1">
        <v>39814</v>
      </c>
    </row>
    <row r="170" spans="1:1">
      <c r="A170" s="1">
        <v>39845</v>
      </c>
    </row>
    <row r="171" spans="1:1">
      <c r="A171" s="1">
        <v>39873</v>
      </c>
    </row>
    <row r="172" spans="1:1">
      <c r="A172" s="1">
        <v>39904</v>
      </c>
    </row>
    <row r="173" spans="1:1">
      <c r="A173" s="1">
        <v>39934</v>
      </c>
    </row>
    <row r="174" spans="1:1">
      <c r="A174" s="1">
        <v>39965</v>
      </c>
    </row>
    <row r="175" spans="1:1">
      <c r="A175" s="1">
        <v>39995</v>
      </c>
    </row>
    <row r="176" spans="1:1">
      <c r="A176" s="1">
        <v>40026</v>
      </c>
    </row>
    <row r="177" spans="1:1">
      <c r="A177" s="1">
        <v>40057</v>
      </c>
    </row>
    <row r="178" spans="1:1">
      <c r="A178" s="1">
        <v>40087</v>
      </c>
    </row>
    <row r="179" spans="1:1">
      <c r="A179" s="1">
        <v>40118</v>
      </c>
    </row>
    <row r="180" spans="1:1">
      <c r="A180" s="1">
        <v>40148</v>
      </c>
    </row>
    <row r="181" spans="1:1">
      <c r="A181" s="1">
        <v>40179</v>
      </c>
    </row>
    <row r="182" spans="1:1">
      <c r="A182" s="1">
        <v>40210</v>
      </c>
    </row>
    <row r="183" spans="1:1">
      <c r="A183" s="1">
        <v>40238</v>
      </c>
    </row>
    <row r="184" spans="1:1">
      <c r="A184" s="1">
        <v>40269</v>
      </c>
    </row>
    <row r="185" spans="1:1">
      <c r="A185" s="1">
        <v>40299</v>
      </c>
    </row>
    <row r="186" spans="1:1">
      <c r="A186" s="1">
        <v>40330</v>
      </c>
    </row>
    <row r="187" spans="1:1">
      <c r="A187" s="1">
        <v>40360</v>
      </c>
    </row>
    <row r="188" spans="1:1">
      <c r="A188" s="1">
        <v>40391</v>
      </c>
    </row>
    <row r="189" spans="1:1">
      <c r="A189" s="1">
        <v>40422</v>
      </c>
    </row>
    <row r="190" spans="1:1">
      <c r="A190" s="1">
        <v>40452</v>
      </c>
    </row>
    <row r="191" spans="1:1">
      <c r="A191" s="1">
        <v>40483</v>
      </c>
    </row>
    <row r="192" spans="1:1">
      <c r="A192" s="1">
        <v>40513</v>
      </c>
    </row>
    <row r="193" spans="1:1">
      <c r="A193" s="1">
        <v>40544</v>
      </c>
    </row>
    <row r="194" spans="1:1">
      <c r="A194" s="1">
        <v>40575</v>
      </c>
    </row>
    <row r="195" spans="1:1">
      <c r="A195" s="1">
        <v>40603</v>
      </c>
    </row>
    <row r="196" spans="1:1">
      <c r="A196" s="1">
        <v>40634</v>
      </c>
    </row>
    <row r="197" spans="1:1">
      <c r="A197" s="1">
        <v>40664</v>
      </c>
    </row>
    <row r="198" spans="1:1">
      <c r="A198" s="1">
        <v>40695</v>
      </c>
    </row>
    <row r="199" spans="1:1">
      <c r="A199" s="1">
        <v>40725</v>
      </c>
    </row>
    <row r="200" spans="1:1">
      <c r="A200" s="1">
        <v>40756</v>
      </c>
    </row>
    <row r="201" spans="1:1">
      <c r="A201" s="1">
        <v>40787</v>
      </c>
    </row>
    <row r="202" spans="1:1">
      <c r="A202" s="1">
        <v>40817</v>
      </c>
    </row>
    <row r="203" spans="1:1">
      <c r="A203" s="1">
        <v>40848</v>
      </c>
    </row>
    <row r="204" spans="1:1">
      <c r="A204" s="1">
        <v>40878</v>
      </c>
    </row>
    <row r="205" spans="1:1">
      <c r="A205" s="1">
        <v>40909</v>
      </c>
    </row>
    <row r="206" spans="1:1">
      <c r="A206" s="1">
        <v>40940</v>
      </c>
    </row>
    <row r="207" spans="1:1">
      <c r="A207" s="1">
        <v>40969</v>
      </c>
    </row>
    <row r="208" spans="1:1">
      <c r="A208" s="1">
        <v>41000</v>
      </c>
    </row>
    <row r="209" spans="1:1">
      <c r="A209" s="1">
        <v>41030</v>
      </c>
    </row>
    <row r="210" spans="1:1">
      <c r="A210" s="1">
        <v>41061</v>
      </c>
    </row>
    <row r="211" spans="1:1">
      <c r="A211" s="1">
        <v>41091</v>
      </c>
    </row>
    <row r="212" spans="1:1">
      <c r="A212" s="1">
        <v>41122</v>
      </c>
    </row>
    <row r="213" spans="1:1">
      <c r="A213" s="1">
        <v>41153</v>
      </c>
    </row>
    <row r="214" spans="1:1">
      <c r="A214" s="1">
        <v>41183</v>
      </c>
    </row>
    <row r="215" spans="1:1">
      <c r="A215" s="1">
        <v>41214</v>
      </c>
    </row>
    <row r="216" spans="1:1">
      <c r="A216" s="1">
        <v>41244</v>
      </c>
    </row>
    <row r="217" spans="1:1">
      <c r="A217" s="1">
        <v>41275</v>
      </c>
    </row>
    <row r="218" spans="1:1">
      <c r="A218" s="1">
        <v>41306</v>
      </c>
    </row>
    <row r="219" spans="1:1">
      <c r="A219" s="1">
        <v>41334</v>
      </c>
    </row>
    <row r="220" spans="1:1">
      <c r="A220" s="1">
        <v>41365</v>
      </c>
    </row>
    <row r="221" spans="1:1">
      <c r="A221" s="1">
        <v>41395</v>
      </c>
    </row>
    <row r="222" spans="1:1">
      <c r="A222" s="1">
        <v>41426</v>
      </c>
    </row>
    <row r="223" spans="1:1">
      <c r="A223" s="1">
        <v>41456</v>
      </c>
    </row>
    <row r="224" spans="1:1">
      <c r="A224" s="1">
        <v>41487</v>
      </c>
    </row>
    <row r="225" spans="1:2">
      <c r="A225" s="1">
        <v>41518</v>
      </c>
    </row>
    <row r="226" spans="1:2">
      <c r="A226" s="1">
        <v>41548</v>
      </c>
    </row>
    <row r="227" spans="1:2">
      <c r="A227" s="1">
        <v>41579</v>
      </c>
    </row>
    <row r="228" spans="1:2">
      <c r="A228" s="1">
        <v>41609</v>
      </c>
    </row>
    <row r="229" spans="1:2">
      <c r="A229" s="1">
        <v>41640</v>
      </c>
    </row>
    <row r="230" spans="1:2">
      <c r="A230" s="1">
        <v>41671</v>
      </c>
      <c r="B230">
        <v>100</v>
      </c>
    </row>
    <row r="231" spans="1:2">
      <c r="A231" s="1">
        <v>41699</v>
      </c>
      <c r="B231">
        <v>99.5</v>
      </c>
    </row>
    <row r="232" spans="1:2">
      <c r="A232" s="1">
        <v>41730</v>
      </c>
      <c r="B232">
        <v>102.5</v>
      </c>
    </row>
    <row r="233" spans="1:2">
      <c r="A233" s="1">
        <v>41760</v>
      </c>
      <c r="B233">
        <v>102.6</v>
      </c>
    </row>
    <row r="234" spans="1:2">
      <c r="A234" s="1">
        <v>41791</v>
      </c>
      <c r="B234">
        <v>106.6</v>
      </c>
    </row>
    <row r="235" spans="1:2">
      <c r="A235" s="1">
        <v>41821</v>
      </c>
      <c r="B235">
        <v>109.9</v>
      </c>
    </row>
    <row r="236" spans="1:2">
      <c r="A236" s="1">
        <v>41852</v>
      </c>
      <c r="B236">
        <v>113.4</v>
      </c>
    </row>
    <row r="237" spans="1:2">
      <c r="A237" s="1">
        <v>41883</v>
      </c>
      <c r="B237">
        <v>114</v>
      </c>
    </row>
    <row r="238" spans="1:2">
      <c r="A238" s="1">
        <v>41913</v>
      </c>
      <c r="B238">
        <v>116</v>
      </c>
    </row>
    <row r="239" spans="1:2">
      <c r="A239" s="1">
        <v>41944</v>
      </c>
      <c r="B239">
        <v>116.3</v>
      </c>
    </row>
    <row r="240" spans="1:2">
      <c r="A240" s="1">
        <v>41974</v>
      </c>
      <c r="B240">
        <v>112.8</v>
      </c>
    </row>
    <row r="241" spans="1:2">
      <c r="A241" s="1">
        <v>42005</v>
      </c>
      <c r="B241">
        <v>118.9</v>
      </c>
    </row>
    <row r="242" spans="1:2">
      <c r="A242" s="1">
        <v>42036</v>
      </c>
      <c r="B242">
        <v>97</v>
      </c>
    </row>
    <row r="243" spans="1:2">
      <c r="A243" s="1">
        <v>42064</v>
      </c>
      <c r="B243">
        <v>98</v>
      </c>
    </row>
    <row r="244" spans="1:2">
      <c r="A244" s="1">
        <v>42095</v>
      </c>
      <c r="B244">
        <v>101.8</v>
      </c>
    </row>
    <row r="245" spans="1:2">
      <c r="A245" s="1">
        <v>42125</v>
      </c>
      <c r="B245">
        <v>103.4</v>
      </c>
    </row>
    <row r="246" spans="1:2">
      <c r="A246" s="1">
        <v>42156</v>
      </c>
      <c r="B246">
        <v>100.8</v>
      </c>
    </row>
    <row r="247" spans="1:2">
      <c r="A247" s="1">
        <v>42186</v>
      </c>
      <c r="B247">
        <v>104.7</v>
      </c>
    </row>
    <row r="248" spans="1:2">
      <c r="A248" s="1">
        <v>42217</v>
      </c>
      <c r="B248">
        <v>103.6</v>
      </c>
    </row>
    <row r="249" spans="1:2">
      <c r="A249" s="1">
        <v>42248</v>
      </c>
      <c r="B249">
        <v>102.8</v>
      </c>
    </row>
    <row r="250" spans="1:2">
      <c r="A250" s="1">
        <v>42278</v>
      </c>
      <c r="B250">
        <v>105.7</v>
      </c>
    </row>
    <row r="251" spans="1:2">
      <c r="A251" s="1">
        <v>42309</v>
      </c>
      <c r="B251">
        <v>105.1</v>
      </c>
    </row>
    <row r="252" spans="1:2">
      <c r="A252" s="1">
        <v>42339</v>
      </c>
      <c r="B252">
        <v>104</v>
      </c>
    </row>
    <row r="253" spans="1:2">
      <c r="A253" s="1">
        <v>42370</v>
      </c>
      <c r="B253">
        <v>107.6</v>
      </c>
    </row>
    <row r="254" spans="1:2">
      <c r="A254" s="1">
        <v>42401</v>
      </c>
      <c r="B254">
        <v>93.2</v>
      </c>
    </row>
    <row r="255" spans="1:2">
      <c r="A255" s="1">
        <v>42430</v>
      </c>
      <c r="B255">
        <v>93</v>
      </c>
    </row>
    <row r="256" spans="1:2">
      <c r="A256" s="1">
        <v>42461</v>
      </c>
      <c r="B256">
        <v>97.2</v>
      </c>
    </row>
    <row r="257" spans="1:2">
      <c r="A257" s="1">
        <v>42491</v>
      </c>
      <c r="B257">
        <v>103.1</v>
      </c>
    </row>
    <row r="258" spans="1:2">
      <c r="A258" s="1">
        <v>42522</v>
      </c>
      <c r="B258">
        <v>106.6</v>
      </c>
    </row>
    <row r="259" spans="1:2">
      <c r="A259" s="1">
        <v>42552</v>
      </c>
      <c r="B259">
        <v>112</v>
      </c>
    </row>
    <row r="260" spans="1:2">
      <c r="A260" s="1">
        <v>42583</v>
      </c>
      <c r="B260">
        <v>105.7</v>
      </c>
    </row>
    <row r="261" spans="1:2">
      <c r="A261" s="1">
        <v>42614</v>
      </c>
      <c r="B261">
        <v>105.7</v>
      </c>
    </row>
    <row r="262" spans="1:2">
      <c r="A262" s="1">
        <v>42644</v>
      </c>
      <c r="B262">
        <v>108</v>
      </c>
    </row>
    <row r="263" spans="1:2">
      <c r="A263" s="1">
        <v>42675</v>
      </c>
      <c r="B263">
        <v>108.9</v>
      </c>
    </row>
    <row r="264" spans="1:2">
      <c r="A264" s="1">
        <v>42705</v>
      </c>
      <c r="B264">
        <v>112.7</v>
      </c>
    </row>
    <row r="265" spans="1:2">
      <c r="A265" s="1">
        <v>42736</v>
      </c>
      <c r="B265">
        <v>120.8</v>
      </c>
    </row>
    <row r="266" spans="1:2">
      <c r="A266" s="1">
        <v>42767</v>
      </c>
      <c r="B266">
        <v>98.7</v>
      </c>
    </row>
    <row r="267" spans="1:2">
      <c r="A267" s="1">
        <v>42795</v>
      </c>
      <c r="B267">
        <v>96.5</v>
      </c>
    </row>
    <row r="268" spans="1:2">
      <c r="A268" s="1">
        <v>42826</v>
      </c>
      <c r="B268">
        <v>101.3</v>
      </c>
    </row>
    <row r="269" spans="1:2">
      <c r="A269" s="1">
        <v>42856</v>
      </c>
      <c r="B269">
        <v>104.3</v>
      </c>
    </row>
    <row r="270" spans="1:2">
      <c r="A270" s="1">
        <v>42887</v>
      </c>
      <c r="B270">
        <v>106.5</v>
      </c>
    </row>
    <row r="271" spans="1:2">
      <c r="A271" s="1">
        <v>42917</v>
      </c>
      <c r="B271">
        <v>108.8</v>
      </c>
    </row>
    <row r="272" spans="1:2">
      <c r="A272" s="1">
        <v>42948</v>
      </c>
      <c r="B272">
        <v>104.3</v>
      </c>
    </row>
    <row r="273" spans="1:2">
      <c r="A273" s="1">
        <v>42979</v>
      </c>
      <c r="B273">
        <v>101.8</v>
      </c>
    </row>
    <row r="274" spans="1:2">
      <c r="A274" s="1">
        <v>43009</v>
      </c>
      <c r="B274">
        <v>105</v>
      </c>
    </row>
    <row r="275" spans="1:2">
      <c r="A275" s="1">
        <v>43040</v>
      </c>
      <c r="B275">
        <v>109.4</v>
      </c>
    </row>
    <row r="276" spans="1:2">
      <c r="A276" s="1">
        <v>43070</v>
      </c>
      <c r="B276">
        <v>110.7</v>
      </c>
    </row>
    <row r="277" spans="1:2">
      <c r="A277" s="1">
        <v>43101</v>
      </c>
      <c r="B277">
        <v>114.5</v>
      </c>
    </row>
    <row r="278" spans="1:2">
      <c r="A278" s="1">
        <v>43132</v>
      </c>
      <c r="B278">
        <v>93.7</v>
      </c>
    </row>
    <row r="279" spans="1:2">
      <c r="A279" s="1">
        <v>43160</v>
      </c>
      <c r="B279">
        <v>93.5</v>
      </c>
    </row>
    <row r="280" spans="1:2">
      <c r="A280" s="1">
        <v>43191</v>
      </c>
      <c r="B280">
        <v>100.1</v>
      </c>
    </row>
    <row r="281" spans="1:2">
      <c r="A281" s="1">
        <v>43221</v>
      </c>
      <c r="B281">
        <v>103.4</v>
      </c>
    </row>
    <row r="282" spans="1:2">
      <c r="A282" s="1">
        <v>43252</v>
      </c>
      <c r="B282">
        <v>107.9</v>
      </c>
    </row>
    <row r="283" spans="1:2">
      <c r="A283" s="1">
        <v>43282</v>
      </c>
      <c r="B283">
        <v>110</v>
      </c>
    </row>
    <row r="284" spans="1:2">
      <c r="A284" s="1">
        <v>43313</v>
      </c>
      <c r="B284">
        <v>110.8</v>
      </c>
    </row>
    <row r="285" spans="1:2">
      <c r="A285" s="1">
        <v>43344</v>
      </c>
      <c r="B285">
        <v>109.2</v>
      </c>
    </row>
    <row r="286" spans="1:2">
      <c r="A286" s="1">
        <v>43374</v>
      </c>
      <c r="B286">
        <v>115.7</v>
      </c>
    </row>
    <row r="287" spans="1:2">
      <c r="A287" s="1">
        <v>43405</v>
      </c>
      <c r="B287">
        <v>119.5</v>
      </c>
    </row>
    <row r="288" spans="1:2">
      <c r="A288" s="1">
        <v>43435</v>
      </c>
      <c r="B288">
        <v>117.7</v>
      </c>
    </row>
    <row r="289" spans="1:2">
      <c r="A289" s="1">
        <v>43466</v>
      </c>
      <c r="B289">
        <v>119.6</v>
      </c>
    </row>
    <row r="290" spans="1:2">
      <c r="A290" s="1">
        <v>43497</v>
      </c>
      <c r="B290">
        <v>96.2</v>
      </c>
    </row>
    <row r="291" spans="1:2">
      <c r="A291" s="1">
        <v>43525</v>
      </c>
      <c r="B291">
        <v>98.7</v>
      </c>
    </row>
    <row r="292" spans="1:2">
      <c r="A292" s="1">
        <v>43556</v>
      </c>
      <c r="B292">
        <v>110.6</v>
      </c>
    </row>
    <row r="293" spans="1:2">
      <c r="A293" s="1">
        <v>43586</v>
      </c>
      <c r="B293">
        <v>115.8</v>
      </c>
    </row>
    <row r="294" spans="1:2">
      <c r="A294" s="1">
        <v>43617</v>
      </c>
      <c r="B294">
        <v>114.7</v>
      </c>
    </row>
    <row r="295" spans="1:2">
      <c r="A295" s="1">
        <v>43647</v>
      </c>
      <c r="B295">
        <v>112.9</v>
      </c>
    </row>
    <row r="296" spans="1:2">
      <c r="A296" s="1">
        <v>43678</v>
      </c>
      <c r="B296">
        <v>116.5</v>
      </c>
    </row>
    <row r="297" spans="1:2">
      <c r="A297" s="1">
        <v>43709</v>
      </c>
      <c r="B297">
        <v>116.6</v>
      </c>
    </row>
    <row r="298" spans="1:2">
      <c r="A298" s="1">
        <v>43739</v>
      </c>
      <c r="B298">
        <v>115.8</v>
      </c>
    </row>
    <row r="299" spans="1:2">
      <c r="A299" s="1">
        <v>43770</v>
      </c>
      <c r="B299">
        <v>114</v>
      </c>
    </row>
    <row r="300" spans="1:2">
      <c r="A300" s="1">
        <v>43800</v>
      </c>
      <c r="B300">
        <v>111.1</v>
      </c>
    </row>
    <row r="301" spans="1:2">
      <c r="A301" s="1">
        <v>43831</v>
      </c>
      <c r="B301">
        <v>116.6</v>
      </c>
    </row>
    <row r="302" spans="1:2">
      <c r="A302" s="1">
        <v>43862</v>
      </c>
      <c r="B302">
        <v>101.8</v>
      </c>
    </row>
    <row r="303" spans="1:2">
      <c r="A303" s="1">
        <v>43891</v>
      </c>
      <c r="B303">
        <v>105.7</v>
      </c>
    </row>
    <row r="304" spans="1:2">
      <c r="A304" s="1">
        <v>43922</v>
      </c>
      <c r="B304">
        <v>108.9</v>
      </c>
    </row>
    <row r="305" spans="1:2">
      <c r="A305" s="1">
        <v>43952</v>
      </c>
      <c r="B305">
        <v>105.4</v>
      </c>
    </row>
    <row r="306" spans="1:2">
      <c r="A306" s="1">
        <v>43983</v>
      </c>
      <c r="B306">
        <v>108.6</v>
      </c>
    </row>
    <row r="307" spans="1:2">
      <c r="A307" s="1">
        <v>44013</v>
      </c>
      <c r="B307">
        <v>106.7</v>
      </c>
    </row>
    <row r="308" spans="1:2">
      <c r="A308" s="1">
        <v>44044</v>
      </c>
      <c r="B308">
        <v>111.3</v>
      </c>
    </row>
    <row r="309" spans="1:2">
      <c r="A309" s="1">
        <v>44075</v>
      </c>
      <c r="B309">
        <v>117</v>
      </c>
    </row>
    <row r="310" spans="1:2">
      <c r="A310" s="1">
        <v>44105</v>
      </c>
      <c r="B310">
        <v>121.2</v>
      </c>
    </row>
    <row r="311" spans="1:2">
      <c r="A311" s="1">
        <v>44136</v>
      </c>
      <c r="B311">
        <v>125.2</v>
      </c>
    </row>
    <row r="312" spans="1:2">
      <c r="A312" s="1">
        <v>44166</v>
      </c>
      <c r="B312">
        <v>124</v>
      </c>
    </row>
    <row r="313" spans="1:2">
      <c r="A313" s="1">
        <v>44197</v>
      </c>
      <c r="B313">
        <v>132.80000000000001</v>
      </c>
    </row>
    <row r="314" spans="1:2">
      <c r="A314" s="1">
        <v>44228</v>
      </c>
      <c r="B314">
        <v>111.8</v>
      </c>
    </row>
    <row r="315" spans="1:2">
      <c r="A315" s="1">
        <v>44256</v>
      </c>
      <c r="B315">
        <v>112.2</v>
      </c>
    </row>
    <row r="316" spans="1:2">
      <c r="A316" s="1">
        <v>44287</v>
      </c>
      <c r="B316">
        <v>120.8</v>
      </c>
    </row>
    <row r="317" spans="1:2">
      <c r="A317" s="1">
        <v>44317</v>
      </c>
      <c r="B317">
        <v>133.4</v>
      </c>
    </row>
    <row r="318" spans="1:2">
      <c r="A318" s="1">
        <v>44348</v>
      </c>
      <c r="B318">
        <v>133.19999999999999</v>
      </c>
    </row>
    <row r="319" spans="1:2">
      <c r="A319" s="1">
        <v>44378</v>
      </c>
      <c r="B319">
        <v>138</v>
      </c>
    </row>
    <row r="320" spans="1:2">
      <c r="A320" s="1">
        <v>44409</v>
      </c>
      <c r="B320">
        <v>127.3</v>
      </c>
    </row>
    <row r="321" spans="1:2">
      <c r="A321" s="1">
        <v>44440</v>
      </c>
      <c r="B321">
        <v>128.1</v>
      </c>
    </row>
    <row r="322" spans="1:2">
      <c r="A322" s="1">
        <v>44470</v>
      </c>
      <c r="B322">
        <v>131.19999999999999</v>
      </c>
    </row>
    <row r="323" spans="1:2">
      <c r="A323" s="1">
        <v>44501</v>
      </c>
      <c r="B323">
        <v>130.4</v>
      </c>
    </row>
    <row r="324" spans="1:2">
      <c r="A324" s="1">
        <v>44531</v>
      </c>
      <c r="B324">
        <v>132.69999999999999</v>
      </c>
    </row>
    <row r="325" spans="1:2">
      <c r="A325" s="1">
        <v>44562</v>
      </c>
      <c r="B325">
        <v>141.80000000000001</v>
      </c>
    </row>
    <row r="326" spans="1:2">
      <c r="A326" s="1">
        <v>44593</v>
      </c>
      <c r="B326">
        <v>111.7</v>
      </c>
    </row>
    <row r="327" spans="1:2">
      <c r="A327" s="1">
        <v>44621</v>
      </c>
      <c r="B327">
        <v>118.2</v>
      </c>
    </row>
    <row r="328" spans="1:2">
      <c r="A328" s="1">
        <v>44652</v>
      </c>
      <c r="B328">
        <v>131.6</v>
      </c>
    </row>
    <row r="329" spans="1:2">
      <c r="A329" s="1">
        <v>44682</v>
      </c>
      <c r="B329">
        <v>123.9</v>
      </c>
    </row>
    <row r="330" spans="1:2">
      <c r="A330" s="1">
        <v>44713</v>
      </c>
      <c r="B330">
        <v>128.1</v>
      </c>
    </row>
    <row r="331" spans="1:2">
      <c r="A331" s="1">
        <v>44743</v>
      </c>
      <c r="B331">
        <v>116.5</v>
      </c>
    </row>
    <row r="332" spans="1:2">
      <c r="A332" s="1">
        <v>44774</v>
      </c>
      <c r="B332">
        <v>109</v>
      </c>
    </row>
    <row r="333" spans="1:2">
      <c r="A333" s="1">
        <v>44805</v>
      </c>
      <c r="B333">
        <v>117.4</v>
      </c>
    </row>
    <row r="334" spans="1:2">
      <c r="A334" s="1">
        <v>44835</v>
      </c>
      <c r="B334">
        <v>121.4</v>
      </c>
    </row>
    <row r="335" spans="1:2">
      <c r="A335" s="1">
        <v>44866</v>
      </c>
      <c r="B335">
        <v>120.1</v>
      </c>
    </row>
    <row r="336" spans="1:2">
      <c r="A336" s="1">
        <v>44896</v>
      </c>
      <c r="B336">
        <v>118.6</v>
      </c>
    </row>
    <row r="337" spans="1:2">
      <c r="A337" s="1">
        <v>44927</v>
      </c>
      <c r="B337">
        <v>130.1</v>
      </c>
    </row>
    <row r="338" spans="1:2">
      <c r="A338" s="1">
        <v>44958</v>
      </c>
      <c r="B338">
        <v>103.3</v>
      </c>
    </row>
    <row r="339" spans="1:2">
      <c r="A339" s="1">
        <v>44986</v>
      </c>
      <c r="B339">
        <v>107.2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DE53E-6CD0-4B17-B75C-958E530BC0D4}">
  <dimension ref="A1:E339"/>
  <sheetViews>
    <sheetView workbookViewId="0">
      <selection activeCell="G17" sqref="G17"/>
    </sheetView>
  </sheetViews>
  <sheetFormatPr defaultRowHeight="14.4"/>
  <cols>
    <col min="1" max="1" width="13.6640625" bestFit="1" customWidth="1"/>
  </cols>
  <sheetData>
    <row r="1" spans="1:5">
      <c r="A1" t="s">
        <v>392</v>
      </c>
      <c r="D1" t="s">
        <v>1245</v>
      </c>
    </row>
    <row r="2" spans="1:5">
      <c r="A2" s="1">
        <v>34731</v>
      </c>
      <c r="C2" t="s">
        <v>1232</v>
      </c>
      <c r="D2">
        <v>100</v>
      </c>
      <c r="E2">
        <v>77.099999999999994</v>
      </c>
    </row>
    <row r="3" spans="1:5">
      <c r="A3" s="1">
        <v>34759</v>
      </c>
      <c r="C3">
        <v>2</v>
      </c>
      <c r="D3">
        <v>91.2</v>
      </c>
      <c r="E3">
        <v>76.599999999999994</v>
      </c>
    </row>
    <row r="4" spans="1:5">
      <c r="A4" s="1">
        <v>34790</v>
      </c>
      <c r="C4">
        <v>3</v>
      </c>
      <c r="D4">
        <v>87</v>
      </c>
      <c r="E4">
        <v>76</v>
      </c>
    </row>
    <row r="5" spans="1:5">
      <c r="A5" s="1">
        <v>34820</v>
      </c>
      <c r="C5">
        <v>4</v>
      </c>
      <c r="D5">
        <v>74.5</v>
      </c>
      <c r="E5">
        <v>75.400000000000006</v>
      </c>
    </row>
    <row r="6" spans="1:5">
      <c r="A6" s="1">
        <v>34851</v>
      </c>
      <c r="C6">
        <v>5</v>
      </c>
      <c r="D6">
        <v>61.7</v>
      </c>
      <c r="E6">
        <v>74.8</v>
      </c>
    </row>
    <row r="7" spans="1:5">
      <c r="A7" s="1">
        <v>34881</v>
      </c>
      <c r="C7">
        <v>6</v>
      </c>
      <c r="D7">
        <v>55.3</v>
      </c>
      <c r="E7">
        <v>74.5</v>
      </c>
    </row>
    <row r="8" spans="1:5">
      <c r="A8" s="1">
        <v>34912</v>
      </c>
      <c r="C8">
        <v>7</v>
      </c>
      <c r="D8">
        <v>56.4</v>
      </c>
      <c r="E8">
        <v>74.5</v>
      </c>
    </row>
    <row r="9" spans="1:5">
      <c r="A9" s="1">
        <v>34943</v>
      </c>
      <c r="C9">
        <v>8</v>
      </c>
      <c r="D9">
        <v>57.6</v>
      </c>
      <c r="E9">
        <v>74.8</v>
      </c>
    </row>
    <row r="10" spans="1:5">
      <c r="A10" s="1">
        <v>34973</v>
      </c>
      <c r="C10">
        <v>9</v>
      </c>
      <c r="D10">
        <v>61.3</v>
      </c>
      <c r="E10">
        <v>75.3</v>
      </c>
    </row>
    <row r="11" spans="1:5">
      <c r="A11" s="1">
        <v>35004</v>
      </c>
      <c r="C11">
        <v>10</v>
      </c>
      <c r="D11">
        <v>80.8</v>
      </c>
      <c r="E11">
        <v>75.7</v>
      </c>
    </row>
    <row r="12" spans="1:5">
      <c r="A12" s="1">
        <v>35034</v>
      </c>
      <c r="C12">
        <v>11</v>
      </c>
      <c r="D12">
        <v>89.3</v>
      </c>
      <c r="E12">
        <v>76</v>
      </c>
    </row>
    <row r="13" spans="1:5">
      <c r="A13" s="1">
        <v>35065</v>
      </c>
      <c r="C13">
        <v>12</v>
      </c>
      <c r="D13">
        <v>99.2</v>
      </c>
      <c r="E13">
        <v>76.099999999999994</v>
      </c>
    </row>
    <row r="14" spans="1:5">
      <c r="A14" s="1">
        <v>35096</v>
      </c>
      <c r="C14" t="s">
        <v>1233</v>
      </c>
      <c r="D14">
        <v>98.5</v>
      </c>
      <c r="E14">
        <v>76</v>
      </c>
    </row>
    <row r="15" spans="1:5">
      <c r="A15" s="1">
        <v>35125</v>
      </c>
      <c r="C15">
        <v>2</v>
      </c>
      <c r="D15">
        <v>88.1</v>
      </c>
      <c r="E15">
        <v>75.7</v>
      </c>
    </row>
    <row r="16" spans="1:5">
      <c r="A16" s="1">
        <v>35156</v>
      </c>
      <c r="C16">
        <v>3</v>
      </c>
      <c r="D16">
        <v>87.9</v>
      </c>
      <c r="E16">
        <v>75.400000000000006</v>
      </c>
    </row>
    <row r="17" spans="1:5">
      <c r="A17" s="1">
        <v>35186</v>
      </c>
      <c r="C17">
        <v>4</v>
      </c>
      <c r="D17">
        <v>76.2</v>
      </c>
      <c r="E17">
        <v>75.2</v>
      </c>
    </row>
    <row r="18" spans="1:5">
      <c r="A18" s="1">
        <v>35217</v>
      </c>
      <c r="C18">
        <v>5</v>
      </c>
      <c r="D18">
        <v>61.8</v>
      </c>
      <c r="E18">
        <v>74.900000000000006</v>
      </c>
    </row>
    <row r="19" spans="1:5">
      <c r="A19" s="1">
        <v>35247</v>
      </c>
      <c r="C19">
        <v>6</v>
      </c>
      <c r="D19">
        <v>55.7</v>
      </c>
      <c r="E19">
        <v>74.8</v>
      </c>
    </row>
    <row r="20" spans="1:5">
      <c r="A20" s="1">
        <v>35278</v>
      </c>
      <c r="C20">
        <v>7</v>
      </c>
      <c r="D20">
        <v>57</v>
      </c>
      <c r="E20">
        <v>74.7</v>
      </c>
    </row>
    <row r="21" spans="1:5">
      <c r="A21" s="1">
        <v>35309</v>
      </c>
      <c r="C21">
        <v>8</v>
      </c>
      <c r="D21">
        <v>58.2</v>
      </c>
      <c r="E21">
        <v>74.7</v>
      </c>
    </row>
    <row r="22" spans="1:5">
      <c r="A22" s="1">
        <v>35339</v>
      </c>
      <c r="C22">
        <v>9</v>
      </c>
      <c r="D22">
        <v>60.8</v>
      </c>
      <c r="E22">
        <v>74.599999999999994</v>
      </c>
    </row>
    <row r="23" spans="1:5">
      <c r="A23" s="1">
        <v>35370</v>
      </c>
      <c r="C23">
        <v>10</v>
      </c>
      <c r="D23">
        <v>79.099999999999994</v>
      </c>
      <c r="E23">
        <v>74.599999999999994</v>
      </c>
    </row>
    <row r="24" spans="1:5">
      <c r="A24" s="1">
        <v>35400</v>
      </c>
      <c r="C24">
        <v>11</v>
      </c>
      <c r="D24">
        <v>87.5</v>
      </c>
      <c r="E24">
        <v>74.5</v>
      </c>
    </row>
    <row r="25" spans="1:5">
      <c r="A25" s="1">
        <v>35431</v>
      </c>
      <c r="C25">
        <v>12</v>
      </c>
      <c r="D25">
        <v>94.3</v>
      </c>
      <c r="E25">
        <v>74.400000000000006</v>
      </c>
    </row>
    <row r="26" spans="1:5">
      <c r="A26" s="1">
        <v>35462</v>
      </c>
      <c r="C26" t="s">
        <v>1234</v>
      </c>
      <c r="D26">
        <v>100.8</v>
      </c>
      <c r="E26">
        <v>74.3</v>
      </c>
    </row>
    <row r="27" spans="1:5">
      <c r="A27" s="1">
        <v>35490</v>
      </c>
      <c r="C27">
        <v>2</v>
      </c>
      <c r="D27">
        <v>87.8</v>
      </c>
      <c r="E27">
        <v>74.5</v>
      </c>
    </row>
    <row r="28" spans="1:5">
      <c r="A28" s="1">
        <v>35521</v>
      </c>
      <c r="C28">
        <v>3</v>
      </c>
      <c r="D28">
        <v>87.3</v>
      </c>
      <c r="E28">
        <v>74.8</v>
      </c>
    </row>
    <row r="29" spans="1:5">
      <c r="A29" s="1">
        <v>35551</v>
      </c>
      <c r="C29">
        <v>4</v>
      </c>
      <c r="D29">
        <v>72.5</v>
      </c>
      <c r="E29">
        <v>75.2</v>
      </c>
    </row>
    <row r="30" spans="1:5">
      <c r="A30" s="1">
        <v>35582</v>
      </c>
      <c r="C30">
        <v>5</v>
      </c>
      <c r="D30">
        <v>62</v>
      </c>
      <c r="E30">
        <v>75.5</v>
      </c>
    </row>
    <row r="31" spans="1:5">
      <c r="A31" s="1">
        <v>35612</v>
      </c>
      <c r="C31">
        <v>6</v>
      </c>
      <c r="D31">
        <v>57</v>
      </c>
      <c r="E31">
        <v>75.8</v>
      </c>
    </row>
    <row r="32" spans="1:5">
      <c r="A32" s="1">
        <v>35643</v>
      </c>
      <c r="C32">
        <v>7</v>
      </c>
      <c r="D32">
        <v>57.8</v>
      </c>
      <c r="E32">
        <v>76.099999999999994</v>
      </c>
    </row>
    <row r="33" spans="1:5">
      <c r="A33" s="1">
        <v>35674</v>
      </c>
      <c r="C33">
        <v>8</v>
      </c>
      <c r="D33">
        <v>59.5</v>
      </c>
      <c r="E33">
        <v>76.5</v>
      </c>
    </row>
    <row r="34" spans="1:5">
      <c r="A34" s="1">
        <v>35704</v>
      </c>
      <c r="C34">
        <v>9</v>
      </c>
      <c r="D34">
        <v>62.5</v>
      </c>
      <c r="E34">
        <v>77.099999999999994</v>
      </c>
    </row>
    <row r="35" spans="1:5">
      <c r="A35" s="1">
        <v>35735</v>
      </c>
      <c r="C35">
        <v>10</v>
      </c>
      <c r="D35">
        <v>80.8</v>
      </c>
      <c r="E35">
        <v>77.599999999999994</v>
      </c>
    </row>
    <row r="36" spans="1:5">
      <c r="A36" s="1">
        <v>35765</v>
      </c>
      <c r="C36">
        <v>11</v>
      </c>
      <c r="D36">
        <v>92.2</v>
      </c>
      <c r="E36">
        <v>78</v>
      </c>
    </row>
    <row r="37" spans="1:5">
      <c r="A37" s="1">
        <v>35796</v>
      </c>
      <c r="C37">
        <v>12</v>
      </c>
      <c r="D37">
        <v>102.2</v>
      </c>
      <c r="E37">
        <v>78.099999999999994</v>
      </c>
    </row>
    <row r="38" spans="1:5">
      <c r="A38" s="1">
        <v>35827</v>
      </c>
      <c r="C38" t="s">
        <v>1235</v>
      </c>
      <c r="D38">
        <v>101.1</v>
      </c>
      <c r="E38">
        <v>78</v>
      </c>
    </row>
    <row r="39" spans="1:5">
      <c r="A39" s="1">
        <v>35855</v>
      </c>
      <c r="C39">
        <v>2</v>
      </c>
      <c r="D39">
        <v>90.9</v>
      </c>
      <c r="E39">
        <v>77.7</v>
      </c>
    </row>
    <row r="40" spans="1:5">
      <c r="A40" s="1">
        <v>35886</v>
      </c>
      <c r="C40">
        <v>3</v>
      </c>
      <c r="D40">
        <v>87.7</v>
      </c>
      <c r="E40">
        <v>77.2</v>
      </c>
    </row>
    <row r="41" spans="1:5">
      <c r="A41" s="1">
        <v>35916</v>
      </c>
      <c r="C41">
        <v>4</v>
      </c>
      <c r="D41">
        <v>76.5</v>
      </c>
      <c r="E41">
        <v>76.900000000000006</v>
      </c>
    </row>
    <row r="42" spans="1:5">
      <c r="A42" s="1">
        <v>35947</v>
      </c>
      <c r="C42">
        <v>5</v>
      </c>
      <c r="D42">
        <v>65.3</v>
      </c>
      <c r="E42">
        <v>76.900000000000006</v>
      </c>
    </row>
    <row r="43" spans="1:5">
      <c r="A43" s="1">
        <v>35977</v>
      </c>
      <c r="C43">
        <v>6</v>
      </c>
      <c r="D43">
        <v>57.7</v>
      </c>
      <c r="E43">
        <v>77</v>
      </c>
    </row>
    <row r="44" spans="1:5">
      <c r="A44" s="1">
        <v>36008</v>
      </c>
      <c r="C44">
        <v>7</v>
      </c>
      <c r="D44">
        <v>58.5</v>
      </c>
      <c r="E44">
        <v>77.2</v>
      </c>
    </row>
    <row r="45" spans="1:5">
      <c r="A45" s="1">
        <v>36039</v>
      </c>
      <c r="C45">
        <v>8</v>
      </c>
      <c r="D45">
        <v>60.6</v>
      </c>
      <c r="E45">
        <v>77.099999999999994</v>
      </c>
    </row>
    <row r="46" spans="1:5">
      <c r="A46" s="1">
        <v>36069</v>
      </c>
      <c r="C46">
        <v>9</v>
      </c>
      <c r="D46">
        <v>63.1</v>
      </c>
      <c r="E46">
        <v>77</v>
      </c>
    </row>
    <row r="47" spans="1:5">
      <c r="A47" s="1">
        <v>36100</v>
      </c>
      <c r="C47">
        <v>10</v>
      </c>
      <c r="D47">
        <v>80</v>
      </c>
      <c r="E47">
        <v>76.8</v>
      </c>
    </row>
    <row r="48" spans="1:5">
      <c r="A48" s="1">
        <v>36130</v>
      </c>
      <c r="C48">
        <v>11</v>
      </c>
      <c r="D48">
        <v>87.3</v>
      </c>
      <c r="E48">
        <v>76.7</v>
      </c>
    </row>
    <row r="49" spans="1:5">
      <c r="A49" s="1">
        <v>36161</v>
      </c>
      <c r="C49">
        <v>12</v>
      </c>
      <c r="D49">
        <v>97</v>
      </c>
      <c r="E49">
        <v>76.7</v>
      </c>
    </row>
    <row r="50" spans="1:5">
      <c r="A50" s="1">
        <v>36192</v>
      </c>
      <c r="C50" t="s">
        <v>1236</v>
      </c>
      <c r="D50">
        <v>100.6</v>
      </c>
      <c r="E50">
        <v>77</v>
      </c>
    </row>
    <row r="51" spans="1:5">
      <c r="A51" s="1">
        <v>36220</v>
      </c>
      <c r="C51">
        <v>2</v>
      </c>
      <c r="D51">
        <v>92.5</v>
      </c>
      <c r="E51">
        <v>77.5</v>
      </c>
    </row>
    <row r="52" spans="1:5">
      <c r="A52" s="1">
        <v>36251</v>
      </c>
      <c r="C52">
        <v>3</v>
      </c>
      <c r="D52">
        <v>95.7</v>
      </c>
      <c r="E52">
        <v>78.2</v>
      </c>
    </row>
    <row r="53" spans="1:5">
      <c r="A53" s="1">
        <v>36281</v>
      </c>
      <c r="C53">
        <v>4</v>
      </c>
      <c r="D53">
        <v>77.2</v>
      </c>
      <c r="E53">
        <v>78.8</v>
      </c>
    </row>
    <row r="54" spans="1:5">
      <c r="A54" s="1">
        <v>36312</v>
      </c>
      <c r="C54">
        <v>5</v>
      </c>
      <c r="D54">
        <v>65</v>
      </c>
      <c r="E54">
        <v>79.099999999999994</v>
      </c>
    </row>
    <row r="55" spans="1:5">
      <c r="A55" s="1">
        <v>36342</v>
      </c>
      <c r="C55">
        <v>6</v>
      </c>
      <c r="D55">
        <v>59.2</v>
      </c>
      <c r="E55">
        <v>79</v>
      </c>
    </row>
    <row r="56" spans="1:5">
      <c r="A56" s="1">
        <v>36373</v>
      </c>
      <c r="C56">
        <v>7</v>
      </c>
      <c r="D56">
        <v>60</v>
      </c>
      <c r="E56">
        <v>78.8</v>
      </c>
    </row>
    <row r="57" spans="1:5">
      <c r="A57" s="1">
        <v>36404</v>
      </c>
      <c r="C57">
        <v>8</v>
      </c>
      <c r="D57">
        <v>61.3</v>
      </c>
      <c r="E57">
        <v>78.400000000000006</v>
      </c>
    </row>
    <row r="58" spans="1:5">
      <c r="A58" s="1">
        <v>36434</v>
      </c>
      <c r="C58">
        <v>9</v>
      </c>
      <c r="D58">
        <v>63.3</v>
      </c>
      <c r="E58">
        <v>78.2</v>
      </c>
    </row>
    <row r="59" spans="1:5">
      <c r="A59" s="1">
        <v>36465</v>
      </c>
      <c r="C59">
        <v>10</v>
      </c>
      <c r="D59">
        <v>78.400000000000006</v>
      </c>
      <c r="E59">
        <v>78</v>
      </c>
    </row>
    <row r="60" spans="1:5">
      <c r="A60" s="1">
        <v>36495</v>
      </c>
      <c r="C60">
        <v>11</v>
      </c>
      <c r="D60">
        <v>90.6</v>
      </c>
      <c r="E60">
        <v>78</v>
      </c>
    </row>
    <row r="61" spans="1:5">
      <c r="A61" s="1">
        <v>36526</v>
      </c>
      <c r="C61">
        <v>12</v>
      </c>
      <c r="D61">
        <v>102.7</v>
      </c>
      <c r="E61">
        <v>78</v>
      </c>
    </row>
    <row r="62" spans="1:5">
      <c r="A62" s="1">
        <v>36557</v>
      </c>
      <c r="C62" t="s">
        <v>1237</v>
      </c>
      <c r="D62">
        <v>102.8</v>
      </c>
      <c r="E62">
        <v>78.099999999999994</v>
      </c>
    </row>
    <row r="63" spans="1:5">
      <c r="A63" s="1">
        <v>36586</v>
      </c>
      <c r="C63">
        <v>2</v>
      </c>
      <c r="D63">
        <v>91.8</v>
      </c>
      <c r="E63">
        <v>78.099999999999994</v>
      </c>
    </row>
    <row r="64" spans="1:5">
      <c r="A64" s="1">
        <v>36617</v>
      </c>
      <c r="C64">
        <v>3</v>
      </c>
      <c r="D64">
        <v>91.1</v>
      </c>
      <c r="E64">
        <v>78</v>
      </c>
    </row>
    <row r="65" spans="1:5">
      <c r="A65" s="1">
        <v>36647</v>
      </c>
      <c r="C65">
        <v>4</v>
      </c>
      <c r="D65">
        <v>77.099999999999994</v>
      </c>
      <c r="E65">
        <v>77.900000000000006</v>
      </c>
    </row>
    <row r="66" spans="1:5">
      <c r="A66" s="1">
        <v>36678</v>
      </c>
      <c r="C66">
        <v>5</v>
      </c>
      <c r="D66">
        <v>64.7</v>
      </c>
      <c r="E66">
        <v>77.900000000000006</v>
      </c>
    </row>
    <row r="67" spans="1:5">
      <c r="A67" s="1">
        <v>36708</v>
      </c>
      <c r="C67">
        <v>6</v>
      </c>
      <c r="D67">
        <v>59</v>
      </c>
      <c r="E67">
        <v>78</v>
      </c>
    </row>
    <row r="68" spans="1:5">
      <c r="A68" s="1">
        <v>36739</v>
      </c>
      <c r="C68">
        <v>7</v>
      </c>
      <c r="D68">
        <v>59.4</v>
      </c>
      <c r="E68">
        <v>78.099999999999994</v>
      </c>
    </row>
    <row r="69" spans="1:5">
      <c r="A69" s="1">
        <v>36770</v>
      </c>
      <c r="C69">
        <v>8</v>
      </c>
      <c r="D69">
        <v>60.9</v>
      </c>
      <c r="E69">
        <v>78.2</v>
      </c>
    </row>
    <row r="70" spans="1:5">
      <c r="A70" s="1">
        <v>36800</v>
      </c>
      <c r="C70">
        <v>9</v>
      </c>
      <c r="D70">
        <v>64.599999999999994</v>
      </c>
      <c r="E70">
        <v>78</v>
      </c>
    </row>
    <row r="71" spans="1:5">
      <c r="A71" s="1">
        <v>36831</v>
      </c>
      <c r="C71">
        <v>10</v>
      </c>
      <c r="D71">
        <v>79.599999999999994</v>
      </c>
      <c r="E71">
        <v>77.7</v>
      </c>
    </row>
    <row r="72" spans="1:5">
      <c r="A72" s="1">
        <v>36861</v>
      </c>
      <c r="C72">
        <v>11</v>
      </c>
      <c r="D72">
        <v>90.6</v>
      </c>
      <c r="E72">
        <v>77.2</v>
      </c>
    </row>
    <row r="73" spans="1:5">
      <c r="A73" s="1">
        <v>36892</v>
      </c>
      <c r="C73">
        <v>12</v>
      </c>
      <c r="D73">
        <v>97.9</v>
      </c>
      <c r="E73">
        <v>76.7</v>
      </c>
    </row>
    <row r="74" spans="1:5">
      <c r="A74" s="1">
        <v>36923</v>
      </c>
      <c r="C74" t="s">
        <v>1238</v>
      </c>
      <c r="D74">
        <v>96.6</v>
      </c>
      <c r="E74">
        <v>76.099999999999994</v>
      </c>
    </row>
    <row r="75" spans="1:5">
      <c r="A75" s="1">
        <v>36951</v>
      </c>
      <c r="C75">
        <v>2</v>
      </c>
      <c r="D75">
        <v>90.6</v>
      </c>
      <c r="E75">
        <v>75.599999999999994</v>
      </c>
    </row>
    <row r="76" spans="1:5">
      <c r="A76" s="1">
        <v>36982</v>
      </c>
      <c r="C76">
        <v>3</v>
      </c>
      <c r="D76">
        <v>88.1</v>
      </c>
      <c r="E76">
        <v>75.2</v>
      </c>
    </row>
    <row r="77" spans="1:5">
      <c r="A77" s="1">
        <v>37012</v>
      </c>
      <c r="C77">
        <v>4</v>
      </c>
      <c r="D77">
        <v>75.8</v>
      </c>
      <c r="E77">
        <v>75</v>
      </c>
    </row>
    <row r="78" spans="1:5">
      <c r="A78" s="1">
        <v>37043</v>
      </c>
      <c r="C78">
        <v>5</v>
      </c>
      <c r="D78">
        <v>61.6</v>
      </c>
      <c r="E78">
        <v>75</v>
      </c>
    </row>
    <row r="79" spans="1:5">
      <c r="A79" s="1">
        <v>37073</v>
      </c>
      <c r="C79">
        <v>6</v>
      </c>
      <c r="D79">
        <v>55.8</v>
      </c>
      <c r="E79">
        <v>75</v>
      </c>
    </row>
    <row r="80" spans="1:5">
      <c r="A80" s="1">
        <v>37104</v>
      </c>
      <c r="C80">
        <v>7</v>
      </c>
      <c r="D80">
        <v>58.1</v>
      </c>
      <c r="E80">
        <v>75</v>
      </c>
    </row>
    <row r="81" spans="1:5">
      <c r="A81" s="1">
        <v>37135</v>
      </c>
      <c r="C81">
        <v>8</v>
      </c>
      <c r="D81">
        <v>58.9</v>
      </c>
      <c r="E81">
        <v>75.2</v>
      </c>
    </row>
    <row r="82" spans="1:5">
      <c r="A82" s="1">
        <v>37165</v>
      </c>
      <c r="C82">
        <v>9</v>
      </c>
      <c r="D82">
        <v>62.5</v>
      </c>
      <c r="E82">
        <v>75.8</v>
      </c>
    </row>
    <row r="83" spans="1:5">
      <c r="A83" s="1">
        <v>37196</v>
      </c>
      <c r="C83">
        <v>10</v>
      </c>
      <c r="D83">
        <v>77</v>
      </c>
      <c r="E83">
        <v>76.599999999999994</v>
      </c>
    </row>
    <row r="84" spans="1:5">
      <c r="A84" s="1">
        <v>37226</v>
      </c>
      <c r="C84">
        <v>11</v>
      </c>
      <c r="D84">
        <v>88.1</v>
      </c>
      <c r="E84">
        <v>77.599999999999994</v>
      </c>
    </row>
    <row r="85" spans="1:5">
      <c r="A85" s="1">
        <v>37257</v>
      </c>
      <c r="C85">
        <v>12</v>
      </c>
      <c r="D85">
        <v>103.9</v>
      </c>
      <c r="E85">
        <v>78.7</v>
      </c>
    </row>
    <row r="86" spans="1:5">
      <c r="A86" s="1">
        <v>37288</v>
      </c>
      <c r="C86" t="s">
        <v>1239</v>
      </c>
      <c r="D86">
        <v>104.9</v>
      </c>
      <c r="E86">
        <v>79.599999999999994</v>
      </c>
    </row>
    <row r="87" spans="1:5">
      <c r="A87" s="1">
        <v>37316</v>
      </c>
      <c r="C87">
        <v>2</v>
      </c>
      <c r="D87">
        <v>98.6</v>
      </c>
      <c r="E87">
        <v>80.3</v>
      </c>
    </row>
    <row r="88" spans="1:5">
      <c r="A88" s="1">
        <v>37347</v>
      </c>
      <c r="C88">
        <v>3</v>
      </c>
      <c r="D88">
        <v>96.7</v>
      </c>
      <c r="E88">
        <v>80.599999999999994</v>
      </c>
    </row>
    <row r="89" spans="1:5">
      <c r="A89" s="1">
        <v>37377</v>
      </c>
      <c r="C89">
        <v>4</v>
      </c>
      <c r="D89">
        <v>79.900000000000006</v>
      </c>
      <c r="E89">
        <v>80.599999999999994</v>
      </c>
    </row>
    <row r="90" spans="1:5">
      <c r="A90" s="1">
        <v>37408</v>
      </c>
      <c r="C90">
        <v>5</v>
      </c>
      <c r="D90">
        <v>66.5</v>
      </c>
      <c r="E90">
        <v>80.599999999999994</v>
      </c>
    </row>
    <row r="91" spans="1:5">
      <c r="A91" s="1">
        <v>37438</v>
      </c>
      <c r="C91">
        <v>6</v>
      </c>
      <c r="D91">
        <v>60.3</v>
      </c>
      <c r="E91">
        <v>80.8</v>
      </c>
    </row>
    <row r="92" spans="1:5">
      <c r="A92" s="1">
        <v>37469</v>
      </c>
      <c r="C92">
        <v>7</v>
      </c>
      <c r="D92">
        <v>61.8</v>
      </c>
      <c r="E92">
        <v>81.099999999999994</v>
      </c>
    </row>
    <row r="93" spans="1:5">
      <c r="A93" s="1">
        <v>37500</v>
      </c>
      <c r="C93">
        <v>8</v>
      </c>
      <c r="D93">
        <v>62.7</v>
      </c>
      <c r="E93">
        <v>81.400000000000006</v>
      </c>
    </row>
    <row r="94" spans="1:5">
      <c r="A94" s="1">
        <v>37530</v>
      </c>
      <c r="C94">
        <v>9</v>
      </c>
      <c r="D94">
        <v>68.5</v>
      </c>
      <c r="E94">
        <v>81.7</v>
      </c>
    </row>
    <row r="95" spans="1:5">
      <c r="A95" s="1">
        <v>37561</v>
      </c>
      <c r="C95">
        <v>10</v>
      </c>
      <c r="D95">
        <v>83.8</v>
      </c>
      <c r="E95">
        <v>81.8</v>
      </c>
    </row>
    <row r="96" spans="1:5">
      <c r="A96" s="1">
        <v>37591</v>
      </c>
      <c r="C96">
        <v>11</v>
      </c>
      <c r="D96">
        <v>92</v>
      </c>
      <c r="E96">
        <v>81.8</v>
      </c>
    </row>
    <row r="97" spans="1:5">
      <c r="A97" s="1">
        <v>37622</v>
      </c>
      <c r="C97">
        <v>12</v>
      </c>
      <c r="D97">
        <v>107</v>
      </c>
      <c r="E97">
        <v>81.8</v>
      </c>
    </row>
    <row r="98" spans="1:5">
      <c r="A98" s="1">
        <v>37653</v>
      </c>
      <c r="C98" t="s">
        <v>1240</v>
      </c>
      <c r="D98">
        <v>106.1</v>
      </c>
      <c r="E98">
        <v>81.8</v>
      </c>
    </row>
    <row r="99" spans="1:5">
      <c r="A99" s="1">
        <v>37681</v>
      </c>
      <c r="C99">
        <v>2</v>
      </c>
      <c r="D99">
        <v>93.8</v>
      </c>
      <c r="E99">
        <v>81.900000000000006</v>
      </c>
    </row>
    <row r="100" spans="1:5">
      <c r="A100" s="1">
        <v>37712</v>
      </c>
      <c r="C100">
        <v>3</v>
      </c>
      <c r="D100">
        <v>98</v>
      </c>
      <c r="E100">
        <v>81.900000000000006</v>
      </c>
    </row>
    <row r="101" spans="1:5">
      <c r="A101" s="1">
        <v>37742</v>
      </c>
      <c r="C101">
        <v>4</v>
      </c>
      <c r="D101">
        <v>81.400000000000006</v>
      </c>
      <c r="E101">
        <v>81.900000000000006</v>
      </c>
    </row>
    <row r="102" spans="1:5">
      <c r="A102" s="1">
        <v>37773</v>
      </c>
      <c r="C102">
        <v>5</v>
      </c>
      <c r="D102">
        <v>69.3</v>
      </c>
      <c r="E102">
        <v>81.7</v>
      </c>
    </row>
    <row r="103" spans="1:5">
      <c r="A103" s="1">
        <v>37803</v>
      </c>
      <c r="C103">
        <v>6</v>
      </c>
      <c r="D103">
        <v>60.2</v>
      </c>
      <c r="E103">
        <v>81.5</v>
      </c>
    </row>
    <row r="104" spans="1:5">
      <c r="A104" s="1">
        <v>37834</v>
      </c>
      <c r="C104">
        <v>7</v>
      </c>
      <c r="D104">
        <v>61.5</v>
      </c>
      <c r="E104">
        <v>81.3</v>
      </c>
    </row>
    <row r="105" spans="1:5">
      <c r="A105" s="1">
        <v>37865</v>
      </c>
      <c r="C105">
        <v>8</v>
      </c>
      <c r="D105">
        <v>63.7</v>
      </c>
      <c r="E105">
        <v>81.3</v>
      </c>
    </row>
    <row r="106" spans="1:5">
      <c r="A106" s="1">
        <v>37895</v>
      </c>
      <c r="C106">
        <v>9</v>
      </c>
      <c r="D106">
        <v>67.5</v>
      </c>
      <c r="E106">
        <v>81.400000000000006</v>
      </c>
    </row>
    <row r="107" spans="1:5">
      <c r="A107" s="1">
        <v>37926</v>
      </c>
      <c r="C107">
        <v>10</v>
      </c>
      <c r="D107">
        <v>81.900000000000006</v>
      </c>
      <c r="E107">
        <v>81.5</v>
      </c>
    </row>
    <row r="108" spans="1:5">
      <c r="A108" s="1">
        <v>37956</v>
      </c>
      <c r="C108">
        <v>11</v>
      </c>
      <c r="D108">
        <v>93.5</v>
      </c>
      <c r="E108">
        <v>81.599999999999994</v>
      </c>
    </row>
    <row r="109" spans="1:5">
      <c r="A109" s="1">
        <v>37987</v>
      </c>
      <c r="C109">
        <v>12</v>
      </c>
      <c r="D109">
        <v>107.1</v>
      </c>
      <c r="E109">
        <v>81.599999999999994</v>
      </c>
    </row>
    <row r="110" spans="1:5">
      <c r="A110" s="1">
        <v>38018</v>
      </c>
      <c r="C110" t="s">
        <v>1241</v>
      </c>
      <c r="D110">
        <v>107</v>
      </c>
      <c r="E110">
        <v>81.599999999999994</v>
      </c>
    </row>
    <row r="111" spans="1:5">
      <c r="A111" s="1">
        <v>38047</v>
      </c>
      <c r="C111">
        <v>2</v>
      </c>
      <c r="D111">
        <v>96.4</v>
      </c>
      <c r="E111">
        <v>81.8</v>
      </c>
    </row>
    <row r="112" spans="1:5">
      <c r="A112" s="1">
        <v>38078</v>
      </c>
    </row>
    <row r="113" spans="1:1">
      <c r="A113" s="1">
        <v>38108</v>
      </c>
    </row>
    <row r="114" spans="1:1">
      <c r="A114" s="1">
        <v>38139</v>
      </c>
    </row>
    <row r="115" spans="1:1">
      <c r="A115" s="1">
        <v>38169</v>
      </c>
    </row>
    <row r="116" spans="1:1">
      <c r="A116" s="1">
        <v>38200</v>
      </c>
    </row>
    <row r="117" spans="1:1">
      <c r="A117" s="1">
        <v>38231</v>
      </c>
    </row>
    <row r="118" spans="1:1">
      <c r="A118" s="1">
        <v>38261</v>
      </c>
    </row>
    <row r="119" spans="1:1">
      <c r="A119" s="1">
        <v>38292</v>
      </c>
    </row>
    <row r="120" spans="1:1">
      <c r="A120" s="1">
        <v>38322</v>
      </c>
    </row>
    <row r="121" spans="1:1">
      <c r="A121" s="1">
        <v>38353</v>
      </c>
    </row>
    <row r="122" spans="1:1">
      <c r="A122" s="1">
        <v>38384</v>
      </c>
    </row>
    <row r="123" spans="1:1">
      <c r="A123" s="1">
        <v>38412</v>
      </c>
    </row>
    <row r="124" spans="1:1">
      <c r="A124" s="1">
        <v>38443</v>
      </c>
    </row>
    <row r="125" spans="1:1">
      <c r="A125" s="1">
        <v>38473</v>
      </c>
    </row>
    <row r="126" spans="1:1">
      <c r="A126" s="1">
        <v>38504</v>
      </c>
    </row>
    <row r="127" spans="1:1">
      <c r="A127" s="1">
        <v>38534</v>
      </c>
    </row>
    <row r="128" spans="1:1">
      <c r="A128" s="1">
        <v>38565</v>
      </c>
    </row>
    <row r="129" spans="1:1">
      <c r="A129" s="1">
        <v>38596</v>
      </c>
    </row>
    <row r="130" spans="1:1">
      <c r="A130" s="1">
        <v>38626</v>
      </c>
    </row>
    <row r="131" spans="1:1">
      <c r="A131" s="1">
        <v>38657</v>
      </c>
    </row>
    <row r="132" spans="1:1">
      <c r="A132" s="1">
        <v>38687</v>
      </c>
    </row>
    <row r="133" spans="1:1">
      <c r="A133" s="1">
        <v>38718</v>
      </c>
    </row>
    <row r="134" spans="1:1">
      <c r="A134" s="1">
        <v>38749</v>
      </c>
    </row>
    <row r="135" spans="1:1">
      <c r="A135" s="1">
        <v>38777</v>
      </c>
    </row>
    <row r="136" spans="1:1">
      <c r="A136" s="1">
        <v>38808</v>
      </c>
    </row>
    <row r="137" spans="1:1">
      <c r="A137" s="1">
        <v>38838</v>
      </c>
    </row>
    <row r="138" spans="1:1">
      <c r="A138" s="1">
        <v>38869</v>
      </c>
    </row>
    <row r="139" spans="1:1">
      <c r="A139" s="1">
        <v>38899</v>
      </c>
    </row>
    <row r="140" spans="1:1">
      <c r="A140" s="1">
        <v>38930</v>
      </c>
    </row>
    <row r="141" spans="1:1">
      <c r="A141" s="1">
        <v>38961</v>
      </c>
    </row>
    <row r="142" spans="1:1">
      <c r="A142" s="1">
        <v>38991</v>
      </c>
    </row>
    <row r="143" spans="1:1">
      <c r="A143" s="1">
        <v>39022</v>
      </c>
    </row>
    <row r="144" spans="1:1">
      <c r="A144" s="1">
        <v>39052</v>
      </c>
    </row>
    <row r="145" spans="1:1">
      <c r="A145" s="1">
        <v>39083</v>
      </c>
    </row>
    <row r="146" spans="1:1">
      <c r="A146" s="1">
        <v>39114</v>
      </c>
    </row>
    <row r="147" spans="1:1">
      <c r="A147" s="1">
        <v>39142</v>
      </c>
    </row>
    <row r="148" spans="1:1">
      <c r="A148" s="1">
        <v>39173</v>
      </c>
    </row>
    <row r="149" spans="1:1">
      <c r="A149" s="1">
        <v>39203</v>
      </c>
    </row>
    <row r="150" spans="1:1">
      <c r="A150" s="1">
        <v>39234</v>
      </c>
    </row>
    <row r="151" spans="1:1">
      <c r="A151" s="1">
        <v>39264</v>
      </c>
    </row>
    <row r="152" spans="1:1">
      <c r="A152" s="1">
        <v>39295</v>
      </c>
    </row>
    <row r="153" spans="1:1">
      <c r="A153" s="1">
        <v>39326</v>
      </c>
    </row>
    <row r="154" spans="1:1">
      <c r="A154" s="1">
        <v>39356</v>
      </c>
    </row>
    <row r="155" spans="1:1">
      <c r="A155" s="1">
        <v>39387</v>
      </c>
    </row>
    <row r="156" spans="1:1">
      <c r="A156" s="1">
        <v>39417</v>
      </c>
    </row>
    <row r="157" spans="1:1">
      <c r="A157" s="1">
        <v>39448</v>
      </c>
    </row>
    <row r="158" spans="1:1">
      <c r="A158" s="1">
        <v>39479</v>
      </c>
    </row>
    <row r="159" spans="1:1">
      <c r="A159" s="1">
        <v>39508</v>
      </c>
    </row>
    <row r="160" spans="1:1">
      <c r="A160" s="1">
        <v>39539</v>
      </c>
    </row>
    <row r="161" spans="1:1">
      <c r="A161" s="1">
        <v>39569</v>
      </c>
    </row>
    <row r="162" spans="1:1">
      <c r="A162" s="1">
        <v>39600</v>
      </c>
    </row>
    <row r="163" spans="1:1">
      <c r="A163" s="1">
        <v>39630</v>
      </c>
    </row>
    <row r="164" spans="1:1">
      <c r="A164" s="1">
        <v>39661</v>
      </c>
    </row>
    <row r="165" spans="1:1">
      <c r="A165" s="1">
        <v>39692</v>
      </c>
    </row>
    <row r="166" spans="1:1">
      <c r="A166" s="1">
        <v>39722</v>
      </c>
    </row>
    <row r="167" spans="1:1">
      <c r="A167" s="1">
        <v>39753</v>
      </c>
    </row>
    <row r="168" spans="1:1">
      <c r="A168" s="1">
        <v>39783</v>
      </c>
    </row>
    <row r="169" spans="1:1">
      <c r="A169" s="1">
        <v>39814</v>
      </c>
    </row>
    <row r="170" spans="1:1">
      <c r="A170" s="1">
        <v>39845</v>
      </c>
    </row>
    <row r="171" spans="1:1">
      <c r="A171" s="1">
        <v>39873</v>
      </c>
    </row>
    <row r="172" spans="1:1">
      <c r="A172" s="1">
        <v>39904</v>
      </c>
    </row>
    <row r="173" spans="1:1">
      <c r="A173" s="1">
        <v>39934</v>
      </c>
    </row>
    <row r="174" spans="1:1">
      <c r="A174" s="1">
        <v>39965</v>
      </c>
    </row>
    <row r="175" spans="1:1">
      <c r="A175" s="1">
        <v>39995</v>
      </c>
    </row>
    <row r="176" spans="1:1">
      <c r="A176" s="1">
        <v>40026</v>
      </c>
    </row>
    <row r="177" spans="1:1">
      <c r="A177" s="1">
        <v>40057</v>
      </c>
    </row>
    <row r="178" spans="1:1">
      <c r="A178" s="1">
        <v>40087</v>
      </c>
    </row>
    <row r="179" spans="1:1">
      <c r="A179" s="1">
        <v>40118</v>
      </c>
    </row>
    <row r="180" spans="1:1">
      <c r="A180" s="1">
        <v>40148</v>
      </c>
    </row>
    <row r="181" spans="1:1">
      <c r="A181" s="1">
        <v>40179</v>
      </c>
    </row>
    <row r="182" spans="1:1">
      <c r="A182" s="1">
        <v>40210</v>
      </c>
    </row>
    <row r="183" spans="1:1">
      <c r="A183" s="1">
        <v>40238</v>
      </c>
    </row>
    <row r="184" spans="1:1">
      <c r="A184" s="1">
        <v>40269</v>
      </c>
    </row>
    <row r="185" spans="1:1">
      <c r="A185" s="1">
        <v>40299</v>
      </c>
    </row>
    <row r="186" spans="1:1">
      <c r="A186" s="1">
        <v>40330</v>
      </c>
    </row>
    <row r="187" spans="1:1">
      <c r="A187" s="1">
        <v>40360</v>
      </c>
    </row>
    <row r="188" spans="1:1">
      <c r="A188" s="1">
        <v>40391</v>
      </c>
    </row>
    <row r="189" spans="1:1">
      <c r="A189" s="1">
        <v>40422</v>
      </c>
    </row>
    <row r="190" spans="1:1">
      <c r="A190" s="1">
        <v>40452</v>
      </c>
    </row>
    <row r="191" spans="1:1">
      <c r="A191" s="1">
        <v>40483</v>
      </c>
    </row>
    <row r="192" spans="1:1">
      <c r="A192" s="1">
        <v>40513</v>
      </c>
    </row>
    <row r="193" spans="1:1">
      <c r="A193" s="1">
        <v>40544</v>
      </c>
    </row>
    <row r="194" spans="1:1">
      <c r="A194" s="1">
        <v>40575</v>
      </c>
    </row>
    <row r="195" spans="1:1">
      <c r="A195" s="1">
        <v>40603</v>
      </c>
    </row>
    <row r="196" spans="1:1">
      <c r="A196" s="1">
        <v>40634</v>
      </c>
    </row>
    <row r="197" spans="1:1">
      <c r="A197" s="1">
        <v>40664</v>
      </c>
    </row>
    <row r="198" spans="1:1">
      <c r="A198" s="1">
        <v>40695</v>
      </c>
    </row>
    <row r="199" spans="1:1">
      <c r="A199" s="1">
        <v>40725</v>
      </c>
    </row>
    <row r="200" spans="1:1">
      <c r="A200" s="1">
        <v>40756</v>
      </c>
    </row>
    <row r="201" spans="1:1">
      <c r="A201" s="1">
        <v>40787</v>
      </c>
    </row>
    <row r="202" spans="1:1">
      <c r="A202" s="1">
        <v>40817</v>
      </c>
    </row>
    <row r="203" spans="1:1">
      <c r="A203" s="1">
        <v>40848</v>
      </c>
    </row>
    <row r="204" spans="1:1">
      <c r="A204" s="1">
        <v>40878</v>
      </c>
    </row>
    <row r="205" spans="1:1">
      <c r="A205" s="1">
        <v>40909</v>
      </c>
    </row>
    <row r="206" spans="1:1">
      <c r="A206" s="1">
        <v>40940</v>
      </c>
    </row>
    <row r="207" spans="1:1">
      <c r="A207" s="1">
        <v>40969</v>
      </c>
    </row>
    <row r="208" spans="1:1">
      <c r="A208" s="1">
        <v>41000</v>
      </c>
    </row>
    <row r="209" spans="1:1">
      <c r="A209" s="1">
        <v>41030</v>
      </c>
    </row>
    <row r="210" spans="1:1">
      <c r="A210" s="1">
        <v>41061</v>
      </c>
    </row>
    <row r="211" spans="1:1">
      <c r="A211" s="1">
        <v>41091</v>
      </c>
    </row>
    <row r="212" spans="1:1">
      <c r="A212" s="1">
        <v>41122</v>
      </c>
    </row>
    <row r="213" spans="1:1">
      <c r="A213" s="1">
        <v>41153</v>
      </c>
    </row>
    <row r="214" spans="1:1">
      <c r="A214" s="1">
        <v>41183</v>
      </c>
    </row>
    <row r="215" spans="1:1">
      <c r="A215" s="1">
        <v>41214</v>
      </c>
    </row>
    <row r="216" spans="1:1">
      <c r="A216" s="1">
        <v>41244</v>
      </c>
    </row>
    <row r="217" spans="1:1">
      <c r="A217" s="1">
        <v>41275</v>
      </c>
    </row>
    <row r="218" spans="1:1">
      <c r="A218" s="1">
        <v>41306</v>
      </c>
    </row>
    <row r="219" spans="1:1">
      <c r="A219" s="1">
        <v>41334</v>
      </c>
    </row>
    <row r="220" spans="1:1">
      <c r="A220" s="1">
        <v>41365</v>
      </c>
    </row>
    <row r="221" spans="1:1">
      <c r="A221" s="1">
        <v>41395</v>
      </c>
    </row>
    <row r="222" spans="1:1">
      <c r="A222" s="1">
        <v>41426</v>
      </c>
    </row>
    <row r="223" spans="1:1">
      <c r="A223" s="1">
        <v>41456</v>
      </c>
    </row>
    <row r="224" spans="1:1">
      <c r="A224" s="1">
        <v>41487</v>
      </c>
    </row>
    <row r="225" spans="1:2">
      <c r="A225" s="1">
        <v>41518</v>
      </c>
    </row>
    <row r="226" spans="1:2">
      <c r="A226" s="1">
        <v>41548</v>
      </c>
    </row>
    <row r="227" spans="1:2">
      <c r="A227" s="1">
        <v>41579</v>
      </c>
    </row>
    <row r="228" spans="1:2">
      <c r="A228" s="1">
        <v>41609</v>
      </c>
    </row>
    <row r="229" spans="1:2">
      <c r="A229" s="1">
        <v>41640</v>
      </c>
    </row>
    <row r="230" spans="1:2">
      <c r="A230" s="1">
        <v>41671</v>
      </c>
      <c r="B230">
        <v>100</v>
      </c>
    </row>
    <row r="231" spans="1:2">
      <c r="A231" s="1">
        <v>41699</v>
      </c>
      <c r="B231">
        <v>91.2</v>
      </c>
    </row>
    <row r="232" spans="1:2">
      <c r="A232" s="1">
        <v>41730</v>
      </c>
      <c r="B232">
        <v>87</v>
      </c>
    </row>
    <row r="233" spans="1:2">
      <c r="A233" s="1">
        <v>41760</v>
      </c>
      <c r="B233">
        <v>74.5</v>
      </c>
    </row>
    <row r="234" spans="1:2">
      <c r="A234" s="1">
        <v>41791</v>
      </c>
      <c r="B234">
        <v>61.7</v>
      </c>
    </row>
    <row r="235" spans="1:2">
      <c r="A235" s="1">
        <v>41821</v>
      </c>
      <c r="B235">
        <v>55.3</v>
      </c>
    </row>
    <row r="236" spans="1:2">
      <c r="A236" s="1">
        <v>41852</v>
      </c>
      <c r="B236">
        <v>56.4</v>
      </c>
    </row>
    <row r="237" spans="1:2">
      <c r="A237" s="1">
        <v>41883</v>
      </c>
      <c r="B237">
        <v>57.6</v>
      </c>
    </row>
    <row r="238" spans="1:2">
      <c r="A238" s="1">
        <v>41913</v>
      </c>
      <c r="B238">
        <v>61.3</v>
      </c>
    </row>
    <row r="239" spans="1:2">
      <c r="A239" s="1">
        <v>41944</v>
      </c>
      <c r="B239">
        <v>80.8</v>
      </c>
    </row>
    <row r="240" spans="1:2">
      <c r="A240" s="1">
        <v>41974</v>
      </c>
      <c r="B240">
        <v>89.3</v>
      </c>
    </row>
    <row r="241" spans="1:2">
      <c r="A241" s="1">
        <v>42005</v>
      </c>
      <c r="B241">
        <v>99.2</v>
      </c>
    </row>
    <row r="242" spans="1:2">
      <c r="A242" s="1">
        <v>42036</v>
      </c>
      <c r="B242">
        <v>98.5</v>
      </c>
    </row>
    <row r="243" spans="1:2">
      <c r="A243" s="1">
        <v>42064</v>
      </c>
      <c r="B243">
        <v>88.1</v>
      </c>
    </row>
    <row r="244" spans="1:2">
      <c r="A244" s="1">
        <v>42095</v>
      </c>
      <c r="B244">
        <v>87.9</v>
      </c>
    </row>
    <row r="245" spans="1:2">
      <c r="A245" s="1">
        <v>42125</v>
      </c>
      <c r="B245">
        <v>76.2</v>
      </c>
    </row>
    <row r="246" spans="1:2">
      <c r="A246" s="1">
        <v>42156</v>
      </c>
      <c r="B246">
        <v>61.8</v>
      </c>
    </row>
    <row r="247" spans="1:2">
      <c r="A247" s="1">
        <v>42186</v>
      </c>
      <c r="B247">
        <v>55.7</v>
      </c>
    </row>
    <row r="248" spans="1:2">
      <c r="A248" s="1">
        <v>42217</v>
      </c>
      <c r="B248">
        <v>57</v>
      </c>
    </row>
    <row r="249" spans="1:2">
      <c r="A249" s="1">
        <v>42248</v>
      </c>
      <c r="B249">
        <v>58.2</v>
      </c>
    </row>
    <row r="250" spans="1:2">
      <c r="A250" s="1">
        <v>42278</v>
      </c>
      <c r="B250">
        <v>60.8</v>
      </c>
    </row>
    <row r="251" spans="1:2">
      <c r="A251" s="1">
        <v>42309</v>
      </c>
      <c r="B251">
        <v>79.099999999999994</v>
      </c>
    </row>
    <row r="252" spans="1:2">
      <c r="A252" s="1">
        <v>42339</v>
      </c>
      <c r="B252">
        <v>87.5</v>
      </c>
    </row>
    <row r="253" spans="1:2">
      <c r="A253" s="1">
        <v>42370</v>
      </c>
      <c r="B253">
        <v>94.3</v>
      </c>
    </row>
    <row r="254" spans="1:2">
      <c r="A254" s="1">
        <v>42401</v>
      </c>
      <c r="B254">
        <v>100.8</v>
      </c>
    </row>
    <row r="255" spans="1:2">
      <c r="A255" s="1">
        <v>42430</v>
      </c>
      <c r="B255">
        <v>87.8</v>
      </c>
    </row>
    <row r="256" spans="1:2">
      <c r="A256" s="1">
        <v>42461</v>
      </c>
      <c r="B256">
        <v>87.3</v>
      </c>
    </row>
    <row r="257" spans="1:2">
      <c r="A257" s="1">
        <v>42491</v>
      </c>
      <c r="B257">
        <v>72.5</v>
      </c>
    </row>
    <row r="258" spans="1:2">
      <c r="A258" s="1">
        <v>42522</v>
      </c>
      <c r="B258">
        <v>62</v>
      </c>
    </row>
    <row r="259" spans="1:2">
      <c r="A259" s="1">
        <v>42552</v>
      </c>
      <c r="B259">
        <v>57</v>
      </c>
    </row>
    <row r="260" spans="1:2">
      <c r="A260" s="1">
        <v>42583</v>
      </c>
      <c r="B260">
        <v>57.8</v>
      </c>
    </row>
    <row r="261" spans="1:2">
      <c r="A261" s="1">
        <v>42614</v>
      </c>
      <c r="B261">
        <v>59.5</v>
      </c>
    </row>
    <row r="262" spans="1:2">
      <c r="A262" s="1">
        <v>42644</v>
      </c>
      <c r="B262">
        <v>62.5</v>
      </c>
    </row>
    <row r="263" spans="1:2">
      <c r="A263" s="1">
        <v>42675</v>
      </c>
      <c r="B263">
        <v>80.8</v>
      </c>
    </row>
    <row r="264" spans="1:2">
      <c r="A264" s="1">
        <v>42705</v>
      </c>
      <c r="B264">
        <v>92.2</v>
      </c>
    </row>
    <row r="265" spans="1:2">
      <c r="A265" s="1">
        <v>42736</v>
      </c>
      <c r="B265">
        <v>102.2</v>
      </c>
    </row>
    <row r="266" spans="1:2">
      <c r="A266" s="1">
        <v>42767</v>
      </c>
      <c r="B266">
        <v>101.1</v>
      </c>
    </row>
    <row r="267" spans="1:2">
      <c r="A267" s="1">
        <v>42795</v>
      </c>
      <c r="B267">
        <v>90.9</v>
      </c>
    </row>
    <row r="268" spans="1:2">
      <c r="A268" s="1">
        <v>42826</v>
      </c>
      <c r="B268">
        <v>87.7</v>
      </c>
    </row>
    <row r="269" spans="1:2">
      <c r="A269" s="1">
        <v>42856</v>
      </c>
      <c r="B269">
        <v>76.5</v>
      </c>
    </row>
    <row r="270" spans="1:2">
      <c r="A270" s="1">
        <v>42887</v>
      </c>
      <c r="B270">
        <v>65.3</v>
      </c>
    </row>
    <row r="271" spans="1:2">
      <c r="A271" s="1">
        <v>42917</v>
      </c>
      <c r="B271">
        <v>57.7</v>
      </c>
    </row>
    <row r="272" spans="1:2">
      <c r="A272" s="1">
        <v>42948</v>
      </c>
      <c r="B272">
        <v>58.5</v>
      </c>
    </row>
    <row r="273" spans="1:2">
      <c r="A273" s="1">
        <v>42979</v>
      </c>
      <c r="B273">
        <v>60.6</v>
      </c>
    </row>
    <row r="274" spans="1:2">
      <c r="A274" s="1">
        <v>43009</v>
      </c>
      <c r="B274">
        <v>63.1</v>
      </c>
    </row>
    <row r="275" spans="1:2">
      <c r="A275" s="1">
        <v>43040</v>
      </c>
      <c r="B275">
        <v>80</v>
      </c>
    </row>
    <row r="276" spans="1:2">
      <c r="A276" s="1">
        <v>43070</v>
      </c>
      <c r="B276">
        <v>87.3</v>
      </c>
    </row>
    <row r="277" spans="1:2">
      <c r="A277" s="1">
        <v>43101</v>
      </c>
      <c r="B277">
        <v>97</v>
      </c>
    </row>
    <row r="278" spans="1:2">
      <c r="A278" s="1">
        <v>43132</v>
      </c>
      <c r="B278">
        <v>100.6</v>
      </c>
    </row>
    <row r="279" spans="1:2">
      <c r="A279" s="1">
        <v>43160</v>
      </c>
      <c r="B279">
        <v>92.5</v>
      </c>
    </row>
    <row r="280" spans="1:2">
      <c r="A280" s="1">
        <v>43191</v>
      </c>
      <c r="B280">
        <v>95.7</v>
      </c>
    </row>
    <row r="281" spans="1:2">
      <c r="A281" s="1">
        <v>43221</v>
      </c>
      <c r="B281">
        <v>77.2</v>
      </c>
    </row>
    <row r="282" spans="1:2">
      <c r="A282" s="1">
        <v>43252</v>
      </c>
      <c r="B282">
        <v>65</v>
      </c>
    </row>
    <row r="283" spans="1:2">
      <c r="A283" s="1">
        <v>43282</v>
      </c>
      <c r="B283">
        <v>59.2</v>
      </c>
    </row>
    <row r="284" spans="1:2">
      <c r="A284" s="1">
        <v>43313</v>
      </c>
      <c r="B284">
        <v>60</v>
      </c>
    </row>
    <row r="285" spans="1:2">
      <c r="A285" s="1">
        <v>43344</v>
      </c>
      <c r="B285">
        <v>61.3</v>
      </c>
    </row>
    <row r="286" spans="1:2">
      <c r="A286" s="1">
        <v>43374</v>
      </c>
      <c r="B286">
        <v>63.3</v>
      </c>
    </row>
    <row r="287" spans="1:2">
      <c r="A287" s="1">
        <v>43405</v>
      </c>
      <c r="B287">
        <v>78.400000000000006</v>
      </c>
    </row>
    <row r="288" spans="1:2">
      <c r="A288" s="1">
        <v>43435</v>
      </c>
      <c r="B288">
        <v>90.6</v>
      </c>
    </row>
    <row r="289" spans="1:2">
      <c r="A289" s="1">
        <v>43466</v>
      </c>
      <c r="B289">
        <v>102.7</v>
      </c>
    </row>
    <row r="290" spans="1:2">
      <c r="A290" s="1">
        <v>43497</v>
      </c>
      <c r="B290">
        <v>102.8</v>
      </c>
    </row>
    <row r="291" spans="1:2">
      <c r="A291" s="1">
        <v>43525</v>
      </c>
      <c r="B291">
        <v>91.8</v>
      </c>
    </row>
    <row r="292" spans="1:2">
      <c r="A292" s="1">
        <v>43556</v>
      </c>
      <c r="B292">
        <v>91.1</v>
      </c>
    </row>
    <row r="293" spans="1:2">
      <c r="A293" s="1">
        <v>43586</v>
      </c>
      <c r="B293">
        <v>77.099999999999994</v>
      </c>
    </row>
    <row r="294" spans="1:2">
      <c r="A294" s="1">
        <v>43617</v>
      </c>
      <c r="B294">
        <v>64.7</v>
      </c>
    </row>
    <row r="295" spans="1:2">
      <c r="A295" s="1">
        <v>43647</v>
      </c>
      <c r="B295">
        <v>59</v>
      </c>
    </row>
    <row r="296" spans="1:2">
      <c r="A296" s="1">
        <v>43678</v>
      </c>
      <c r="B296">
        <v>59.4</v>
      </c>
    </row>
    <row r="297" spans="1:2">
      <c r="A297" s="1">
        <v>43709</v>
      </c>
      <c r="B297">
        <v>60.9</v>
      </c>
    </row>
    <row r="298" spans="1:2">
      <c r="A298" s="1">
        <v>43739</v>
      </c>
      <c r="B298">
        <v>64.599999999999994</v>
      </c>
    </row>
    <row r="299" spans="1:2">
      <c r="A299" s="1">
        <v>43770</v>
      </c>
      <c r="B299">
        <v>79.599999999999994</v>
      </c>
    </row>
    <row r="300" spans="1:2">
      <c r="A300" s="1">
        <v>43800</v>
      </c>
      <c r="B300">
        <v>90.6</v>
      </c>
    </row>
    <row r="301" spans="1:2">
      <c r="A301" s="1">
        <v>43831</v>
      </c>
      <c r="B301">
        <v>97.9</v>
      </c>
    </row>
    <row r="302" spans="1:2">
      <c r="A302" s="1">
        <v>43862</v>
      </c>
      <c r="B302">
        <v>96.6</v>
      </c>
    </row>
    <row r="303" spans="1:2">
      <c r="A303" s="1">
        <v>43891</v>
      </c>
      <c r="B303">
        <v>90.6</v>
      </c>
    </row>
    <row r="304" spans="1:2">
      <c r="A304" s="1">
        <v>43922</v>
      </c>
      <c r="B304">
        <v>88.1</v>
      </c>
    </row>
    <row r="305" spans="1:2">
      <c r="A305" s="1">
        <v>43952</v>
      </c>
      <c r="B305">
        <v>75.8</v>
      </c>
    </row>
    <row r="306" spans="1:2">
      <c r="A306" s="1">
        <v>43983</v>
      </c>
      <c r="B306">
        <v>61.6</v>
      </c>
    </row>
    <row r="307" spans="1:2">
      <c r="A307" s="1">
        <v>44013</v>
      </c>
      <c r="B307">
        <v>55.8</v>
      </c>
    </row>
    <row r="308" spans="1:2">
      <c r="A308" s="1">
        <v>44044</v>
      </c>
      <c r="B308">
        <v>58.1</v>
      </c>
    </row>
    <row r="309" spans="1:2">
      <c r="A309" s="1">
        <v>44075</v>
      </c>
      <c r="B309">
        <v>58.9</v>
      </c>
    </row>
    <row r="310" spans="1:2">
      <c r="A310" s="1">
        <v>44105</v>
      </c>
      <c r="B310">
        <v>62.5</v>
      </c>
    </row>
    <row r="311" spans="1:2">
      <c r="A311" s="1">
        <v>44136</v>
      </c>
      <c r="B311">
        <v>77</v>
      </c>
    </row>
    <row r="312" spans="1:2">
      <c r="A312" s="1">
        <v>44166</v>
      </c>
      <c r="B312">
        <v>88.1</v>
      </c>
    </row>
    <row r="313" spans="1:2">
      <c r="A313" s="1">
        <v>44197</v>
      </c>
      <c r="B313">
        <v>103.9</v>
      </c>
    </row>
    <row r="314" spans="1:2">
      <c r="A314" s="1">
        <v>44228</v>
      </c>
      <c r="B314">
        <v>104.9</v>
      </c>
    </row>
    <row r="315" spans="1:2">
      <c r="A315" s="1">
        <v>44256</v>
      </c>
      <c r="B315">
        <v>98.6</v>
      </c>
    </row>
    <row r="316" spans="1:2">
      <c r="A316" s="1">
        <v>44287</v>
      </c>
      <c r="B316">
        <v>96.7</v>
      </c>
    </row>
    <row r="317" spans="1:2">
      <c r="A317" s="1">
        <v>44317</v>
      </c>
      <c r="B317">
        <v>79.900000000000006</v>
      </c>
    </row>
    <row r="318" spans="1:2">
      <c r="A318" s="1">
        <v>44348</v>
      </c>
      <c r="B318">
        <v>66.5</v>
      </c>
    </row>
    <row r="319" spans="1:2">
      <c r="A319" s="1">
        <v>44378</v>
      </c>
      <c r="B319">
        <v>60.3</v>
      </c>
    </row>
    <row r="320" spans="1:2">
      <c r="A320" s="1">
        <v>44409</v>
      </c>
      <c r="B320">
        <v>61.8</v>
      </c>
    </row>
    <row r="321" spans="1:2">
      <c r="A321" s="1">
        <v>44440</v>
      </c>
      <c r="B321">
        <v>62.7</v>
      </c>
    </row>
    <row r="322" spans="1:2">
      <c r="A322" s="1">
        <v>44470</v>
      </c>
      <c r="B322">
        <v>68.5</v>
      </c>
    </row>
    <row r="323" spans="1:2">
      <c r="A323" s="1">
        <v>44501</v>
      </c>
      <c r="B323">
        <v>83.8</v>
      </c>
    </row>
    <row r="324" spans="1:2">
      <c r="A324" s="1">
        <v>44531</v>
      </c>
      <c r="B324">
        <v>92</v>
      </c>
    </row>
    <row r="325" spans="1:2">
      <c r="A325" s="1">
        <v>44562</v>
      </c>
      <c r="B325">
        <v>107</v>
      </c>
    </row>
    <row r="326" spans="1:2">
      <c r="A326" s="1">
        <v>44593</v>
      </c>
      <c r="B326">
        <v>106.1</v>
      </c>
    </row>
    <row r="327" spans="1:2">
      <c r="A327" s="1">
        <v>44621</v>
      </c>
      <c r="B327">
        <v>93.8</v>
      </c>
    </row>
    <row r="328" spans="1:2">
      <c r="A328" s="1">
        <v>44652</v>
      </c>
      <c r="B328">
        <v>98</v>
      </c>
    </row>
    <row r="329" spans="1:2">
      <c r="A329" s="1">
        <v>44682</v>
      </c>
      <c r="B329">
        <v>81.400000000000006</v>
      </c>
    </row>
    <row r="330" spans="1:2">
      <c r="A330" s="1">
        <v>44713</v>
      </c>
      <c r="B330">
        <v>69.3</v>
      </c>
    </row>
    <row r="331" spans="1:2">
      <c r="A331" s="1">
        <v>44743</v>
      </c>
      <c r="B331">
        <v>60.2</v>
      </c>
    </row>
    <row r="332" spans="1:2">
      <c r="A332" s="1">
        <v>44774</v>
      </c>
      <c r="B332">
        <v>61.5</v>
      </c>
    </row>
    <row r="333" spans="1:2">
      <c r="A333" s="1">
        <v>44805</v>
      </c>
      <c r="B333">
        <v>63.7</v>
      </c>
    </row>
    <row r="334" spans="1:2">
      <c r="A334" s="1">
        <v>44835</v>
      </c>
      <c r="B334">
        <v>67.5</v>
      </c>
    </row>
    <row r="335" spans="1:2">
      <c r="A335" s="1">
        <v>44866</v>
      </c>
      <c r="B335">
        <v>81.900000000000006</v>
      </c>
    </row>
    <row r="336" spans="1:2">
      <c r="A336" s="1">
        <v>44896</v>
      </c>
      <c r="B336">
        <v>93.5</v>
      </c>
    </row>
    <row r="337" spans="1:2">
      <c r="A337" s="1">
        <v>44927</v>
      </c>
      <c r="B337">
        <v>107.1</v>
      </c>
    </row>
    <row r="338" spans="1:2">
      <c r="A338" s="1">
        <v>44958</v>
      </c>
      <c r="B338">
        <v>107</v>
      </c>
    </row>
    <row r="339" spans="1:2">
      <c r="A339" s="1">
        <v>44986</v>
      </c>
      <c r="B339">
        <v>96.4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EFFF-CABA-456D-A858-AA01C4F5EADA}">
  <dimension ref="A1:E339"/>
  <sheetViews>
    <sheetView workbookViewId="0">
      <selection activeCell="D1" sqref="D1"/>
    </sheetView>
  </sheetViews>
  <sheetFormatPr defaultRowHeight="14.4"/>
  <cols>
    <col min="1" max="1" width="13.6640625" bestFit="1" customWidth="1"/>
  </cols>
  <sheetData>
    <row r="1" spans="1:5">
      <c r="A1" t="s">
        <v>392</v>
      </c>
      <c r="D1" t="s">
        <v>1243</v>
      </c>
    </row>
    <row r="2" spans="1:5">
      <c r="A2" s="1">
        <v>34731</v>
      </c>
      <c r="C2" t="s">
        <v>1232</v>
      </c>
      <c r="D2">
        <v>100</v>
      </c>
      <c r="E2">
        <v>120.9</v>
      </c>
    </row>
    <row r="3" spans="1:5">
      <c r="A3" s="1">
        <v>34759</v>
      </c>
      <c r="C3">
        <v>2</v>
      </c>
      <c r="D3">
        <v>107.2</v>
      </c>
      <c r="E3">
        <v>121.8</v>
      </c>
    </row>
    <row r="4" spans="1:5">
      <c r="A4" s="1">
        <v>34790</v>
      </c>
      <c r="C4">
        <v>3</v>
      </c>
      <c r="D4">
        <v>120.2</v>
      </c>
      <c r="E4">
        <v>122.5</v>
      </c>
    </row>
    <row r="5" spans="1:5">
      <c r="A5" s="1">
        <v>34820</v>
      </c>
      <c r="C5">
        <v>4</v>
      </c>
      <c r="D5">
        <v>120.5</v>
      </c>
      <c r="E5">
        <v>123.3</v>
      </c>
    </row>
    <row r="6" spans="1:5">
      <c r="A6" s="1">
        <v>34851</v>
      </c>
      <c r="C6">
        <v>5</v>
      </c>
      <c r="D6">
        <v>119.8</v>
      </c>
      <c r="E6">
        <v>123.7</v>
      </c>
    </row>
    <row r="7" spans="1:5">
      <c r="A7" s="1">
        <v>34881</v>
      </c>
      <c r="C7">
        <v>6</v>
      </c>
      <c r="D7">
        <v>125.5</v>
      </c>
      <c r="E7">
        <v>123.8</v>
      </c>
    </row>
    <row r="8" spans="1:5">
      <c r="A8" s="1">
        <v>34912</v>
      </c>
      <c r="C8">
        <v>7</v>
      </c>
      <c r="D8">
        <v>125.8</v>
      </c>
      <c r="E8">
        <v>123.5</v>
      </c>
    </row>
    <row r="9" spans="1:5">
      <c r="A9" s="1">
        <v>34943</v>
      </c>
      <c r="C9">
        <v>8</v>
      </c>
      <c r="D9">
        <v>124.7</v>
      </c>
      <c r="E9">
        <v>122.9</v>
      </c>
    </row>
    <row r="10" spans="1:5">
      <c r="A10" s="1">
        <v>34973</v>
      </c>
      <c r="C10">
        <v>9</v>
      </c>
      <c r="D10">
        <v>127.2</v>
      </c>
      <c r="E10">
        <v>122.3</v>
      </c>
    </row>
    <row r="11" spans="1:5">
      <c r="A11" s="1">
        <v>35004</v>
      </c>
      <c r="C11">
        <v>10</v>
      </c>
      <c r="D11">
        <v>130.30000000000001</v>
      </c>
      <c r="E11">
        <v>121.9</v>
      </c>
    </row>
    <row r="12" spans="1:5">
      <c r="A12" s="1">
        <v>35034</v>
      </c>
      <c r="C12">
        <v>11</v>
      </c>
      <c r="D12">
        <v>128.1</v>
      </c>
      <c r="E12">
        <v>121.8</v>
      </c>
    </row>
    <row r="13" spans="1:5">
      <c r="A13" s="1">
        <v>35065</v>
      </c>
      <c r="C13">
        <v>12</v>
      </c>
      <c r="D13">
        <v>145.69999999999999</v>
      </c>
      <c r="E13">
        <v>121.9</v>
      </c>
    </row>
    <row r="14" spans="1:5">
      <c r="A14" s="1">
        <v>35096</v>
      </c>
      <c r="C14" t="s">
        <v>1233</v>
      </c>
      <c r="D14">
        <v>102.4</v>
      </c>
      <c r="E14">
        <v>122.1</v>
      </c>
    </row>
    <row r="15" spans="1:5">
      <c r="A15" s="1">
        <v>35125</v>
      </c>
      <c r="C15">
        <v>2</v>
      </c>
      <c r="D15">
        <v>107.5</v>
      </c>
      <c r="E15">
        <v>122.3</v>
      </c>
    </row>
    <row r="16" spans="1:5">
      <c r="A16" s="1">
        <v>35156</v>
      </c>
      <c r="C16">
        <v>3</v>
      </c>
      <c r="D16">
        <v>122.4</v>
      </c>
      <c r="E16">
        <v>122.5</v>
      </c>
    </row>
    <row r="17" spans="1:5">
      <c r="A17" s="1">
        <v>35186</v>
      </c>
      <c r="C17">
        <v>4</v>
      </c>
      <c r="D17">
        <v>118</v>
      </c>
      <c r="E17">
        <v>122.7</v>
      </c>
    </row>
    <row r="18" spans="1:5">
      <c r="A18" s="1">
        <v>35217</v>
      </c>
      <c r="C18">
        <v>5</v>
      </c>
      <c r="D18">
        <v>117.1</v>
      </c>
      <c r="E18">
        <v>122.9</v>
      </c>
    </row>
    <row r="19" spans="1:5">
      <c r="A19" s="1">
        <v>35247</v>
      </c>
      <c r="C19">
        <v>6</v>
      </c>
      <c r="D19">
        <v>125.3</v>
      </c>
      <c r="E19">
        <v>122.8</v>
      </c>
    </row>
    <row r="20" spans="1:5">
      <c r="A20" s="1">
        <v>35278</v>
      </c>
      <c r="C20">
        <v>7</v>
      </c>
      <c r="D20">
        <v>125</v>
      </c>
      <c r="E20">
        <v>122.7</v>
      </c>
    </row>
    <row r="21" spans="1:5">
      <c r="A21" s="1">
        <v>35309</v>
      </c>
      <c r="C21">
        <v>8</v>
      </c>
      <c r="D21">
        <v>124.8</v>
      </c>
      <c r="E21">
        <v>122.3</v>
      </c>
    </row>
    <row r="22" spans="1:5">
      <c r="A22" s="1">
        <v>35339</v>
      </c>
      <c r="C22">
        <v>9</v>
      </c>
      <c r="D22">
        <v>127.3</v>
      </c>
      <c r="E22">
        <v>122</v>
      </c>
    </row>
    <row r="23" spans="1:5">
      <c r="A23" s="1">
        <v>35370</v>
      </c>
      <c r="C23">
        <v>10</v>
      </c>
      <c r="D23">
        <v>129.69999999999999</v>
      </c>
      <c r="E23">
        <v>121.7</v>
      </c>
    </row>
    <row r="24" spans="1:5">
      <c r="A24" s="1">
        <v>35400</v>
      </c>
      <c r="C24">
        <v>11</v>
      </c>
      <c r="D24">
        <v>129.69999999999999</v>
      </c>
      <c r="E24">
        <v>121.6</v>
      </c>
    </row>
    <row r="25" spans="1:5">
      <c r="A25" s="1">
        <v>35431</v>
      </c>
      <c r="C25">
        <v>12</v>
      </c>
      <c r="D25">
        <v>144</v>
      </c>
      <c r="E25">
        <v>121.8</v>
      </c>
    </row>
    <row r="26" spans="1:5">
      <c r="A26" s="1">
        <v>35462</v>
      </c>
      <c r="C26" t="s">
        <v>1234</v>
      </c>
      <c r="D26">
        <v>98.5</v>
      </c>
      <c r="E26">
        <v>122.1</v>
      </c>
    </row>
    <row r="27" spans="1:5">
      <c r="A27" s="1">
        <v>35490</v>
      </c>
      <c r="C27">
        <v>2</v>
      </c>
      <c r="D27">
        <v>107.7</v>
      </c>
      <c r="E27">
        <v>122.3</v>
      </c>
    </row>
    <row r="28" spans="1:5">
      <c r="A28" s="1">
        <v>35521</v>
      </c>
      <c r="C28">
        <v>3</v>
      </c>
      <c r="D28">
        <v>123.3</v>
      </c>
      <c r="E28">
        <v>122.3</v>
      </c>
    </row>
    <row r="29" spans="1:5">
      <c r="A29" s="1">
        <v>35551</v>
      </c>
      <c r="C29">
        <v>4</v>
      </c>
      <c r="D29">
        <v>116.6</v>
      </c>
      <c r="E29">
        <v>122.2</v>
      </c>
    </row>
    <row r="30" spans="1:5">
      <c r="A30" s="1">
        <v>35582</v>
      </c>
      <c r="C30">
        <v>5</v>
      </c>
      <c r="D30">
        <v>116.3</v>
      </c>
      <c r="E30">
        <v>122.1</v>
      </c>
    </row>
    <row r="31" spans="1:5">
      <c r="A31" s="1">
        <v>35612</v>
      </c>
      <c r="C31">
        <v>6</v>
      </c>
      <c r="D31">
        <v>125</v>
      </c>
      <c r="E31">
        <v>122.3</v>
      </c>
    </row>
    <row r="32" spans="1:5">
      <c r="A32" s="1">
        <v>35643</v>
      </c>
      <c r="C32">
        <v>7</v>
      </c>
      <c r="D32">
        <v>123</v>
      </c>
      <c r="E32">
        <v>122.8</v>
      </c>
    </row>
    <row r="33" spans="1:5">
      <c r="A33" s="1">
        <v>35674</v>
      </c>
      <c r="C33">
        <v>8</v>
      </c>
      <c r="D33">
        <v>127.7</v>
      </c>
      <c r="E33">
        <v>123.7</v>
      </c>
    </row>
    <row r="34" spans="1:5">
      <c r="A34" s="1">
        <v>35704</v>
      </c>
      <c r="C34">
        <v>9</v>
      </c>
      <c r="D34">
        <v>129.19999999999999</v>
      </c>
      <c r="E34">
        <v>124.7</v>
      </c>
    </row>
    <row r="35" spans="1:5">
      <c r="A35" s="1">
        <v>35735</v>
      </c>
      <c r="C35">
        <v>10</v>
      </c>
      <c r="D35">
        <v>134.1</v>
      </c>
      <c r="E35">
        <v>125.5</v>
      </c>
    </row>
    <row r="36" spans="1:5">
      <c r="A36" s="1">
        <v>35765</v>
      </c>
      <c r="C36">
        <v>11</v>
      </c>
      <c r="D36">
        <v>138.1</v>
      </c>
      <c r="E36">
        <v>126.1</v>
      </c>
    </row>
    <row r="37" spans="1:5">
      <c r="A37" s="1">
        <v>35796</v>
      </c>
      <c r="C37">
        <v>12</v>
      </c>
      <c r="D37">
        <v>147.80000000000001</v>
      </c>
      <c r="E37">
        <v>126.5</v>
      </c>
    </row>
    <row r="38" spans="1:5">
      <c r="A38" s="1">
        <v>35827</v>
      </c>
      <c r="C38" t="s">
        <v>1235</v>
      </c>
      <c r="D38">
        <v>108.8</v>
      </c>
      <c r="E38">
        <v>126.9</v>
      </c>
    </row>
    <row r="39" spans="1:5">
      <c r="A39" s="1">
        <v>35855</v>
      </c>
      <c r="C39">
        <v>2</v>
      </c>
      <c r="D39">
        <v>109.3</v>
      </c>
      <c r="E39">
        <v>127.5</v>
      </c>
    </row>
    <row r="40" spans="1:5">
      <c r="A40" s="1">
        <v>35886</v>
      </c>
      <c r="C40">
        <v>3</v>
      </c>
      <c r="D40">
        <v>129</v>
      </c>
      <c r="E40">
        <v>128.30000000000001</v>
      </c>
    </row>
    <row r="41" spans="1:5">
      <c r="A41" s="1">
        <v>35916</v>
      </c>
      <c r="C41">
        <v>4</v>
      </c>
      <c r="D41">
        <v>122.3</v>
      </c>
      <c r="E41">
        <v>129.30000000000001</v>
      </c>
    </row>
    <row r="42" spans="1:5">
      <c r="A42" s="1">
        <v>35947</v>
      </c>
      <c r="C42">
        <v>5</v>
      </c>
      <c r="D42">
        <v>125.4</v>
      </c>
      <c r="E42">
        <v>130.30000000000001</v>
      </c>
    </row>
    <row r="43" spans="1:5">
      <c r="A43" s="1">
        <v>35977</v>
      </c>
      <c r="C43">
        <v>6</v>
      </c>
      <c r="D43">
        <v>134.4</v>
      </c>
      <c r="E43">
        <v>131.19999999999999</v>
      </c>
    </row>
    <row r="44" spans="1:5">
      <c r="A44" s="1">
        <v>36008</v>
      </c>
      <c r="C44">
        <v>7</v>
      </c>
      <c r="D44">
        <v>130.5</v>
      </c>
      <c r="E44">
        <v>131.69999999999999</v>
      </c>
    </row>
    <row r="45" spans="1:5">
      <c r="A45" s="1">
        <v>36039</v>
      </c>
      <c r="C45">
        <v>8</v>
      </c>
      <c r="D45">
        <v>136.1</v>
      </c>
      <c r="E45">
        <v>132.1</v>
      </c>
    </row>
    <row r="46" spans="1:5">
      <c r="A46" s="1">
        <v>36069</v>
      </c>
      <c r="C46">
        <v>9</v>
      </c>
      <c r="D46">
        <v>138.80000000000001</v>
      </c>
      <c r="E46">
        <v>132.5</v>
      </c>
    </row>
    <row r="47" spans="1:5">
      <c r="A47" s="1">
        <v>36100</v>
      </c>
      <c r="C47">
        <v>10</v>
      </c>
      <c r="D47">
        <v>140.5</v>
      </c>
      <c r="E47">
        <v>132.9</v>
      </c>
    </row>
    <row r="48" spans="1:5">
      <c r="A48" s="1">
        <v>36130</v>
      </c>
      <c r="C48">
        <v>11</v>
      </c>
      <c r="D48">
        <v>143.6</v>
      </c>
      <c r="E48">
        <v>133.1</v>
      </c>
    </row>
    <row r="49" spans="1:5">
      <c r="A49" s="1">
        <v>36161</v>
      </c>
      <c r="C49">
        <v>12</v>
      </c>
      <c r="D49">
        <v>151.19999999999999</v>
      </c>
      <c r="E49">
        <v>133.30000000000001</v>
      </c>
    </row>
    <row r="50" spans="1:5">
      <c r="A50" s="1">
        <v>36192</v>
      </c>
      <c r="C50" t="s">
        <v>1236</v>
      </c>
      <c r="D50">
        <v>115.6</v>
      </c>
      <c r="E50">
        <v>133.4</v>
      </c>
    </row>
    <row r="51" spans="1:5">
      <c r="A51" s="1">
        <v>36220</v>
      </c>
      <c r="C51">
        <v>2</v>
      </c>
      <c r="D51">
        <v>115.5</v>
      </c>
      <c r="E51">
        <v>133.5</v>
      </c>
    </row>
    <row r="52" spans="1:5">
      <c r="A52" s="1">
        <v>36251</v>
      </c>
      <c r="C52">
        <v>3</v>
      </c>
      <c r="D52">
        <v>131.69999999999999</v>
      </c>
      <c r="E52">
        <v>133.69999999999999</v>
      </c>
    </row>
    <row r="53" spans="1:5">
      <c r="A53" s="1">
        <v>36281</v>
      </c>
      <c r="C53">
        <v>4</v>
      </c>
      <c r="D53">
        <v>128</v>
      </c>
      <c r="E53">
        <v>134</v>
      </c>
    </row>
    <row r="54" spans="1:5">
      <c r="A54" s="1">
        <v>36312</v>
      </c>
      <c r="C54">
        <v>5</v>
      </c>
      <c r="D54">
        <v>132.5</v>
      </c>
      <c r="E54">
        <v>134.19999999999999</v>
      </c>
    </row>
    <row r="55" spans="1:5">
      <c r="A55" s="1">
        <v>36342</v>
      </c>
      <c r="C55">
        <v>6</v>
      </c>
      <c r="D55">
        <v>136.1</v>
      </c>
      <c r="E55">
        <v>134.4</v>
      </c>
    </row>
    <row r="56" spans="1:5">
      <c r="A56" s="1">
        <v>36373</v>
      </c>
      <c r="C56">
        <v>7</v>
      </c>
      <c r="D56">
        <v>134.30000000000001</v>
      </c>
      <c r="E56">
        <v>134.6</v>
      </c>
    </row>
    <row r="57" spans="1:5">
      <c r="A57" s="1">
        <v>36404</v>
      </c>
      <c r="C57">
        <v>8</v>
      </c>
      <c r="D57">
        <v>138.1</v>
      </c>
      <c r="E57">
        <v>134.69999999999999</v>
      </c>
    </row>
    <row r="58" spans="1:5">
      <c r="A58" s="1">
        <v>36434</v>
      </c>
      <c r="C58">
        <v>9</v>
      </c>
      <c r="D58">
        <v>137.4</v>
      </c>
      <c r="E58">
        <v>134.69999999999999</v>
      </c>
    </row>
    <row r="59" spans="1:5">
      <c r="A59" s="1">
        <v>36465</v>
      </c>
      <c r="C59">
        <v>10</v>
      </c>
      <c r="D59">
        <v>146.6</v>
      </c>
      <c r="E59">
        <v>134.6</v>
      </c>
    </row>
    <row r="60" spans="1:5">
      <c r="A60" s="1">
        <v>36495</v>
      </c>
      <c r="C60">
        <v>11</v>
      </c>
      <c r="D60">
        <v>145.69999999999999</v>
      </c>
      <c r="E60">
        <v>134.6</v>
      </c>
    </row>
    <row r="61" spans="1:5">
      <c r="A61" s="1">
        <v>36526</v>
      </c>
      <c r="C61">
        <v>12</v>
      </c>
      <c r="D61">
        <v>159.80000000000001</v>
      </c>
      <c r="E61">
        <v>134.6</v>
      </c>
    </row>
    <row r="62" spans="1:5">
      <c r="A62" s="1">
        <v>36557</v>
      </c>
      <c r="C62" t="s">
        <v>1237</v>
      </c>
      <c r="D62">
        <v>114.8</v>
      </c>
      <c r="E62">
        <v>134.80000000000001</v>
      </c>
    </row>
    <row r="63" spans="1:5">
      <c r="A63" s="1">
        <v>36586</v>
      </c>
      <c r="C63">
        <v>2</v>
      </c>
      <c r="D63">
        <v>118.9</v>
      </c>
      <c r="E63">
        <v>135.30000000000001</v>
      </c>
    </row>
    <row r="64" spans="1:5">
      <c r="A64" s="1">
        <v>36617</v>
      </c>
      <c r="C64">
        <v>3</v>
      </c>
      <c r="D64">
        <v>133.19999999999999</v>
      </c>
      <c r="E64">
        <v>136.1</v>
      </c>
    </row>
    <row r="65" spans="1:5">
      <c r="A65" s="1">
        <v>36647</v>
      </c>
      <c r="C65">
        <v>4</v>
      </c>
      <c r="D65">
        <v>134.19999999999999</v>
      </c>
      <c r="E65">
        <v>137.30000000000001</v>
      </c>
    </row>
    <row r="66" spans="1:5">
      <c r="A66" s="1">
        <v>36678</v>
      </c>
      <c r="C66">
        <v>5</v>
      </c>
      <c r="D66">
        <v>130.5</v>
      </c>
      <c r="E66">
        <v>138.80000000000001</v>
      </c>
    </row>
    <row r="67" spans="1:5">
      <c r="A67" s="1">
        <v>36708</v>
      </c>
      <c r="C67">
        <v>6</v>
      </c>
      <c r="D67">
        <v>140.5</v>
      </c>
      <c r="E67">
        <v>140.1</v>
      </c>
    </row>
    <row r="68" spans="1:5">
      <c r="A68" s="1">
        <v>36739</v>
      </c>
      <c r="C68">
        <v>7</v>
      </c>
      <c r="D68">
        <v>141.6</v>
      </c>
      <c r="E68">
        <v>140.9</v>
      </c>
    </row>
    <row r="69" spans="1:5">
      <c r="A69" s="1">
        <v>36770</v>
      </c>
      <c r="C69">
        <v>8</v>
      </c>
      <c r="D69">
        <v>144.5</v>
      </c>
      <c r="E69">
        <v>141.30000000000001</v>
      </c>
    </row>
    <row r="70" spans="1:5">
      <c r="A70" s="1">
        <v>36800</v>
      </c>
      <c r="C70">
        <v>9</v>
      </c>
      <c r="D70">
        <v>147.19999999999999</v>
      </c>
      <c r="E70">
        <v>141.1</v>
      </c>
    </row>
    <row r="71" spans="1:5">
      <c r="A71" s="1">
        <v>36831</v>
      </c>
      <c r="C71">
        <v>10</v>
      </c>
      <c r="D71">
        <v>158</v>
      </c>
      <c r="E71">
        <v>140.6</v>
      </c>
    </row>
    <row r="72" spans="1:5">
      <c r="A72" s="1">
        <v>36861</v>
      </c>
      <c r="C72">
        <v>11</v>
      </c>
      <c r="D72">
        <v>148.5</v>
      </c>
      <c r="E72">
        <v>140.1</v>
      </c>
    </row>
    <row r="73" spans="1:5">
      <c r="A73" s="1">
        <v>36892</v>
      </c>
      <c r="C73">
        <v>12</v>
      </c>
      <c r="D73">
        <v>166.9</v>
      </c>
      <c r="E73">
        <v>139.69999999999999</v>
      </c>
    </row>
    <row r="74" spans="1:5">
      <c r="A74" s="1">
        <v>36923</v>
      </c>
      <c r="C74" t="s">
        <v>1238</v>
      </c>
      <c r="D74">
        <v>119.7</v>
      </c>
      <c r="E74">
        <v>139.30000000000001</v>
      </c>
    </row>
    <row r="75" spans="1:5">
      <c r="A75" s="1">
        <v>36951</v>
      </c>
      <c r="C75">
        <v>2</v>
      </c>
      <c r="D75">
        <v>128.30000000000001</v>
      </c>
      <c r="E75">
        <v>139.1</v>
      </c>
    </row>
    <row r="76" spans="1:5">
      <c r="A76" s="1">
        <v>36982</v>
      </c>
      <c r="C76">
        <v>3</v>
      </c>
      <c r="D76">
        <v>141.9</v>
      </c>
      <c r="E76">
        <v>138.9</v>
      </c>
    </row>
    <row r="77" spans="1:5">
      <c r="A77" s="1">
        <v>37012</v>
      </c>
      <c r="C77">
        <v>4</v>
      </c>
      <c r="D77">
        <v>124.3</v>
      </c>
      <c r="E77">
        <v>139</v>
      </c>
    </row>
    <row r="78" spans="1:5">
      <c r="A78" s="1">
        <v>37043</v>
      </c>
      <c r="C78">
        <v>5</v>
      </c>
      <c r="D78">
        <v>124.5</v>
      </c>
      <c r="E78">
        <v>139.30000000000001</v>
      </c>
    </row>
    <row r="79" spans="1:5">
      <c r="A79" s="1">
        <v>37073</v>
      </c>
      <c r="C79">
        <v>6</v>
      </c>
      <c r="D79">
        <v>137.6</v>
      </c>
      <c r="E79">
        <v>139.9</v>
      </c>
    </row>
    <row r="80" spans="1:5">
      <c r="A80" s="1">
        <v>37104</v>
      </c>
      <c r="C80">
        <v>7</v>
      </c>
      <c r="D80">
        <v>142.19999999999999</v>
      </c>
      <c r="E80">
        <v>140.69999999999999</v>
      </c>
    </row>
    <row r="81" spans="1:5">
      <c r="A81" s="1">
        <v>37135</v>
      </c>
      <c r="C81">
        <v>8</v>
      </c>
      <c r="D81">
        <v>145.69999999999999</v>
      </c>
      <c r="E81">
        <v>141.6</v>
      </c>
    </row>
    <row r="82" spans="1:5">
      <c r="A82" s="1">
        <v>37165</v>
      </c>
      <c r="C82">
        <v>9</v>
      </c>
      <c r="D82">
        <v>147.9</v>
      </c>
      <c r="E82">
        <v>142.19999999999999</v>
      </c>
    </row>
    <row r="83" spans="1:5">
      <c r="A83" s="1">
        <v>37196</v>
      </c>
      <c r="C83">
        <v>10</v>
      </c>
      <c r="D83">
        <v>152.30000000000001</v>
      </c>
      <c r="E83">
        <v>142.69999999999999</v>
      </c>
    </row>
    <row r="84" spans="1:5">
      <c r="A84" s="1">
        <v>37226</v>
      </c>
      <c r="C84">
        <v>11</v>
      </c>
      <c r="D84">
        <v>153.5</v>
      </c>
      <c r="E84">
        <v>143</v>
      </c>
    </row>
    <row r="85" spans="1:5">
      <c r="A85" s="1">
        <v>37257</v>
      </c>
      <c r="C85">
        <v>12</v>
      </c>
      <c r="D85">
        <v>182.7</v>
      </c>
      <c r="E85">
        <v>143.69999999999999</v>
      </c>
    </row>
    <row r="86" spans="1:5">
      <c r="A86" s="1">
        <v>37288</v>
      </c>
      <c r="C86" t="s">
        <v>1239</v>
      </c>
      <c r="D86">
        <v>120.6</v>
      </c>
      <c r="E86">
        <v>145.1</v>
      </c>
    </row>
    <row r="87" spans="1:5">
      <c r="A87" s="1">
        <v>37316</v>
      </c>
      <c r="C87">
        <v>2</v>
      </c>
      <c r="D87">
        <v>127.7</v>
      </c>
      <c r="E87">
        <v>146.9</v>
      </c>
    </row>
    <row r="88" spans="1:5">
      <c r="A88" s="1">
        <v>37347</v>
      </c>
      <c r="C88">
        <v>3</v>
      </c>
      <c r="D88">
        <v>151.30000000000001</v>
      </c>
      <c r="E88">
        <v>148.80000000000001</v>
      </c>
    </row>
    <row r="89" spans="1:5">
      <c r="A89" s="1">
        <v>37377</v>
      </c>
      <c r="C89">
        <v>4</v>
      </c>
      <c r="D89">
        <v>145.9</v>
      </c>
      <c r="E89">
        <v>150.19999999999999</v>
      </c>
    </row>
    <row r="90" spans="1:5">
      <c r="A90" s="1">
        <v>37408</v>
      </c>
      <c r="C90">
        <v>5</v>
      </c>
      <c r="D90">
        <v>141.69999999999999</v>
      </c>
      <c r="E90">
        <v>151.1</v>
      </c>
    </row>
    <row r="91" spans="1:5">
      <c r="A91" s="1">
        <v>37438</v>
      </c>
      <c r="C91">
        <v>6</v>
      </c>
      <c r="D91">
        <v>150.69999999999999</v>
      </c>
      <c r="E91">
        <v>151.5</v>
      </c>
    </row>
    <row r="92" spans="1:5">
      <c r="A92" s="1">
        <v>37469</v>
      </c>
      <c r="C92">
        <v>7</v>
      </c>
      <c r="D92">
        <v>149.4</v>
      </c>
      <c r="E92">
        <v>151.5</v>
      </c>
    </row>
    <row r="93" spans="1:5">
      <c r="A93" s="1">
        <v>37500</v>
      </c>
      <c r="C93">
        <v>8</v>
      </c>
      <c r="D93">
        <v>152.1</v>
      </c>
      <c r="E93">
        <v>151.69999999999999</v>
      </c>
    </row>
    <row r="94" spans="1:5">
      <c r="A94" s="1">
        <v>37530</v>
      </c>
      <c r="C94">
        <v>9</v>
      </c>
      <c r="D94">
        <v>158.4</v>
      </c>
      <c r="E94">
        <v>152.19999999999999</v>
      </c>
    </row>
    <row r="95" spans="1:5">
      <c r="A95" s="1">
        <v>37561</v>
      </c>
      <c r="C95">
        <v>10</v>
      </c>
      <c r="D95">
        <v>163.5</v>
      </c>
      <c r="E95">
        <v>153</v>
      </c>
    </row>
    <row r="96" spans="1:5">
      <c r="A96" s="1">
        <v>37591</v>
      </c>
      <c r="C96">
        <v>11</v>
      </c>
      <c r="D96">
        <v>165.8</v>
      </c>
      <c r="E96">
        <v>153.6</v>
      </c>
    </row>
    <row r="97" spans="1:5">
      <c r="A97" s="1">
        <v>37622</v>
      </c>
      <c r="C97">
        <v>12</v>
      </c>
      <c r="D97">
        <v>197.1</v>
      </c>
      <c r="E97">
        <v>153.80000000000001</v>
      </c>
    </row>
    <row r="98" spans="1:5">
      <c r="A98" s="1">
        <v>37653</v>
      </c>
      <c r="C98" t="s">
        <v>1240</v>
      </c>
      <c r="D98">
        <v>132.69999999999999</v>
      </c>
      <c r="E98">
        <v>153.1</v>
      </c>
    </row>
    <row r="99" spans="1:5">
      <c r="A99" s="1">
        <v>37681</v>
      </c>
      <c r="C99">
        <v>2</v>
      </c>
      <c r="D99">
        <v>135.9</v>
      </c>
      <c r="E99">
        <v>151.69999999999999</v>
      </c>
    </row>
    <row r="100" spans="1:5">
      <c r="A100" s="1">
        <v>37712</v>
      </c>
      <c r="C100">
        <v>3</v>
      </c>
      <c r="D100">
        <v>150.1</v>
      </c>
      <c r="E100">
        <v>150</v>
      </c>
    </row>
    <row r="101" spans="1:5">
      <c r="A101" s="1">
        <v>37742</v>
      </c>
      <c r="C101">
        <v>4</v>
      </c>
      <c r="D101">
        <v>141.1</v>
      </c>
      <c r="E101">
        <v>148.6</v>
      </c>
    </row>
    <row r="102" spans="1:5">
      <c r="A102" s="1">
        <v>37773</v>
      </c>
      <c r="C102">
        <v>5</v>
      </c>
      <c r="D102">
        <v>136.30000000000001</v>
      </c>
      <c r="E102">
        <v>147.5</v>
      </c>
    </row>
    <row r="103" spans="1:5">
      <c r="A103" s="1">
        <v>37803</v>
      </c>
      <c r="C103">
        <v>6</v>
      </c>
      <c r="D103">
        <v>143.30000000000001</v>
      </c>
      <c r="E103">
        <v>147.1</v>
      </c>
    </row>
    <row r="104" spans="1:5">
      <c r="A104" s="1">
        <v>37834</v>
      </c>
      <c r="C104">
        <v>7</v>
      </c>
      <c r="D104">
        <v>147.6</v>
      </c>
      <c r="E104">
        <v>147.4</v>
      </c>
    </row>
    <row r="105" spans="1:5">
      <c r="A105" s="1">
        <v>37865</v>
      </c>
      <c r="C105">
        <v>8</v>
      </c>
      <c r="D105">
        <v>151.1</v>
      </c>
      <c r="E105">
        <v>148</v>
      </c>
    </row>
    <row r="106" spans="1:5">
      <c r="A106" s="1">
        <v>37895</v>
      </c>
      <c r="C106">
        <v>9</v>
      </c>
      <c r="D106">
        <v>152.19999999999999</v>
      </c>
      <c r="E106">
        <v>148.80000000000001</v>
      </c>
    </row>
    <row r="107" spans="1:5">
      <c r="A107" s="1">
        <v>37926</v>
      </c>
      <c r="C107">
        <v>10</v>
      </c>
      <c r="D107">
        <v>159.5</v>
      </c>
      <c r="E107">
        <v>149.6</v>
      </c>
    </row>
    <row r="108" spans="1:5">
      <c r="A108" s="1">
        <v>37956</v>
      </c>
      <c r="C108">
        <v>11</v>
      </c>
      <c r="D108">
        <v>163</v>
      </c>
      <c r="E108">
        <v>150.19999999999999</v>
      </c>
    </row>
    <row r="109" spans="1:5">
      <c r="A109" s="1">
        <v>37987</v>
      </c>
      <c r="C109">
        <v>12</v>
      </c>
      <c r="D109">
        <v>185.6</v>
      </c>
      <c r="E109">
        <v>150.5</v>
      </c>
    </row>
    <row r="110" spans="1:5">
      <c r="A110" s="1">
        <v>38018</v>
      </c>
      <c r="C110" t="s">
        <v>1241</v>
      </c>
      <c r="D110">
        <v>129.4</v>
      </c>
      <c r="E110">
        <v>150.5</v>
      </c>
    </row>
    <row r="111" spans="1:5">
      <c r="A111" s="1">
        <v>38047</v>
      </c>
      <c r="C111">
        <v>2</v>
      </c>
      <c r="D111">
        <v>134</v>
      </c>
      <c r="E111">
        <v>150.30000000000001</v>
      </c>
    </row>
    <row r="112" spans="1:5">
      <c r="A112" s="1">
        <v>38078</v>
      </c>
    </row>
    <row r="113" spans="1:1">
      <c r="A113" s="1">
        <v>38108</v>
      </c>
    </row>
    <row r="114" spans="1:1">
      <c r="A114" s="1">
        <v>38139</v>
      </c>
    </row>
    <row r="115" spans="1:1">
      <c r="A115" s="1">
        <v>38169</v>
      </c>
    </row>
    <row r="116" spans="1:1">
      <c r="A116" s="1">
        <v>38200</v>
      </c>
    </row>
    <row r="117" spans="1:1">
      <c r="A117" s="1">
        <v>38231</v>
      </c>
    </row>
    <row r="118" spans="1:1">
      <c r="A118" s="1">
        <v>38261</v>
      </c>
    </row>
    <row r="119" spans="1:1">
      <c r="A119" s="1">
        <v>38292</v>
      </c>
    </row>
    <row r="120" spans="1:1">
      <c r="A120" s="1">
        <v>38322</v>
      </c>
    </row>
    <row r="121" spans="1:1">
      <c r="A121" s="1">
        <v>38353</v>
      </c>
    </row>
    <row r="122" spans="1:1">
      <c r="A122" s="1">
        <v>38384</v>
      </c>
    </row>
    <row r="123" spans="1:1">
      <c r="A123" s="1">
        <v>38412</v>
      </c>
    </row>
    <row r="124" spans="1:1">
      <c r="A124" s="1">
        <v>38443</v>
      </c>
    </row>
    <row r="125" spans="1:1">
      <c r="A125" s="1">
        <v>38473</v>
      </c>
    </row>
    <row r="126" spans="1:1">
      <c r="A126" s="1">
        <v>38504</v>
      </c>
    </row>
    <row r="127" spans="1:1">
      <c r="A127" s="1">
        <v>38534</v>
      </c>
    </row>
    <row r="128" spans="1:1">
      <c r="A128" s="1">
        <v>38565</v>
      </c>
    </row>
    <row r="129" spans="1:1">
      <c r="A129" s="1">
        <v>38596</v>
      </c>
    </row>
    <row r="130" spans="1:1">
      <c r="A130" s="1">
        <v>38626</v>
      </c>
    </row>
    <row r="131" spans="1:1">
      <c r="A131" s="1">
        <v>38657</v>
      </c>
    </row>
    <row r="132" spans="1:1">
      <c r="A132" s="1">
        <v>38687</v>
      </c>
    </row>
    <row r="133" spans="1:1">
      <c r="A133" s="1">
        <v>38718</v>
      </c>
    </row>
    <row r="134" spans="1:1">
      <c r="A134" s="1">
        <v>38749</v>
      </c>
    </row>
    <row r="135" spans="1:1">
      <c r="A135" s="1">
        <v>38777</v>
      </c>
    </row>
    <row r="136" spans="1:1">
      <c r="A136" s="1">
        <v>38808</v>
      </c>
    </row>
    <row r="137" spans="1:1">
      <c r="A137" s="1">
        <v>38838</v>
      </c>
    </row>
    <row r="138" spans="1:1">
      <c r="A138" s="1">
        <v>38869</v>
      </c>
    </row>
    <row r="139" spans="1:1">
      <c r="A139" s="1">
        <v>38899</v>
      </c>
    </row>
    <row r="140" spans="1:1">
      <c r="A140" s="1">
        <v>38930</v>
      </c>
    </row>
    <row r="141" spans="1:1">
      <c r="A141" s="1">
        <v>38961</v>
      </c>
    </row>
    <row r="142" spans="1:1">
      <c r="A142" s="1">
        <v>38991</v>
      </c>
    </row>
    <row r="143" spans="1:1">
      <c r="A143" s="1">
        <v>39022</v>
      </c>
    </row>
    <row r="144" spans="1:1">
      <c r="A144" s="1">
        <v>39052</v>
      </c>
    </row>
    <row r="145" spans="1:1">
      <c r="A145" s="1">
        <v>39083</v>
      </c>
    </row>
    <row r="146" spans="1:1">
      <c r="A146" s="1">
        <v>39114</v>
      </c>
    </row>
    <row r="147" spans="1:1">
      <c r="A147" s="1">
        <v>39142</v>
      </c>
    </row>
    <row r="148" spans="1:1">
      <c r="A148" s="1">
        <v>39173</v>
      </c>
    </row>
    <row r="149" spans="1:1">
      <c r="A149" s="1">
        <v>39203</v>
      </c>
    </row>
    <row r="150" spans="1:1">
      <c r="A150" s="1">
        <v>39234</v>
      </c>
    </row>
    <row r="151" spans="1:1">
      <c r="A151" s="1">
        <v>39264</v>
      </c>
    </row>
    <row r="152" spans="1:1">
      <c r="A152" s="1">
        <v>39295</v>
      </c>
    </row>
    <row r="153" spans="1:1">
      <c r="A153" s="1">
        <v>39326</v>
      </c>
    </row>
    <row r="154" spans="1:1">
      <c r="A154" s="1">
        <v>39356</v>
      </c>
    </row>
    <row r="155" spans="1:1">
      <c r="A155" s="1">
        <v>39387</v>
      </c>
    </row>
    <row r="156" spans="1:1">
      <c r="A156" s="1">
        <v>39417</v>
      </c>
    </row>
    <row r="157" spans="1:1">
      <c r="A157" s="1">
        <v>39448</v>
      </c>
    </row>
    <row r="158" spans="1:1">
      <c r="A158" s="1">
        <v>39479</v>
      </c>
    </row>
    <row r="159" spans="1:1">
      <c r="A159" s="1">
        <v>39508</v>
      </c>
    </row>
    <row r="160" spans="1:1">
      <c r="A160" s="1">
        <v>39539</v>
      </c>
    </row>
    <row r="161" spans="1:1">
      <c r="A161" s="1">
        <v>39569</v>
      </c>
    </row>
    <row r="162" spans="1:1">
      <c r="A162" s="1">
        <v>39600</v>
      </c>
    </row>
    <row r="163" spans="1:1">
      <c r="A163" s="1">
        <v>39630</v>
      </c>
    </row>
    <row r="164" spans="1:1">
      <c r="A164" s="1">
        <v>39661</v>
      </c>
    </row>
    <row r="165" spans="1:1">
      <c r="A165" s="1">
        <v>39692</v>
      </c>
    </row>
    <row r="166" spans="1:1">
      <c r="A166" s="1">
        <v>39722</v>
      </c>
    </row>
    <row r="167" spans="1:1">
      <c r="A167" s="1">
        <v>39753</v>
      </c>
    </row>
    <row r="168" spans="1:1">
      <c r="A168" s="1">
        <v>39783</v>
      </c>
    </row>
    <row r="169" spans="1:1">
      <c r="A169" s="1">
        <v>39814</v>
      </c>
    </row>
    <row r="170" spans="1:1">
      <c r="A170" s="1">
        <v>39845</v>
      </c>
    </row>
    <row r="171" spans="1:1">
      <c r="A171" s="1">
        <v>39873</v>
      </c>
    </row>
    <row r="172" spans="1:1">
      <c r="A172" s="1">
        <v>39904</v>
      </c>
    </row>
    <row r="173" spans="1:1">
      <c r="A173" s="1">
        <v>39934</v>
      </c>
    </row>
    <row r="174" spans="1:1">
      <c r="A174" s="1">
        <v>39965</v>
      </c>
    </row>
    <row r="175" spans="1:1">
      <c r="A175" s="1">
        <v>39995</v>
      </c>
    </row>
    <row r="176" spans="1:1">
      <c r="A176" s="1">
        <v>40026</v>
      </c>
    </row>
    <row r="177" spans="1:1">
      <c r="A177" s="1">
        <v>40057</v>
      </c>
    </row>
    <row r="178" spans="1:1">
      <c r="A178" s="1">
        <v>40087</v>
      </c>
    </row>
    <row r="179" spans="1:1">
      <c r="A179" s="1">
        <v>40118</v>
      </c>
    </row>
    <row r="180" spans="1:1">
      <c r="A180" s="1">
        <v>40148</v>
      </c>
    </row>
    <row r="181" spans="1:1">
      <c r="A181" s="1">
        <v>40179</v>
      </c>
    </row>
    <row r="182" spans="1:1">
      <c r="A182" s="1">
        <v>40210</v>
      </c>
    </row>
    <row r="183" spans="1:1">
      <c r="A183" s="1">
        <v>40238</v>
      </c>
    </row>
    <row r="184" spans="1:1">
      <c r="A184" s="1">
        <v>40269</v>
      </c>
    </row>
    <row r="185" spans="1:1">
      <c r="A185" s="1">
        <v>40299</v>
      </c>
    </row>
    <row r="186" spans="1:1">
      <c r="A186" s="1">
        <v>40330</v>
      </c>
    </row>
    <row r="187" spans="1:1">
      <c r="A187" s="1">
        <v>40360</v>
      </c>
    </row>
    <row r="188" spans="1:1">
      <c r="A188" s="1">
        <v>40391</v>
      </c>
    </row>
    <row r="189" spans="1:1">
      <c r="A189" s="1">
        <v>40422</v>
      </c>
    </row>
    <row r="190" spans="1:1">
      <c r="A190" s="1">
        <v>40452</v>
      </c>
    </row>
    <row r="191" spans="1:1">
      <c r="A191" s="1">
        <v>40483</v>
      </c>
    </row>
    <row r="192" spans="1:1">
      <c r="A192" s="1">
        <v>40513</v>
      </c>
    </row>
    <row r="193" spans="1:1">
      <c r="A193" s="1">
        <v>40544</v>
      </c>
    </row>
    <row r="194" spans="1:1">
      <c r="A194" s="1">
        <v>40575</v>
      </c>
    </row>
    <row r="195" spans="1:1">
      <c r="A195" s="1">
        <v>40603</v>
      </c>
    </row>
    <row r="196" spans="1:1">
      <c r="A196" s="1">
        <v>40634</v>
      </c>
    </row>
    <row r="197" spans="1:1">
      <c r="A197" s="1">
        <v>40664</v>
      </c>
    </row>
    <row r="198" spans="1:1">
      <c r="A198" s="1">
        <v>40695</v>
      </c>
    </row>
    <row r="199" spans="1:1">
      <c r="A199" s="1">
        <v>40725</v>
      </c>
    </row>
    <row r="200" spans="1:1">
      <c r="A200" s="1">
        <v>40756</v>
      </c>
    </row>
    <row r="201" spans="1:1">
      <c r="A201" s="1">
        <v>40787</v>
      </c>
    </row>
    <row r="202" spans="1:1">
      <c r="A202" s="1">
        <v>40817</v>
      </c>
    </row>
    <row r="203" spans="1:1">
      <c r="A203" s="1">
        <v>40848</v>
      </c>
    </row>
    <row r="204" spans="1:1">
      <c r="A204" s="1">
        <v>40878</v>
      </c>
    </row>
    <row r="205" spans="1:1">
      <c r="A205" s="1">
        <v>40909</v>
      </c>
    </row>
    <row r="206" spans="1:1">
      <c r="A206" s="1">
        <v>40940</v>
      </c>
    </row>
    <row r="207" spans="1:1">
      <c r="A207" s="1">
        <v>40969</v>
      </c>
    </row>
    <row r="208" spans="1:1">
      <c r="A208" s="1">
        <v>41000</v>
      </c>
    </row>
    <row r="209" spans="1:1">
      <c r="A209" s="1">
        <v>41030</v>
      </c>
    </row>
    <row r="210" spans="1:1">
      <c r="A210" s="1">
        <v>41061</v>
      </c>
    </row>
    <row r="211" spans="1:1">
      <c r="A211" s="1">
        <v>41091</v>
      </c>
    </row>
    <row r="212" spans="1:1">
      <c r="A212" s="1">
        <v>41122</v>
      </c>
    </row>
    <row r="213" spans="1:1">
      <c r="A213" s="1">
        <v>41153</v>
      </c>
    </row>
    <row r="214" spans="1:1">
      <c r="A214" s="1">
        <v>41183</v>
      </c>
    </row>
    <row r="215" spans="1:1">
      <c r="A215" s="1">
        <v>41214</v>
      </c>
    </row>
    <row r="216" spans="1:1">
      <c r="A216" s="1">
        <v>41244</v>
      </c>
    </row>
    <row r="217" spans="1:1">
      <c r="A217" s="1">
        <v>41275</v>
      </c>
    </row>
    <row r="218" spans="1:1">
      <c r="A218" s="1">
        <v>41306</v>
      </c>
    </row>
    <row r="219" spans="1:1">
      <c r="A219" s="1">
        <v>41334</v>
      </c>
    </row>
    <row r="220" spans="1:1">
      <c r="A220" s="1">
        <v>41365</v>
      </c>
    </row>
    <row r="221" spans="1:1">
      <c r="A221" s="1">
        <v>41395</v>
      </c>
    </row>
    <row r="222" spans="1:1">
      <c r="A222" s="1">
        <v>41426</v>
      </c>
    </row>
    <row r="223" spans="1:1">
      <c r="A223" s="1">
        <v>41456</v>
      </c>
    </row>
    <row r="224" spans="1:1">
      <c r="A224" s="1">
        <v>41487</v>
      </c>
    </row>
    <row r="225" spans="1:2">
      <c r="A225" s="1">
        <v>41518</v>
      </c>
    </row>
    <row r="226" spans="1:2">
      <c r="A226" s="1">
        <v>41548</v>
      </c>
    </row>
    <row r="227" spans="1:2">
      <c r="A227" s="1">
        <v>41579</v>
      </c>
    </row>
    <row r="228" spans="1:2">
      <c r="A228" s="1">
        <v>41609</v>
      </c>
    </row>
    <row r="229" spans="1:2">
      <c r="A229" s="1">
        <v>41640</v>
      </c>
    </row>
    <row r="230" spans="1:2">
      <c r="A230" s="1">
        <v>41671</v>
      </c>
      <c r="B230">
        <v>100</v>
      </c>
    </row>
    <row r="231" spans="1:2">
      <c r="A231" s="1">
        <v>41699</v>
      </c>
      <c r="B231">
        <v>107.2</v>
      </c>
    </row>
    <row r="232" spans="1:2">
      <c r="A232" s="1">
        <v>41730</v>
      </c>
      <c r="B232">
        <v>120.2</v>
      </c>
    </row>
    <row r="233" spans="1:2">
      <c r="A233" s="1">
        <v>41760</v>
      </c>
      <c r="B233">
        <v>120.5</v>
      </c>
    </row>
    <row r="234" spans="1:2">
      <c r="A234" s="1">
        <v>41791</v>
      </c>
      <c r="B234">
        <v>119.8</v>
      </c>
    </row>
    <row r="235" spans="1:2">
      <c r="A235" s="1">
        <v>41821</v>
      </c>
      <c r="B235">
        <v>125.5</v>
      </c>
    </row>
    <row r="236" spans="1:2">
      <c r="A236" s="1">
        <v>41852</v>
      </c>
      <c r="B236">
        <v>125.8</v>
      </c>
    </row>
    <row r="237" spans="1:2">
      <c r="A237" s="1">
        <v>41883</v>
      </c>
      <c r="B237">
        <v>124.7</v>
      </c>
    </row>
    <row r="238" spans="1:2">
      <c r="A238" s="1">
        <v>41913</v>
      </c>
      <c r="B238">
        <v>127.2</v>
      </c>
    </row>
    <row r="239" spans="1:2">
      <c r="A239" s="1">
        <v>41944</v>
      </c>
      <c r="B239">
        <v>130.30000000000001</v>
      </c>
    </row>
    <row r="240" spans="1:2">
      <c r="A240" s="1">
        <v>41974</v>
      </c>
      <c r="B240">
        <v>128.1</v>
      </c>
    </row>
    <row r="241" spans="1:2">
      <c r="A241" s="1">
        <v>42005</v>
      </c>
      <c r="B241">
        <v>145.69999999999999</v>
      </c>
    </row>
    <row r="242" spans="1:2">
      <c r="A242" s="1">
        <v>42036</v>
      </c>
      <c r="B242">
        <v>102.4</v>
      </c>
    </row>
    <row r="243" spans="1:2">
      <c r="A243" s="1">
        <v>42064</v>
      </c>
      <c r="B243">
        <v>107.5</v>
      </c>
    </row>
    <row r="244" spans="1:2">
      <c r="A244" s="1">
        <v>42095</v>
      </c>
      <c r="B244">
        <v>122.4</v>
      </c>
    </row>
    <row r="245" spans="1:2">
      <c r="A245" s="1">
        <v>42125</v>
      </c>
      <c r="B245">
        <v>118</v>
      </c>
    </row>
    <row r="246" spans="1:2">
      <c r="A246" s="1">
        <v>42156</v>
      </c>
      <c r="B246">
        <v>117.1</v>
      </c>
    </row>
    <row r="247" spans="1:2">
      <c r="A247" s="1">
        <v>42186</v>
      </c>
      <c r="B247">
        <v>125.3</v>
      </c>
    </row>
    <row r="248" spans="1:2">
      <c r="A248" s="1">
        <v>42217</v>
      </c>
      <c r="B248">
        <v>125</v>
      </c>
    </row>
    <row r="249" spans="1:2">
      <c r="A249" s="1">
        <v>42248</v>
      </c>
      <c r="B249">
        <v>124.8</v>
      </c>
    </row>
    <row r="250" spans="1:2">
      <c r="A250" s="1">
        <v>42278</v>
      </c>
      <c r="B250">
        <v>127.3</v>
      </c>
    </row>
    <row r="251" spans="1:2">
      <c r="A251" s="1">
        <v>42309</v>
      </c>
      <c r="B251">
        <v>129.69999999999999</v>
      </c>
    </row>
    <row r="252" spans="1:2">
      <c r="A252" s="1">
        <v>42339</v>
      </c>
      <c r="B252">
        <v>129.69999999999999</v>
      </c>
    </row>
    <row r="253" spans="1:2">
      <c r="A253" s="1">
        <v>42370</v>
      </c>
      <c r="B253">
        <v>144</v>
      </c>
    </row>
    <row r="254" spans="1:2">
      <c r="A254" s="1">
        <v>42401</v>
      </c>
      <c r="B254">
        <v>98.5</v>
      </c>
    </row>
    <row r="255" spans="1:2">
      <c r="A255" s="1">
        <v>42430</v>
      </c>
      <c r="B255">
        <v>107.7</v>
      </c>
    </row>
    <row r="256" spans="1:2">
      <c r="A256" s="1">
        <v>42461</v>
      </c>
      <c r="B256">
        <v>123.3</v>
      </c>
    </row>
    <row r="257" spans="1:2">
      <c r="A257" s="1">
        <v>42491</v>
      </c>
      <c r="B257">
        <v>116.6</v>
      </c>
    </row>
    <row r="258" spans="1:2">
      <c r="A258" s="1">
        <v>42522</v>
      </c>
      <c r="B258">
        <v>116.3</v>
      </c>
    </row>
    <row r="259" spans="1:2">
      <c r="A259" s="1">
        <v>42552</v>
      </c>
      <c r="B259">
        <v>125</v>
      </c>
    </row>
    <row r="260" spans="1:2">
      <c r="A260" s="1">
        <v>42583</v>
      </c>
      <c r="B260">
        <v>123</v>
      </c>
    </row>
    <row r="261" spans="1:2">
      <c r="A261" s="1">
        <v>42614</v>
      </c>
      <c r="B261">
        <v>127.7</v>
      </c>
    </row>
    <row r="262" spans="1:2">
      <c r="A262" s="1">
        <v>42644</v>
      </c>
      <c r="B262">
        <v>129.19999999999999</v>
      </c>
    </row>
    <row r="263" spans="1:2">
      <c r="A263" s="1">
        <v>42675</v>
      </c>
      <c r="B263">
        <v>134.1</v>
      </c>
    </row>
    <row r="264" spans="1:2">
      <c r="A264" s="1">
        <v>42705</v>
      </c>
      <c r="B264">
        <v>138.1</v>
      </c>
    </row>
    <row r="265" spans="1:2">
      <c r="A265" s="1">
        <v>42736</v>
      </c>
      <c r="B265">
        <v>147.80000000000001</v>
      </c>
    </row>
    <row r="266" spans="1:2">
      <c r="A266" s="1">
        <v>42767</v>
      </c>
      <c r="B266">
        <v>108.8</v>
      </c>
    </row>
    <row r="267" spans="1:2">
      <c r="A267" s="1">
        <v>42795</v>
      </c>
      <c r="B267">
        <v>109.3</v>
      </c>
    </row>
    <row r="268" spans="1:2">
      <c r="A268" s="1">
        <v>42826</v>
      </c>
      <c r="B268">
        <v>129</v>
      </c>
    </row>
    <row r="269" spans="1:2">
      <c r="A269" s="1">
        <v>42856</v>
      </c>
      <c r="B269">
        <v>122.3</v>
      </c>
    </row>
    <row r="270" spans="1:2">
      <c r="A270" s="1">
        <v>42887</v>
      </c>
      <c r="B270">
        <v>125.4</v>
      </c>
    </row>
    <row r="271" spans="1:2">
      <c r="A271" s="1">
        <v>42917</v>
      </c>
      <c r="B271">
        <v>134.4</v>
      </c>
    </row>
    <row r="272" spans="1:2">
      <c r="A272" s="1">
        <v>42948</v>
      </c>
      <c r="B272">
        <v>130.5</v>
      </c>
    </row>
    <row r="273" spans="1:2">
      <c r="A273" s="1">
        <v>42979</v>
      </c>
      <c r="B273">
        <v>136.1</v>
      </c>
    </row>
    <row r="274" spans="1:2">
      <c r="A274" s="1">
        <v>43009</v>
      </c>
      <c r="B274">
        <v>138.80000000000001</v>
      </c>
    </row>
    <row r="275" spans="1:2">
      <c r="A275" s="1">
        <v>43040</v>
      </c>
      <c r="B275">
        <v>140.5</v>
      </c>
    </row>
    <row r="276" spans="1:2">
      <c r="A276" s="1">
        <v>43070</v>
      </c>
      <c r="B276">
        <v>143.6</v>
      </c>
    </row>
    <row r="277" spans="1:2">
      <c r="A277" s="1">
        <v>43101</v>
      </c>
      <c r="B277">
        <v>151.19999999999999</v>
      </c>
    </row>
    <row r="278" spans="1:2">
      <c r="A278" s="1">
        <v>43132</v>
      </c>
      <c r="B278">
        <v>115.6</v>
      </c>
    </row>
    <row r="279" spans="1:2">
      <c r="A279" s="1">
        <v>43160</v>
      </c>
      <c r="B279">
        <v>115.5</v>
      </c>
    </row>
    <row r="280" spans="1:2">
      <c r="A280" s="1">
        <v>43191</v>
      </c>
      <c r="B280">
        <v>131.69999999999999</v>
      </c>
    </row>
    <row r="281" spans="1:2">
      <c r="A281" s="1">
        <v>43221</v>
      </c>
      <c r="B281">
        <v>128</v>
      </c>
    </row>
    <row r="282" spans="1:2">
      <c r="A282" s="1">
        <v>43252</v>
      </c>
      <c r="B282">
        <v>132.5</v>
      </c>
    </row>
    <row r="283" spans="1:2">
      <c r="A283" s="1">
        <v>43282</v>
      </c>
      <c r="B283">
        <v>136.1</v>
      </c>
    </row>
    <row r="284" spans="1:2">
      <c r="A284" s="1">
        <v>43313</v>
      </c>
      <c r="B284">
        <v>134.30000000000001</v>
      </c>
    </row>
    <row r="285" spans="1:2">
      <c r="A285" s="1">
        <v>43344</v>
      </c>
      <c r="B285">
        <v>138.1</v>
      </c>
    </row>
    <row r="286" spans="1:2">
      <c r="A286" s="1">
        <v>43374</v>
      </c>
      <c r="B286">
        <v>137.4</v>
      </c>
    </row>
    <row r="287" spans="1:2">
      <c r="A287" s="1">
        <v>43405</v>
      </c>
      <c r="B287">
        <v>146.6</v>
      </c>
    </row>
    <row r="288" spans="1:2">
      <c r="A288" s="1">
        <v>43435</v>
      </c>
      <c r="B288">
        <v>145.69999999999999</v>
      </c>
    </row>
    <row r="289" spans="1:2">
      <c r="A289" s="1">
        <v>43466</v>
      </c>
      <c r="B289">
        <v>159.80000000000001</v>
      </c>
    </row>
    <row r="290" spans="1:2">
      <c r="A290" s="1">
        <v>43497</v>
      </c>
      <c r="B290">
        <v>114.8</v>
      </c>
    </row>
    <row r="291" spans="1:2">
      <c r="A291" s="1">
        <v>43525</v>
      </c>
      <c r="B291">
        <v>118.9</v>
      </c>
    </row>
    <row r="292" spans="1:2">
      <c r="A292" s="1">
        <v>43556</v>
      </c>
      <c r="B292">
        <v>133.19999999999999</v>
      </c>
    </row>
    <row r="293" spans="1:2">
      <c r="A293" s="1">
        <v>43586</v>
      </c>
      <c r="B293">
        <v>134.19999999999999</v>
      </c>
    </row>
    <row r="294" spans="1:2">
      <c r="A294" s="1">
        <v>43617</v>
      </c>
      <c r="B294">
        <v>130.5</v>
      </c>
    </row>
    <row r="295" spans="1:2">
      <c r="A295" s="1">
        <v>43647</v>
      </c>
      <c r="B295">
        <v>140.5</v>
      </c>
    </row>
    <row r="296" spans="1:2">
      <c r="A296" s="1">
        <v>43678</v>
      </c>
      <c r="B296">
        <v>141.6</v>
      </c>
    </row>
    <row r="297" spans="1:2">
      <c r="A297" s="1">
        <v>43709</v>
      </c>
      <c r="B297">
        <v>144.5</v>
      </c>
    </row>
    <row r="298" spans="1:2">
      <c r="A298" s="1">
        <v>43739</v>
      </c>
      <c r="B298">
        <v>147.19999999999999</v>
      </c>
    </row>
    <row r="299" spans="1:2">
      <c r="A299" s="1">
        <v>43770</v>
      </c>
      <c r="B299">
        <v>158</v>
      </c>
    </row>
    <row r="300" spans="1:2">
      <c r="A300" s="1">
        <v>43800</v>
      </c>
      <c r="B300">
        <v>148.5</v>
      </c>
    </row>
    <row r="301" spans="1:2">
      <c r="A301" s="1">
        <v>43831</v>
      </c>
      <c r="B301">
        <v>166.9</v>
      </c>
    </row>
    <row r="302" spans="1:2">
      <c r="A302" s="1">
        <v>43862</v>
      </c>
      <c r="B302">
        <v>119.7</v>
      </c>
    </row>
    <row r="303" spans="1:2">
      <c r="A303" s="1">
        <v>43891</v>
      </c>
      <c r="B303">
        <v>128.30000000000001</v>
      </c>
    </row>
    <row r="304" spans="1:2">
      <c r="A304" s="1">
        <v>43922</v>
      </c>
      <c r="B304">
        <v>141.9</v>
      </c>
    </row>
    <row r="305" spans="1:2">
      <c r="A305" s="1">
        <v>43952</v>
      </c>
      <c r="B305">
        <v>124.3</v>
      </c>
    </row>
    <row r="306" spans="1:2">
      <c r="A306" s="1">
        <v>43983</v>
      </c>
      <c r="B306">
        <v>124.5</v>
      </c>
    </row>
    <row r="307" spans="1:2">
      <c r="A307" s="1">
        <v>44013</v>
      </c>
      <c r="B307">
        <v>137.6</v>
      </c>
    </row>
    <row r="308" spans="1:2">
      <c r="A308" s="1">
        <v>44044</v>
      </c>
      <c r="B308">
        <v>142.19999999999999</v>
      </c>
    </row>
    <row r="309" spans="1:2">
      <c r="A309" s="1">
        <v>44075</v>
      </c>
      <c r="B309">
        <v>145.69999999999999</v>
      </c>
    </row>
    <row r="310" spans="1:2">
      <c r="A310" s="1">
        <v>44105</v>
      </c>
      <c r="B310">
        <v>147.9</v>
      </c>
    </row>
    <row r="311" spans="1:2">
      <c r="A311" s="1">
        <v>44136</v>
      </c>
      <c r="B311">
        <v>152.30000000000001</v>
      </c>
    </row>
    <row r="312" spans="1:2">
      <c r="A312" s="1">
        <v>44166</v>
      </c>
      <c r="B312">
        <v>153.5</v>
      </c>
    </row>
    <row r="313" spans="1:2">
      <c r="A313" s="1">
        <v>44197</v>
      </c>
      <c r="B313">
        <v>182.7</v>
      </c>
    </row>
    <row r="314" spans="1:2">
      <c r="A314" s="1">
        <v>44228</v>
      </c>
      <c r="B314">
        <v>120.6</v>
      </c>
    </row>
    <row r="315" spans="1:2">
      <c r="A315" s="1">
        <v>44256</v>
      </c>
      <c r="B315">
        <v>127.7</v>
      </c>
    </row>
    <row r="316" spans="1:2">
      <c r="A316" s="1">
        <v>44287</v>
      </c>
      <c r="B316">
        <v>151.30000000000001</v>
      </c>
    </row>
    <row r="317" spans="1:2">
      <c r="A317" s="1">
        <v>44317</v>
      </c>
      <c r="B317">
        <v>145.9</v>
      </c>
    </row>
    <row r="318" spans="1:2">
      <c r="A318" s="1">
        <v>44348</v>
      </c>
      <c r="B318">
        <v>141.69999999999999</v>
      </c>
    </row>
    <row r="319" spans="1:2">
      <c r="A319" s="1">
        <v>44378</v>
      </c>
      <c r="B319">
        <v>150.69999999999999</v>
      </c>
    </row>
    <row r="320" spans="1:2">
      <c r="A320" s="1">
        <v>44409</v>
      </c>
      <c r="B320">
        <v>149.4</v>
      </c>
    </row>
    <row r="321" spans="1:2">
      <c r="A321" s="1">
        <v>44440</v>
      </c>
      <c r="B321">
        <v>152.1</v>
      </c>
    </row>
    <row r="322" spans="1:2">
      <c r="A322" s="1">
        <v>44470</v>
      </c>
      <c r="B322">
        <v>158.4</v>
      </c>
    </row>
    <row r="323" spans="1:2">
      <c r="A323" s="1">
        <v>44501</v>
      </c>
      <c r="B323">
        <v>163.5</v>
      </c>
    </row>
    <row r="324" spans="1:2">
      <c r="A324" s="1">
        <v>44531</v>
      </c>
      <c r="B324">
        <v>165.8</v>
      </c>
    </row>
    <row r="325" spans="1:2">
      <c r="A325" s="1">
        <v>44562</v>
      </c>
      <c r="B325">
        <v>197.1</v>
      </c>
    </row>
    <row r="326" spans="1:2">
      <c r="A326" s="1">
        <v>44593</v>
      </c>
      <c r="B326">
        <v>132.69999999999999</v>
      </c>
    </row>
    <row r="327" spans="1:2">
      <c r="A327" s="1">
        <v>44621</v>
      </c>
      <c r="B327">
        <v>135.9</v>
      </c>
    </row>
    <row r="328" spans="1:2">
      <c r="A328" s="1">
        <v>44652</v>
      </c>
      <c r="B328">
        <v>150.1</v>
      </c>
    </row>
    <row r="329" spans="1:2">
      <c r="A329" s="1">
        <v>44682</v>
      </c>
      <c r="B329">
        <v>141.1</v>
      </c>
    </row>
    <row r="330" spans="1:2">
      <c r="A330" s="1">
        <v>44713</v>
      </c>
      <c r="B330">
        <v>136.30000000000001</v>
      </c>
    </row>
    <row r="331" spans="1:2">
      <c r="A331" s="1">
        <v>44743</v>
      </c>
      <c r="B331">
        <v>143.30000000000001</v>
      </c>
    </row>
    <row r="332" spans="1:2">
      <c r="A332" s="1">
        <v>44774</v>
      </c>
      <c r="B332">
        <v>147.6</v>
      </c>
    </row>
    <row r="333" spans="1:2">
      <c r="A333" s="1">
        <v>44805</v>
      </c>
      <c r="B333">
        <v>151.1</v>
      </c>
    </row>
    <row r="334" spans="1:2">
      <c r="A334" s="1">
        <v>44835</v>
      </c>
      <c r="B334">
        <v>152.19999999999999</v>
      </c>
    </row>
    <row r="335" spans="1:2">
      <c r="A335" s="1">
        <v>44866</v>
      </c>
      <c r="B335">
        <v>159.5</v>
      </c>
    </row>
    <row r="336" spans="1:2">
      <c r="A336" s="1">
        <v>44896</v>
      </c>
      <c r="B336">
        <v>163</v>
      </c>
    </row>
    <row r="337" spans="1:2">
      <c r="A337" s="1">
        <v>44927</v>
      </c>
      <c r="B337">
        <v>185.6</v>
      </c>
    </row>
    <row r="338" spans="1:2">
      <c r="A338" s="1">
        <v>44958</v>
      </c>
      <c r="B338">
        <v>129.4</v>
      </c>
    </row>
    <row r="339" spans="1:2">
      <c r="A339" s="1">
        <v>44986</v>
      </c>
      <c r="B339">
        <v>134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D3C70-E3E6-49DB-BAE8-C22060BE4E3D}">
  <dimension ref="A1:E339"/>
  <sheetViews>
    <sheetView workbookViewId="0">
      <selection sqref="A1:A1048576"/>
    </sheetView>
  </sheetViews>
  <sheetFormatPr defaultRowHeight="14.4"/>
  <cols>
    <col min="1" max="1" width="13.6640625" bestFit="1" customWidth="1"/>
  </cols>
  <sheetData>
    <row r="1" spans="1:5">
      <c r="A1" t="s">
        <v>392</v>
      </c>
      <c r="D1" t="s">
        <v>1231</v>
      </c>
    </row>
    <row r="2" spans="1:5">
      <c r="A2" s="1">
        <v>34731</v>
      </c>
      <c r="C2" t="s">
        <v>1232</v>
      </c>
      <c r="D2">
        <v>100</v>
      </c>
      <c r="E2">
        <v>98.9</v>
      </c>
    </row>
    <row r="3" spans="1:5">
      <c r="A3" s="1">
        <v>34759</v>
      </c>
      <c r="C3">
        <v>2</v>
      </c>
      <c r="D3">
        <v>91.6</v>
      </c>
      <c r="E3">
        <v>99</v>
      </c>
    </row>
    <row r="4" spans="1:5">
      <c r="A4" s="1">
        <v>34790</v>
      </c>
      <c r="C4">
        <v>3</v>
      </c>
      <c r="D4">
        <v>99.8</v>
      </c>
      <c r="E4">
        <v>99.1</v>
      </c>
    </row>
    <row r="5" spans="1:5">
      <c r="A5" s="1">
        <v>34820</v>
      </c>
      <c r="C5">
        <v>4</v>
      </c>
      <c r="D5">
        <v>97.2</v>
      </c>
      <c r="E5">
        <v>99.1</v>
      </c>
    </row>
    <row r="6" spans="1:5">
      <c r="A6" s="1">
        <v>34851</v>
      </c>
      <c r="C6">
        <v>5</v>
      </c>
      <c r="D6">
        <v>100.1</v>
      </c>
      <c r="E6">
        <v>99</v>
      </c>
    </row>
    <row r="7" spans="1:5">
      <c r="A7" s="1">
        <v>34881</v>
      </c>
      <c r="C7">
        <v>6</v>
      </c>
      <c r="D7">
        <v>96.9</v>
      </c>
      <c r="E7">
        <v>98.8</v>
      </c>
    </row>
    <row r="8" spans="1:5">
      <c r="A8" s="1">
        <v>34912</v>
      </c>
      <c r="C8">
        <v>7</v>
      </c>
      <c r="D8">
        <v>98.7</v>
      </c>
      <c r="E8">
        <v>98.6</v>
      </c>
    </row>
    <row r="9" spans="1:5">
      <c r="A9" s="1">
        <v>34943</v>
      </c>
      <c r="C9">
        <v>8</v>
      </c>
      <c r="D9">
        <v>99.6</v>
      </c>
      <c r="E9">
        <v>98.5</v>
      </c>
    </row>
    <row r="10" spans="1:5">
      <c r="A10" s="1">
        <v>34973</v>
      </c>
      <c r="C10">
        <v>9</v>
      </c>
      <c r="D10">
        <v>98.9</v>
      </c>
      <c r="E10">
        <v>98.7</v>
      </c>
    </row>
    <row r="11" spans="1:5">
      <c r="A11" s="1">
        <v>35004</v>
      </c>
      <c r="C11">
        <v>10</v>
      </c>
      <c r="D11">
        <v>103.7</v>
      </c>
      <c r="E11">
        <v>99</v>
      </c>
    </row>
    <row r="12" spans="1:5">
      <c r="A12" s="1">
        <v>35034</v>
      </c>
      <c r="C12">
        <v>11</v>
      </c>
      <c r="D12">
        <v>100.6</v>
      </c>
      <c r="E12">
        <v>99.3</v>
      </c>
    </row>
    <row r="13" spans="1:5">
      <c r="A13" s="1">
        <v>35065</v>
      </c>
      <c r="C13">
        <v>12</v>
      </c>
      <c r="D13">
        <v>105.5</v>
      </c>
      <c r="E13">
        <v>99.6</v>
      </c>
    </row>
    <row r="14" spans="1:5">
      <c r="A14" s="1">
        <v>35096</v>
      </c>
      <c r="C14" t="s">
        <v>1233</v>
      </c>
      <c r="D14">
        <v>101.2</v>
      </c>
      <c r="E14">
        <v>99.8</v>
      </c>
    </row>
    <row r="15" spans="1:5">
      <c r="A15" s="1">
        <v>35125</v>
      </c>
      <c r="C15">
        <v>2</v>
      </c>
      <c r="D15">
        <v>92</v>
      </c>
      <c r="E15">
        <v>99.8</v>
      </c>
    </row>
    <row r="16" spans="1:5">
      <c r="A16" s="1">
        <v>35156</v>
      </c>
      <c r="C16">
        <v>3</v>
      </c>
      <c r="D16">
        <v>102.1</v>
      </c>
      <c r="E16">
        <v>99.8</v>
      </c>
    </row>
    <row r="17" spans="1:5">
      <c r="A17" s="1">
        <v>35186</v>
      </c>
      <c r="C17">
        <v>4</v>
      </c>
      <c r="D17">
        <v>97.9</v>
      </c>
      <c r="E17">
        <v>99.7</v>
      </c>
    </row>
    <row r="18" spans="1:5">
      <c r="A18" s="1">
        <v>35217</v>
      </c>
      <c r="C18">
        <v>5</v>
      </c>
      <c r="D18">
        <v>100.6</v>
      </c>
      <c r="E18">
        <v>99.7</v>
      </c>
    </row>
    <row r="19" spans="1:5">
      <c r="A19" s="1">
        <v>35247</v>
      </c>
      <c r="C19">
        <v>6</v>
      </c>
      <c r="D19">
        <v>97.3</v>
      </c>
      <c r="E19">
        <v>99.9</v>
      </c>
    </row>
    <row r="20" spans="1:5">
      <c r="A20" s="1">
        <v>35278</v>
      </c>
      <c r="C20">
        <v>7</v>
      </c>
      <c r="D20">
        <v>100.6</v>
      </c>
      <c r="E20">
        <v>100.1</v>
      </c>
    </row>
    <row r="21" spans="1:5">
      <c r="A21" s="1">
        <v>35309</v>
      </c>
      <c r="C21">
        <v>8</v>
      </c>
      <c r="D21">
        <v>101.6</v>
      </c>
      <c r="E21">
        <v>100.2</v>
      </c>
    </row>
    <row r="22" spans="1:5">
      <c r="A22" s="1">
        <v>35339</v>
      </c>
      <c r="C22">
        <v>9</v>
      </c>
      <c r="D22">
        <v>100.7</v>
      </c>
      <c r="E22">
        <v>100.4</v>
      </c>
    </row>
    <row r="23" spans="1:5">
      <c r="A23" s="1">
        <v>35370</v>
      </c>
      <c r="C23">
        <v>10</v>
      </c>
      <c r="D23">
        <v>105.8</v>
      </c>
      <c r="E23">
        <v>100.5</v>
      </c>
    </row>
    <row r="24" spans="1:5">
      <c r="A24" s="1">
        <v>35400</v>
      </c>
      <c r="C24">
        <v>11</v>
      </c>
      <c r="D24">
        <v>101.9</v>
      </c>
      <c r="E24">
        <v>100.6</v>
      </c>
    </row>
    <row r="25" spans="1:5">
      <c r="A25" s="1">
        <v>35431</v>
      </c>
      <c r="C25">
        <v>12</v>
      </c>
      <c r="D25">
        <v>105.9</v>
      </c>
      <c r="E25">
        <v>100.7</v>
      </c>
    </row>
    <row r="26" spans="1:5">
      <c r="A26" s="1">
        <v>35462</v>
      </c>
      <c r="C26" t="s">
        <v>1234</v>
      </c>
      <c r="D26">
        <v>102.3</v>
      </c>
      <c r="E26">
        <v>100.8</v>
      </c>
    </row>
    <row r="27" spans="1:5">
      <c r="A27" s="1">
        <v>35490</v>
      </c>
      <c r="C27">
        <v>2</v>
      </c>
      <c r="D27">
        <v>96.7</v>
      </c>
      <c r="E27">
        <v>101</v>
      </c>
    </row>
    <row r="28" spans="1:5">
      <c r="A28" s="1">
        <v>35521</v>
      </c>
      <c r="C28">
        <v>3</v>
      </c>
      <c r="D28">
        <v>103.6</v>
      </c>
      <c r="E28">
        <v>101.2</v>
      </c>
    </row>
    <row r="29" spans="1:5">
      <c r="A29" s="1">
        <v>35551</v>
      </c>
      <c r="C29">
        <v>4</v>
      </c>
      <c r="D29">
        <v>99.9</v>
      </c>
      <c r="E29">
        <v>101.5</v>
      </c>
    </row>
    <row r="30" spans="1:5">
      <c r="A30" s="1">
        <v>35582</v>
      </c>
      <c r="C30">
        <v>5</v>
      </c>
      <c r="D30">
        <v>102.1</v>
      </c>
      <c r="E30">
        <v>101.8</v>
      </c>
    </row>
    <row r="31" spans="1:5">
      <c r="A31" s="1">
        <v>35612</v>
      </c>
      <c r="C31">
        <v>6</v>
      </c>
      <c r="D31">
        <v>99.7</v>
      </c>
      <c r="E31">
        <v>102.1</v>
      </c>
    </row>
    <row r="32" spans="1:5">
      <c r="A32" s="1">
        <v>35643</v>
      </c>
      <c r="C32">
        <v>7</v>
      </c>
      <c r="D32">
        <v>103.1</v>
      </c>
      <c r="E32">
        <v>102.6</v>
      </c>
    </row>
    <row r="33" spans="1:5">
      <c r="A33" s="1">
        <v>35674</v>
      </c>
      <c r="C33">
        <v>8</v>
      </c>
      <c r="D33">
        <v>103.6</v>
      </c>
      <c r="E33">
        <v>103.1</v>
      </c>
    </row>
    <row r="34" spans="1:5">
      <c r="A34" s="1">
        <v>35704</v>
      </c>
      <c r="C34">
        <v>9</v>
      </c>
      <c r="D34">
        <v>104.2</v>
      </c>
      <c r="E34">
        <v>103.6</v>
      </c>
    </row>
    <row r="35" spans="1:5">
      <c r="A35" s="1">
        <v>35735</v>
      </c>
      <c r="C35">
        <v>10</v>
      </c>
      <c r="D35">
        <v>108.7</v>
      </c>
      <c r="E35">
        <v>104.1</v>
      </c>
    </row>
    <row r="36" spans="1:5">
      <c r="A36" s="1">
        <v>35765</v>
      </c>
      <c r="C36">
        <v>11</v>
      </c>
      <c r="D36">
        <v>105.2</v>
      </c>
      <c r="E36">
        <v>104.5</v>
      </c>
    </row>
    <row r="37" spans="1:5">
      <c r="A37" s="1">
        <v>35796</v>
      </c>
      <c r="C37">
        <v>12</v>
      </c>
      <c r="D37">
        <v>110.3</v>
      </c>
      <c r="E37">
        <v>104.7</v>
      </c>
    </row>
    <row r="38" spans="1:5">
      <c r="A38" s="1">
        <v>35827</v>
      </c>
      <c r="C38" t="s">
        <v>1235</v>
      </c>
      <c r="D38">
        <v>107</v>
      </c>
      <c r="E38">
        <v>104.9</v>
      </c>
    </row>
    <row r="39" spans="1:5">
      <c r="A39" s="1">
        <v>35855</v>
      </c>
      <c r="C39">
        <v>2</v>
      </c>
      <c r="D39">
        <v>97.7</v>
      </c>
      <c r="E39">
        <v>105.1</v>
      </c>
    </row>
    <row r="40" spans="1:5">
      <c r="A40" s="1">
        <v>35886</v>
      </c>
      <c r="C40">
        <v>3</v>
      </c>
      <c r="D40">
        <v>106.7</v>
      </c>
      <c r="E40">
        <v>105.4</v>
      </c>
    </row>
    <row r="41" spans="1:5">
      <c r="A41" s="1">
        <v>35916</v>
      </c>
      <c r="C41">
        <v>4</v>
      </c>
      <c r="D41">
        <v>103.2</v>
      </c>
      <c r="E41">
        <v>105.7</v>
      </c>
    </row>
    <row r="42" spans="1:5">
      <c r="A42" s="1">
        <v>35947</v>
      </c>
      <c r="C42">
        <v>5</v>
      </c>
      <c r="D42">
        <v>106.9</v>
      </c>
      <c r="E42">
        <v>105.9</v>
      </c>
    </row>
    <row r="43" spans="1:5">
      <c r="A43" s="1">
        <v>35977</v>
      </c>
      <c r="C43">
        <v>6</v>
      </c>
      <c r="D43">
        <v>103.4</v>
      </c>
      <c r="E43">
        <v>105.9</v>
      </c>
    </row>
    <row r="44" spans="1:5">
      <c r="A44" s="1">
        <v>36008</v>
      </c>
      <c r="C44">
        <v>7</v>
      </c>
      <c r="D44">
        <v>106.5</v>
      </c>
      <c r="E44">
        <v>105.7</v>
      </c>
    </row>
    <row r="45" spans="1:5">
      <c r="A45" s="1">
        <v>36039</v>
      </c>
      <c r="C45">
        <v>8</v>
      </c>
      <c r="D45">
        <v>107.7</v>
      </c>
      <c r="E45">
        <v>105.2</v>
      </c>
    </row>
    <row r="46" spans="1:5">
      <c r="A46" s="1">
        <v>36069</v>
      </c>
      <c r="C46">
        <v>9</v>
      </c>
      <c r="D46">
        <v>104.3</v>
      </c>
      <c r="E46">
        <v>104.7</v>
      </c>
    </row>
    <row r="47" spans="1:5">
      <c r="A47" s="1">
        <v>36100</v>
      </c>
      <c r="C47">
        <v>10</v>
      </c>
      <c r="D47">
        <v>108.1</v>
      </c>
      <c r="E47">
        <v>104.3</v>
      </c>
    </row>
    <row r="48" spans="1:5">
      <c r="A48" s="1">
        <v>36130</v>
      </c>
      <c r="C48">
        <v>11</v>
      </c>
      <c r="D48">
        <v>103.8</v>
      </c>
      <c r="E48">
        <v>104.2</v>
      </c>
    </row>
    <row r="49" spans="1:5">
      <c r="A49" s="1">
        <v>36161</v>
      </c>
      <c r="C49">
        <v>12</v>
      </c>
      <c r="D49">
        <v>109.1</v>
      </c>
      <c r="E49">
        <v>104.3</v>
      </c>
    </row>
    <row r="50" spans="1:5">
      <c r="A50" s="1">
        <v>36192</v>
      </c>
      <c r="C50" t="s">
        <v>1236</v>
      </c>
      <c r="D50">
        <v>106.7</v>
      </c>
      <c r="E50">
        <v>104.6</v>
      </c>
    </row>
    <row r="51" spans="1:5">
      <c r="A51" s="1">
        <v>36220</v>
      </c>
      <c r="C51">
        <v>2</v>
      </c>
      <c r="D51">
        <v>98</v>
      </c>
      <c r="E51">
        <v>105.2</v>
      </c>
    </row>
    <row r="52" spans="1:5">
      <c r="A52" s="1">
        <v>36251</v>
      </c>
      <c r="C52">
        <v>3</v>
      </c>
      <c r="D52">
        <v>108.5</v>
      </c>
      <c r="E52">
        <v>106</v>
      </c>
    </row>
    <row r="53" spans="1:5">
      <c r="A53" s="1">
        <v>36281</v>
      </c>
      <c r="C53">
        <v>4</v>
      </c>
      <c r="D53">
        <v>105</v>
      </c>
      <c r="E53">
        <v>107</v>
      </c>
    </row>
    <row r="54" spans="1:5">
      <c r="A54" s="1">
        <v>36312</v>
      </c>
      <c r="C54">
        <v>5</v>
      </c>
      <c r="D54">
        <v>108</v>
      </c>
      <c r="E54">
        <v>108.1</v>
      </c>
    </row>
    <row r="55" spans="1:5">
      <c r="A55" s="1">
        <v>36342</v>
      </c>
      <c r="C55">
        <v>6</v>
      </c>
      <c r="D55">
        <v>106.3</v>
      </c>
      <c r="E55">
        <v>109.1</v>
      </c>
    </row>
    <row r="56" spans="1:5">
      <c r="A56" s="1">
        <v>36373</v>
      </c>
      <c r="C56">
        <v>7</v>
      </c>
      <c r="D56">
        <v>110.7</v>
      </c>
      <c r="E56">
        <v>110.1</v>
      </c>
    </row>
    <row r="57" spans="1:5">
      <c r="A57" s="1">
        <v>36404</v>
      </c>
      <c r="C57">
        <v>8</v>
      </c>
      <c r="D57">
        <v>112.3</v>
      </c>
      <c r="E57">
        <v>110.9</v>
      </c>
    </row>
    <row r="58" spans="1:5">
      <c r="A58" s="1">
        <v>36434</v>
      </c>
      <c r="C58">
        <v>9</v>
      </c>
      <c r="D58">
        <v>111.4</v>
      </c>
      <c r="E58">
        <v>111.3</v>
      </c>
    </row>
    <row r="59" spans="1:5">
      <c r="A59" s="1">
        <v>36465</v>
      </c>
      <c r="C59">
        <v>10</v>
      </c>
      <c r="D59">
        <v>116.6</v>
      </c>
      <c r="E59">
        <v>111.5</v>
      </c>
    </row>
    <row r="60" spans="1:5">
      <c r="A60" s="1">
        <v>36495</v>
      </c>
      <c r="C60">
        <v>11</v>
      </c>
      <c r="D60">
        <v>112.7</v>
      </c>
      <c r="E60">
        <v>111.6</v>
      </c>
    </row>
    <row r="61" spans="1:5">
      <c r="A61" s="1">
        <v>36526</v>
      </c>
      <c r="C61">
        <v>12</v>
      </c>
      <c r="D61">
        <v>117.3</v>
      </c>
      <c r="E61">
        <v>111.7</v>
      </c>
    </row>
    <row r="62" spans="1:5">
      <c r="A62" s="1">
        <v>36557</v>
      </c>
      <c r="C62" t="s">
        <v>1237</v>
      </c>
      <c r="D62">
        <v>113.3</v>
      </c>
      <c r="E62">
        <v>111.8</v>
      </c>
    </row>
    <row r="63" spans="1:5">
      <c r="A63" s="1">
        <v>36586</v>
      </c>
      <c r="C63">
        <v>2</v>
      </c>
      <c r="D63">
        <v>104.5</v>
      </c>
      <c r="E63">
        <v>112</v>
      </c>
    </row>
    <row r="64" spans="1:5">
      <c r="A64" s="1">
        <v>36617</v>
      </c>
      <c r="C64">
        <v>3</v>
      </c>
      <c r="D64">
        <v>115</v>
      </c>
      <c r="E64">
        <v>112.3</v>
      </c>
    </row>
    <row r="65" spans="1:5">
      <c r="A65" s="1">
        <v>36647</v>
      </c>
      <c r="C65">
        <v>4</v>
      </c>
      <c r="D65">
        <v>111.2</v>
      </c>
      <c r="E65">
        <v>112.7</v>
      </c>
    </row>
    <row r="66" spans="1:5">
      <c r="A66" s="1">
        <v>36678</v>
      </c>
      <c r="C66">
        <v>5</v>
      </c>
      <c r="D66">
        <v>112.2</v>
      </c>
      <c r="E66">
        <v>113.1</v>
      </c>
    </row>
    <row r="67" spans="1:5">
      <c r="A67" s="1">
        <v>36708</v>
      </c>
      <c r="C67">
        <v>6</v>
      </c>
      <c r="D67">
        <v>109.7</v>
      </c>
      <c r="E67">
        <v>113.5</v>
      </c>
    </row>
    <row r="68" spans="1:5">
      <c r="A68" s="1">
        <v>36739</v>
      </c>
      <c r="C68">
        <v>7</v>
      </c>
      <c r="D68">
        <v>114.2</v>
      </c>
      <c r="E68">
        <v>113.7</v>
      </c>
    </row>
    <row r="69" spans="1:5">
      <c r="A69" s="1">
        <v>36770</v>
      </c>
      <c r="C69">
        <v>8</v>
      </c>
      <c r="D69">
        <v>115.7</v>
      </c>
      <c r="E69">
        <v>113.8</v>
      </c>
    </row>
    <row r="70" spans="1:5">
      <c r="A70" s="1">
        <v>36800</v>
      </c>
      <c r="C70">
        <v>9</v>
      </c>
      <c r="D70">
        <v>114.2</v>
      </c>
      <c r="E70">
        <v>113.6</v>
      </c>
    </row>
    <row r="71" spans="1:5">
      <c r="A71" s="1">
        <v>36831</v>
      </c>
      <c r="C71">
        <v>10</v>
      </c>
      <c r="D71">
        <v>117</v>
      </c>
      <c r="E71">
        <v>113.3</v>
      </c>
    </row>
    <row r="72" spans="1:5">
      <c r="A72" s="1">
        <v>36861</v>
      </c>
      <c r="C72">
        <v>11</v>
      </c>
      <c r="D72">
        <v>113.8</v>
      </c>
      <c r="E72">
        <v>112.9</v>
      </c>
    </row>
    <row r="73" spans="1:5">
      <c r="A73" s="1">
        <v>36892</v>
      </c>
      <c r="C73">
        <v>12</v>
      </c>
      <c r="D73">
        <v>119.2</v>
      </c>
      <c r="E73">
        <v>112.4</v>
      </c>
    </row>
    <row r="74" spans="1:5">
      <c r="A74" s="1">
        <v>36923</v>
      </c>
      <c r="C74" t="s">
        <v>1238</v>
      </c>
      <c r="D74">
        <v>113.9</v>
      </c>
      <c r="E74">
        <v>111.7</v>
      </c>
    </row>
    <row r="75" spans="1:5">
      <c r="A75" s="1">
        <v>36951</v>
      </c>
      <c r="C75">
        <v>2</v>
      </c>
      <c r="D75">
        <v>107.9</v>
      </c>
      <c r="E75">
        <v>110.6</v>
      </c>
    </row>
    <row r="76" spans="1:5">
      <c r="A76" s="1">
        <v>36982</v>
      </c>
      <c r="C76">
        <v>3</v>
      </c>
      <c r="D76">
        <v>114.9</v>
      </c>
      <c r="E76">
        <v>109</v>
      </c>
    </row>
    <row r="77" spans="1:5">
      <c r="A77" s="1">
        <v>37012</v>
      </c>
      <c r="C77">
        <v>4</v>
      </c>
      <c r="D77">
        <v>110.2</v>
      </c>
      <c r="E77">
        <v>107</v>
      </c>
    </row>
    <row r="78" spans="1:5">
      <c r="A78" s="1">
        <v>37043</v>
      </c>
      <c r="C78">
        <v>5</v>
      </c>
      <c r="D78">
        <v>98.4</v>
      </c>
      <c r="E78">
        <v>105</v>
      </c>
    </row>
    <row r="79" spans="1:5">
      <c r="A79" s="1">
        <v>37073</v>
      </c>
      <c r="C79">
        <v>6</v>
      </c>
      <c r="D79">
        <v>95.4</v>
      </c>
      <c r="E79">
        <v>103.4</v>
      </c>
    </row>
    <row r="80" spans="1:5">
      <c r="A80" s="1">
        <v>37104</v>
      </c>
      <c r="C80">
        <v>7</v>
      </c>
      <c r="D80">
        <v>98.3</v>
      </c>
      <c r="E80">
        <v>102.4</v>
      </c>
    </row>
    <row r="81" spans="1:5">
      <c r="A81" s="1">
        <v>37135</v>
      </c>
      <c r="C81">
        <v>8</v>
      </c>
      <c r="D81">
        <v>103.6</v>
      </c>
      <c r="E81">
        <v>102.2</v>
      </c>
    </row>
    <row r="82" spans="1:5">
      <c r="A82" s="1">
        <v>37165</v>
      </c>
      <c r="C82">
        <v>9</v>
      </c>
      <c r="D82">
        <v>103.8</v>
      </c>
      <c r="E82">
        <v>102.6</v>
      </c>
    </row>
    <row r="83" spans="1:5">
      <c r="A83" s="1">
        <v>37196</v>
      </c>
      <c r="C83">
        <v>10</v>
      </c>
      <c r="D83">
        <v>106.8</v>
      </c>
      <c r="E83">
        <v>103.2</v>
      </c>
    </row>
    <row r="84" spans="1:5">
      <c r="A84" s="1">
        <v>37226</v>
      </c>
      <c r="C84">
        <v>11</v>
      </c>
      <c r="D84">
        <v>105.5</v>
      </c>
      <c r="E84">
        <v>103.7</v>
      </c>
    </row>
    <row r="85" spans="1:5">
      <c r="A85" s="1">
        <v>37257</v>
      </c>
      <c r="C85">
        <v>12</v>
      </c>
      <c r="D85">
        <v>112.1</v>
      </c>
      <c r="E85">
        <v>104.3</v>
      </c>
    </row>
    <row r="86" spans="1:5">
      <c r="A86" s="1">
        <v>37288</v>
      </c>
      <c r="C86" t="s">
        <v>1239</v>
      </c>
      <c r="D86">
        <v>105</v>
      </c>
      <c r="E86">
        <v>105.1</v>
      </c>
    </row>
    <row r="87" spans="1:5">
      <c r="A87" s="1">
        <v>37316</v>
      </c>
      <c r="C87">
        <v>2</v>
      </c>
      <c r="D87">
        <v>98.1</v>
      </c>
      <c r="E87">
        <v>106.1</v>
      </c>
    </row>
    <row r="88" spans="1:5">
      <c r="A88" s="1">
        <v>37347</v>
      </c>
      <c r="C88">
        <v>3</v>
      </c>
      <c r="D88">
        <v>109.8</v>
      </c>
      <c r="E88">
        <v>107.4</v>
      </c>
    </row>
    <row r="89" spans="1:5">
      <c r="A89" s="1">
        <v>37377</v>
      </c>
      <c r="C89">
        <v>4</v>
      </c>
      <c r="D89">
        <v>108.3</v>
      </c>
      <c r="E89">
        <v>108.7</v>
      </c>
    </row>
    <row r="90" spans="1:5">
      <c r="A90" s="1">
        <v>37408</v>
      </c>
      <c r="C90">
        <v>5</v>
      </c>
      <c r="D90">
        <v>110.3</v>
      </c>
      <c r="E90">
        <v>109.9</v>
      </c>
    </row>
    <row r="91" spans="1:5">
      <c r="A91" s="1">
        <v>37438</v>
      </c>
      <c r="C91">
        <v>6</v>
      </c>
      <c r="D91">
        <v>108.3</v>
      </c>
      <c r="E91">
        <v>110.9</v>
      </c>
    </row>
    <row r="92" spans="1:5">
      <c r="A92" s="1">
        <v>37469</v>
      </c>
      <c r="C92">
        <v>7</v>
      </c>
      <c r="D92">
        <v>109.6</v>
      </c>
      <c r="E92">
        <v>111.5</v>
      </c>
    </row>
    <row r="93" spans="1:5">
      <c r="A93" s="1">
        <v>37500</v>
      </c>
      <c r="C93">
        <v>8</v>
      </c>
      <c r="D93">
        <v>110.3</v>
      </c>
      <c r="E93">
        <v>111.8</v>
      </c>
    </row>
    <row r="94" spans="1:5">
      <c r="A94" s="1">
        <v>37530</v>
      </c>
      <c r="C94">
        <v>9</v>
      </c>
      <c r="D94">
        <v>112.1</v>
      </c>
      <c r="E94">
        <v>112.1</v>
      </c>
    </row>
    <row r="95" spans="1:5">
      <c r="A95" s="1">
        <v>37561</v>
      </c>
      <c r="C95">
        <v>10</v>
      </c>
      <c r="D95">
        <v>116.7</v>
      </c>
      <c r="E95">
        <v>112.4</v>
      </c>
    </row>
    <row r="96" spans="1:5">
      <c r="A96" s="1">
        <v>37591</v>
      </c>
      <c r="C96">
        <v>11</v>
      </c>
      <c r="D96">
        <v>114.3</v>
      </c>
      <c r="E96">
        <v>112.7</v>
      </c>
    </row>
    <row r="97" spans="1:5">
      <c r="A97" s="1">
        <v>37622</v>
      </c>
      <c r="C97">
        <v>12</v>
      </c>
      <c r="D97">
        <v>120.9</v>
      </c>
      <c r="E97">
        <v>112.8</v>
      </c>
    </row>
    <row r="98" spans="1:5">
      <c r="A98" s="1">
        <v>37653</v>
      </c>
      <c r="C98" t="s">
        <v>1240</v>
      </c>
      <c r="D98">
        <v>113.3</v>
      </c>
      <c r="E98">
        <v>112.7</v>
      </c>
    </row>
    <row r="99" spans="1:5">
      <c r="A99" s="1">
        <v>37681</v>
      </c>
      <c r="C99">
        <v>2</v>
      </c>
      <c r="D99">
        <v>105.5</v>
      </c>
      <c r="E99">
        <v>112.3</v>
      </c>
    </row>
    <row r="100" spans="1:5">
      <c r="A100" s="1">
        <v>37712</v>
      </c>
      <c r="C100">
        <v>3</v>
      </c>
      <c r="D100">
        <v>117.1</v>
      </c>
      <c r="E100">
        <v>112</v>
      </c>
    </row>
    <row r="101" spans="1:5">
      <c r="A101" s="1">
        <v>37742</v>
      </c>
      <c r="C101">
        <v>4</v>
      </c>
      <c r="D101">
        <v>105.4</v>
      </c>
      <c r="E101">
        <v>111.6</v>
      </c>
    </row>
    <row r="102" spans="1:5">
      <c r="A102" s="1">
        <v>37773</v>
      </c>
      <c r="C102">
        <v>5</v>
      </c>
      <c r="D102">
        <v>108.1</v>
      </c>
      <c r="E102">
        <v>111.4</v>
      </c>
    </row>
    <row r="103" spans="1:5">
      <c r="A103" s="1">
        <v>37803</v>
      </c>
      <c r="C103">
        <v>6</v>
      </c>
      <c r="D103">
        <v>109.9</v>
      </c>
      <c r="E103">
        <v>111.1</v>
      </c>
    </row>
    <row r="104" spans="1:5">
      <c r="A104" s="1">
        <v>37834</v>
      </c>
      <c r="C104">
        <v>7</v>
      </c>
      <c r="D104">
        <v>110.8</v>
      </c>
      <c r="E104">
        <v>110.9</v>
      </c>
    </row>
    <row r="105" spans="1:5">
      <c r="A105" s="1">
        <v>37865</v>
      </c>
      <c r="C105">
        <v>8</v>
      </c>
      <c r="D105">
        <v>111.5</v>
      </c>
      <c r="E105">
        <v>110.7</v>
      </c>
    </row>
    <row r="106" spans="1:5">
      <c r="A106" s="1">
        <v>37895</v>
      </c>
      <c r="C106">
        <v>9</v>
      </c>
      <c r="D106">
        <v>110.3</v>
      </c>
      <c r="E106">
        <v>110.4</v>
      </c>
    </row>
    <row r="107" spans="1:5">
      <c r="A107" s="1">
        <v>37926</v>
      </c>
      <c r="C107">
        <v>10</v>
      </c>
      <c r="D107">
        <v>113.8</v>
      </c>
      <c r="E107">
        <v>110</v>
      </c>
    </row>
    <row r="108" spans="1:5">
      <c r="A108" s="1">
        <v>37956</v>
      </c>
      <c r="C108">
        <v>11</v>
      </c>
      <c r="D108">
        <v>111.7</v>
      </c>
      <c r="E108">
        <v>109.7</v>
      </c>
    </row>
    <row r="109" spans="1:5">
      <c r="A109" s="1">
        <v>37987</v>
      </c>
      <c r="C109">
        <v>12</v>
      </c>
      <c r="D109">
        <v>117.9</v>
      </c>
      <c r="E109">
        <v>109.4</v>
      </c>
    </row>
    <row r="110" spans="1:5">
      <c r="A110" s="1">
        <v>38018</v>
      </c>
      <c r="C110" t="s">
        <v>1241</v>
      </c>
      <c r="D110">
        <v>110</v>
      </c>
      <c r="E110">
        <v>109.2</v>
      </c>
    </row>
    <row r="111" spans="1:5">
      <c r="A111" s="1">
        <v>38047</v>
      </c>
      <c r="C111">
        <v>2</v>
      </c>
      <c r="D111">
        <v>102.2</v>
      </c>
      <c r="E111">
        <v>109</v>
      </c>
    </row>
    <row r="112" spans="1:5">
      <c r="A112" s="1">
        <v>38078</v>
      </c>
    </row>
    <row r="113" spans="1:1">
      <c r="A113" s="1">
        <v>38108</v>
      </c>
    </row>
    <row r="114" spans="1:1">
      <c r="A114" s="1">
        <v>38139</v>
      </c>
    </row>
    <row r="115" spans="1:1">
      <c r="A115" s="1">
        <v>38169</v>
      </c>
    </row>
    <row r="116" spans="1:1">
      <c r="A116" s="1">
        <v>38200</v>
      </c>
    </row>
    <row r="117" spans="1:1">
      <c r="A117" s="1">
        <v>38231</v>
      </c>
    </row>
    <row r="118" spans="1:1">
      <c r="A118" s="1">
        <v>38261</v>
      </c>
    </row>
    <row r="119" spans="1:1">
      <c r="A119" s="1">
        <v>38292</v>
      </c>
    </row>
    <row r="120" spans="1:1">
      <c r="A120" s="1">
        <v>38322</v>
      </c>
    </row>
    <row r="121" spans="1:1">
      <c r="A121" s="1">
        <v>38353</v>
      </c>
    </row>
    <row r="122" spans="1:1">
      <c r="A122" s="1">
        <v>38384</v>
      </c>
    </row>
    <row r="123" spans="1:1">
      <c r="A123" s="1">
        <v>38412</v>
      </c>
    </row>
    <row r="124" spans="1:1">
      <c r="A124" s="1">
        <v>38443</v>
      </c>
    </row>
    <row r="125" spans="1:1">
      <c r="A125" s="1">
        <v>38473</v>
      </c>
    </row>
    <row r="126" spans="1:1">
      <c r="A126" s="1">
        <v>38504</v>
      </c>
    </row>
    <row r="127" spans="1:1">
      <c r="A127" s="1">
        <v>38534</v>
      </c>
    </row>
    <row r="128" spans="1:1">
      <c r="A128" s="1">
        <v>38565</v>
      </c>
    </row>
    <row r="129" spans="1:1">
      <c r="A129" s="1">
        <v>38596</v>
      </c>
    </row>
    <row r="130" spans="1:1">
      <c r="A130" s="1">
        <v>38626</v>
      </c>
    </row>
    <row r="131" spans="1:1">
      <c r="A131" s="1">
        <v>38657</v>
      </c>
    </row>
    <row r="132" spans="1:1">
      <c r="A132" s="1">
        <v>38687</v>
      </c>
    </row>
    <row r="133" spans="1:1">
      <c r="A133" s="1">
        <v>38718</v>
      </c>
    </row>
    <row r="134" spans="1:1">
      <c r="A134" s="1">
        <v>38749</v>
      </c>
    </row>
    <row r="135" spans="1:1">
      <c r="A135" s="1">
        <v>38777</v>
      </c>
    </row>
    <row r="136" spans="1:1">
      <c r="A136" s="1">
        <v>38808</v>
      </c>
    </row>
    <row r="137" spans="1:1">
      <c r="A137" s="1">
        <v>38838</v>
      </c>
    </row>
    <row r="138" spans="1:1">
      <c r="A138" s="1">
        <v>38869</v>
      </c>
    </row>
    <row r="139" spans="1:1">
      <c r="A139" s="1">
        <v>38899</v>
      </c>
    </row>
    <row r="140" spans="1:1">
      <c r="A140" s="1">
        <v>38930</v>
      </c>
    </row>
    <row r="141" spans="1:1">
      <c r="A141" s="1">
        <v>38961</v>
      </c>
    </row>
    <row r="142" spans="1:1">
      <c r="A142" s="1">
        <v>38991</v>
      </c>
    </row>
    <row r="143" spans="1:1">
      <c r="A143" s="1">
        <v>39022</v>
      </c>
    </row>
    <row r="144" spans="1:1">
      <c r="A144" s="1">
        <v>39052</v>
      </c>
    </row>
    <row r="145" spans="1:1">
      <c r="A145" s="1">
        <v>39083</v>
      </c>
    </row>
    <row r="146" spans="1:1">
      <c r="A146" s="1">
        <v>39114</v>
      </c>
    </row>
    <row r="147" spans="1:1">
      <c r="A147" s="1">
        <v>39142</v>
      </c>
    </row>
    <row r="148" spans="1:1">
      <c r="A148" s="1">
        <v>39173</v>
      </c>
    </row>
    <row r="149" spans="1:1">
      <c r="A149" s="1">
        <v>39203</v>
      </c>
    </row>
    <row r="150" spans="1:1">
      <c r="A150" s="1">
        <v>39234</v>
      </c>
    </row>
    <row r="151" spans="1:1">
      <c r="A151" s="1">
        <v>39264</v>
      </c>
    </row>
    <row r="152" spans="1:1">
      <c r="A152" s="1">
        <v>39295</v>
      </c>
    </row>
    <row r="153" spans="1:1">
      <c r="A153" s="1">
        <v>39326</v>
      </c>
    </row>
    <row r="154" spans="1:1">
      <c r="A154" s="1">
        <v>39356</v>
      </c>
    </row>
    <row r="155" spans="1:1">
      <c r="A155" s="1">
        <v>39387</v>
      </c>
    </row>
    <row r="156" spans="1:1">
      <c r="A156" s="1">
        <v>39417</v>
      </c>
    </row>
    <row r="157" spans="1:1">
      <c r="A157" s="1">
        <v>39448</v>
      </c>
    </row>
    <row r="158" spans="1:1">
      <c r="A158" s="1">
        <v>39479</v>
      </c>
    </row>
    <row r="159" spans="1:1">
      <c r="A159" s="1">
        <v>39508</v>
      </c>
    </row>
    <row r="160" spans="1:1">
      <c r="A160" s="1">
        <v>39539</v>
      </c>
    </row>
    <row r="161" spans="1:1">
      <c r="A161" s="1">
        <v>39569</v>
      </c>
    </row>
    <row r="162" spans="1:1">
      <c r="A162" s="1">
        <v>39600</v>
      </c>
    </row>
    <row r="163" spans="1:1">
      <c r="A163" s="1">
        <v>39630</v>
      </c>
    </row>
    <row r="164" spans="1:1">
      <c r="A164" s="1">
        <v>39661</v>
      </c>
    </row>
    <row r="165" spans="1:1">
      <c r="A165" s="1">
        <v>39692</v>
      </c>
    </row>
    <row r="166" spans="1:1">
      <c r="A166" s="1">
        <v>39722</v>
      </c>
    </row>
    <row r="167" spans="1:1">
      <c r="A167" s="1">
        <v>39753</v>
      </c>
    </row>
    <row r="168" spans="1:1">
      <c r="A168" s="1">
        <v>39783</v>
      </c>
    </row>
    <row r="169" spans="1:1">
      <c r="A169" s="1">
        <v>39814</v>
      </c>
    </row>
    <row r="170" spans="1:1">
      <c r="A170" s="1">
        <v>39845</v>
      </c>
    </row>
    <row r="171" spans="1:1">
      <c r="A171" s="1">
        <v>39873</v>
      </c>
    </row>
    <row r="172" spans="1:1">
      <c r="A172" s="1">
        <v>39904</v>
      </c>
    </row>
    <row r="173" spans="1:1">
      <c r="A173" s="1">
        <v>39934</v>
      </c>
    </row>
    <row r="174" spans="1:1">
      <c r="A174" s="1">
        <v>39965</v>
      </c>
    </row>
    <row r="175" spans="1:1">
      <c r="A175" s="1">
        <v>39995</v>
      </c>
    </row>
    <row r="176" spans="1:1">
      <c r="A176" s="1">
        <v>40026</v>
      </c>
    </row>
    <row r="177" spans="1:1">
      <c r="A177" s="1">
        <v>40057</v>
      </c>
    </row>
    <row r="178" spans="1:1">
      <c r="A178" s="1">
        <v>40087</v>
      </c>
    </row>
    <row r="179" spans="1:1">
      <c r="A179" s="1">
        <v>40118</v>
      </c>
    </row>
    <row r="180" spans="1:1">
      <c r="A180" s="1">
        <v>40148</v>
      </c>
    </row>
    <row r="181" spans="1:1">
      <c r="A181" s="1">
        <v>40179</v>
      </c>
    </row>
    <row r="182" spans="1:1">
      <c r="A182" s="1">
        <v>40210</v>
      </c>
    </row>
    <row r="183" spans="1:1">
      <c r="A183" s="1">
        <v>40238</v>
      </c>
    </row>
    <row r="184" spans="1:1">
      <c r="A184" s="1">
        <v>40269</v>
      </c>
    </row>
    <row r="185" spans="1:1">
      <c r="A185" s="1">
        <v>40299</v>
      </c>
    </row>
    <row r="186" spans="1:1">
      <c r="A186" s="1">
        <v>40330</v>
      </c>
    </row>
    <row r="187" spans="1:1">
      <c r="A187" s="1">
        <v>40360</v>
      </c>
    </row>
    <row r="188" spans="1:1">
      <c r="A188" s="1">
        <v>40391</v>
      </c>
    </row>
    <row r="189" spans="1:1">
      <c r="A189" s="1">
        <v>40422</v>
      </c>
    </row>
    <row r="190" spans="1:1">
      <c r="A190" s="1">
        <v>40452</v>
      </c>
    </row>
    <row r="191" spans="1:1">
      <c r="A191" s="1">
        <v>40483</v>
      </c>
    </row>
    <row r="192" spans="1:1">
      <c r="A192" s="1">
        <v>40513</v>
      </c>
    </row>
    <row r="193" spans="1:1">
      <c r="A193" s="1">
        <v>40544</v>
      </c>
    </row>
    <row r="194" spans="1:1">
      <c r="A194" s="1">
        <v>40575</v>
      </c>
    </row>
    <row r="195" spans="1:1">
      <c r="A195" s="1">
        <v>40603</v>
      </c>
    </row>
    <row r="196" spans="1:1">
      <c r="A196" s="1">
        <v>40634</v>
      </c>
    </row>
    <row r="197" spans="1:1">
      <c r="A197" s="1">
        <v>40664</v>
      </c>
    </row>
    <row r="198" spans="1:1">
      <c r="A198" s="1">
        <v>40695</v>
      </c>
    </row>
    <row r="199" spans="1:1">
      <c r="A199" s="1">
        <v>40725</v>
      </c>
    </row>
    <row r="200" spans="1:1">
      <c r="A200" s="1">
        <v>40756</v>
      </c>
    </row>
    <row r="201" spans="1:1">
      <c r="A201" s="1">
        <v>40787</v>
      </c>
    </row>
    <row r="202" spans="1:1">
      <c r="A202" s="1">
        <v>40817</v>
      </c>
    </row>
    <row r="203" spans="1:1">
      <c r="A203" s="1">
        <v>40848</v>
      </c>
    </row>
    <row r="204" spans="1:1">
      <c r="A204" s="1">
        <v>40878</v>
      </c>
    </row>
    <row r="205" spans="1:1">
      <c r="A205" s="1">
        <v>40909</v>
      </c>
    </row>
    <row r="206" spans="1:1">
      <c r="A206" s="1">
        <v>40940</v>
      </c>
    </row>
    <row r="207" spans="1:1">
      <c r="A207" s="1">
        <v>40969</v>
      </c>
    </row>
    <row r="208" spans="1:1">
      <c r="A208" s="1">
        <v>41000</v>
      </c>
    </row>
    <row r="209" spans="1:1">
      <c r="A209" s="1">
        <v>41030</v>
      </c>
    </row>
    <row r="210" spans="1:1">
      <c r="A210" s="1">
        <v>41061</v>
      </c>
    </row>
    <row r="211" spans="1:1">
      <c r="A211" s="1">
        <v>41091</v>
      </c>
    </row>
    <row r="212" spans="1:1">
      <c r="A212" s="1">
        <v>41122</v>
      </c>
    </row>
    <row r="213" spans="1:1">
      <c r="A213" s="1">
        <v>41153</v>
      </c>
    </row>
    <row r="214" spans="1:1">
      <c r="A214" s="1">
        <v>41183</v>
      </c>
    </row>
    <row r="215" spans="1:1">
      <c r="A215" s="1">
        <v>41214</v>
      </c>
    </row>
    <row r="216" spans="1:1">
      <c r="A216" s="1">
        <v>41244</v>
      </c>
    </row>
    <row r="217" spans="1:1">
      <c r="A217" s="1">
        <v>41275</v>
      </c>
    </row>
    <row r="218" spans="1:1">
      <c r="A218" s="1">
        <v>41306</v>
      </c>
    </row>
    <row r="219" spans="1:1">
      <c r="A219" s="1">
        <v>41334</v>
      </c>
    </row>
    <row r="220" spans="1:1">
      <c r="A220" s="1">
        <v>41365</v>
      </c>
    </row>
    <row r="221" spans="1:1">
      <c r="A221" s="1">
        <v>41395</v>
      </c>
    </row>
    <row r="222" spans="1:1">
      <c r="A222" s="1">
        <v>41426</v>
      </c>
    </row>
    <row r="223" spans="1:1">
      <c r="A223" s="1">
        <v>41456</v>
      </c>
    </row>
    <row r="224" spans="1:1">
      <c r="A224" s="1">
        <v>41487</v>
      </c>
    </row>
    <row r="225" spans="1:2">
      <c r="A225" s="1">
        <v>41518</v>
      </c>
    </row>
    <row r="226" spans="1:2">
      <c r="A226" s="1">
        <v>41548</v>
      </c>
    </row>
    <row r="227" spans="1:2">
      <c r="A227" s="1">
        <v>41579</v>
      </c>
    </row>
    <row r="228" spans="1:2">
      <c r="A228" s="1">
        <v>41609</v>
      </c>
    </row>
    <row r="229" spans="1:2">
      <c r="A229" s="1">
        <v>41640</v>
      </c>
    </row>
    <row r="230" spans="1:2">
      <c r="A230" s="1">
        <v>41671</v>
      </c>
      <c r="B230">
        <v>100</v>
      </c>
    </row>
    <row r="231" spans="1:2">
      <c r="A231" s="1">
        <v>41699</v>
      </c>
      <c r="B231">
        <v>91.6</v>
      </c>
    </row>
    <row r="232" spans="1:2">
      <c r="A232" s="1">
        <v>41730</v>
      </c>
      <c r="B232">
        <v>99.8</v>
      </c>
    </row>
    <row r="233" spans="1:2">
      <c r="A233" s="1">
        <v>41760</v>
      </c>
      <c r="B233">
        <v>97.2</v>
      </c>
    </row>
    <row r="234" spans="1:2">
      <c r="A234" s="1">
        <v>41791</v>
      </c>
      <c r="B234">
        <v>100.1</v>
      </c>
    </row>
    <row r="235" spans="1:2">
      <c r="A235" s="1">
        <v>41821</v>
      </c>
      <c r="B235">
        <v>96.9</v>
      </c>
    </row>
    <row r="236" spans="1:2">
      <c r="A236" s="1">
        <v>41852</v>
      </c>
      <c r="B236">
        <v>98.7</v>
      </c>
    </row>
    <row r="237" spans="1:2">
      <c r="A237" s="1">
        <v>41883</v>
      </c>
      <c r="B237">
        <v>99.6</v>
      </c>
    </row>
    <row r="238" spans="1:2">
      <c r="A238" s="1">
        <v>41913</v>
      </c>
      <c r="B238">
        <v>98.9</v>
      </c>
    </row>
    <row r="239" spans="1:2">
      <c r="A239" s="1">
        <v>41944</v>
      </c>
      <c r="B239">
        <v>103.7</v>
      </c>
    </row>
    <row r="240" spans="1:2">
      <c r="A240" s="1">
        <v>41974</v>
      </c>
      <c r="B240">
        <v>100.6</v>
      </c>
    </row>
    <row r="241" spans="1:2">
      <c r="A241" s="1">
        <v>42005</v>
      </c>
      <c r="B241">
        <v>105.5</v>
      </c>
    </row>
    <row r="242" spans="1:2">
      <c r="A242" s="1">
        <v>42036</v>
      </c>
      <c r="B242">
        <v>101.2</v>
      </c>
    </row>
    <row r="243" spans="1:2">
      <c r="A243" s="1">
        <v>42064</v>
      </c>
      <c r="B243">
        <v>92</v>
      </c>
    </row>
    <row r="244" spans="1:2">
      <c r="A244" s="1">
        <v>42095</v>
      </c>
      <c r="B244">
        <v>102.1</v>
      </c>
    </row>
    <row r="245" spans="1:2">
      <c r="A245" s="1">
        <v>42125</v>
      </c>
      <c r="B245">
        <v>97.9</v>
      </c>
    </row>
    <row r="246" spans="1:2">
      <c r="A246" s="1">
        <v>42156</v>
      </c>
      <c r="B246">
        <v>100.6</v>
      </c>
    </row>
    <row r="247" spans="1:2">
      <c r="A247" s="1">
        <v>42186</v>
      </c>
      <c r="B247">
        <v>97.3</v>
      </c>
    </row>
    <row r="248" spans="1:2">
      <c r="A248" s="1">
        <v>42217</v>
      </c>
      <c r="B248">
        <v>100.6</v>
      </c>
    </row>
    <row r="249" spans="1:2">
      <c r="A249" s="1">
        <v>42248</v>
      </c>
      <c r="B249">
        <v>101.6</v>
      </c>
    </row>
    <row r="250" spans="1:2">
      <c r="A250" s="1">
        <v>42278</v>
      </c>
      <c r="B250">
        <v>100.7</v>
      </c>
    </row>
    <row r="251" spans="1:2">
      <c r="A251" s="1">
        <v>42309</v>
      </c>
      <c r="B251">
        <v>105.8</v>
      </c>
    </row>
    <row r="252" spans="1:2">
      <c r="A252" s="1">
        <v>42339</v>
      </c>
      <c r="B252">
        <v>101.9</v>
      </c>
    </row>
    <row r="253" spans="1:2">
      <c r="A253" s="1">
        <v>42370</v>
      </c>
      <c r="B253">
        <v>105.9</v>
      </c>
    </row>
    <row r="254" spans="1:2">
      <c r="A254" s="1">
        <v>42401</v>
      </c>
      <c r="B254">
        <v>102.3</v>
      </c>
    </row>
    <row r="255" spans="1:2">
      <c r="A255" s="1">
        <v>42430</v>
      </c>
      <c r="B255">
        <v>96.7</v>
      </c>
    </row>
    <row r="256" spans="1:2">
      <c r="A256" s="1">
        <v>42461</v>
      </c>
      <c r="B256">
        <v>103.6</v>
      </c>
    </row>
    <row r="257" spans="1:2">
      <c r="A257" s="1">
        <v>42491</v>
      </c>
      <c r="B257">
        <v>99.9</v>
      </c>
    </row>
    <row r="258" spans="1:2">
      <c r="A258" s="1">
        <v>42522</v>
      </c>
      <c r="B258">
        <v>102.1</v>
      </c>
    </row>
    <row r="259" spans="1:2">
      <c r="A259" s="1">
        <v>42552</v>
      </c>
      <c r="B259">
        <v>99.7</v>
      </c>
    </row>
    <row r="260" spans="1:2">
      <c r="A260" s="1">
        <v>42583</v>
      </c>
      <c r="B260">
        <v>103.1</v>
      </c>
    </row>
    <row r="261" spans="1:2">
      <c r="A261" s="1">
        <v>42614</v>
      </c>
      <c r="B261">
        <v>103.6</v>
      </c>
    </row>
    <row r="262" spans="1:2">
      <c r="A262" s="1">
        <v>42644</v>
      </c>
      <c r="B262">
        <v>104.2</v>
      </c>
    </row>
    <row r="263" spans="1:2">
      <c r="A263" s="1">
        <v>42675</v>
      </c>
      <c r="B263">
        <v>108.7</v>
      </c>
    </row>
    <row r="264" spans="1:2">
      <c r="A264" s="1">
        <v>42705</v>
      </c>
      <c r="B264">
        <v>105.2</v>
      </c>
    </row>
    <row r="265" spans="1:2">
      <c r="A265" s="1">
        <v>42736</v>
      </c>
      <c r="B265">
        <v>110.3</v>
      </c>
    </row>
    <row r="266" spans="1:2">
      <c r="A266" s="1">
        <v>42767</v>
      </c>
      <c r="B266">
        <v>107</v>
      </c>
    </row>
    <row r="267" spans="1:2">
      <c r="A267" s="1">
        <v>42795</v>
      </c>
      <c r="B267">
        <v>97.7</v>
      </c>
    </row>
    <row r="268" spans="1:2">
      <c r="A268" s="1">
        <v>42826</v>
      </c>
      <c r="B268">
        <v>106.7</v>
      </c>
    </row>
    <row r="269" spans="1:2">
      <c r="A269" s="1">
        <v>42856</v>
      </c>
      <c r="B269">
        <v>103.2</v>
      </c>
    </row>
    <row r="270" spans="1:2">
      <c r="A270" s="1">
        <v>42887</v>
      </c>
      <c r="B270">
        <v>106.9</v>
      </c>
    </row>
    <row r="271" spans="1:2">
      <c r="A271" s="1">
        <v>42917</v>
      </c>
      <c r="B271">
        <v>103.4</v>
      </c>
    </row>
    <row r="272" spans="1:2">
      <c r="A272" s="1">
        <v>42948</v>
      </c>
      <c r="B272">
        <v>106.5</v>
      </c>
    </row>
    <row r="273" spans="1:2">
      <c r="A273" s="1">
        <v>42979</v>
      </c>
      <c r="B273">
        <v>107.7</v>
      </c>
    </row>
    <row r="274" spans="1:2">
      <c r="A274" s="1">
        <v>43009</v>
      </c>
      <c r="B274">
        <v>104.3</v>
      </c>
    </row>
    <row r="275" spans="1:2">
      <c r="A275" s="1">
        <v>43040</v>
      </c>
      <c r="B275">
        <v>108.1</v>
      </c>
    </row>
    <row r="276" spans="1:2">
      <c r="A276" s="1">
        <v>43070</v>
      </c>
      <c r="B276">
        <v>103.8</v>
      </c>
    </row>
    <row r="277" spans="1:2">
      <c r="A277" s="1">
        <v>43101</v>
      </c>
      <c r="B277">
        <v>109.1</v>
      </c>
    </row>
    <row r="278" spans="1:2">
      <c r="A278" s="1">
        <v>43132</v>
      </c>
      <c r="B278">
        <v>106.7</v>
      </c>
    </row>
    <row r="279" spans="1:2">
      <c r="A279" s="1">
        <v>43160</v>
      </c>
      <c r="B279">
        <v>98</v>
      </c>
    </row>
    <row r="280" spans="1:2">
      <c r="A280" s="1">
        <v>43191</v>
      </c>
      <c r="B280">
        <v>108.5</v>
      </c>
    </row>
    <row r="281" spans="1:2">
      <c r="A281" s="1">
        <v>43221</v>
      </c>
      <c r="B281">
        <v>105</v>
      </c>
    </row>
    <row r="282" spans="1:2">
      <c r="A282" s="1">
        <v>43252</v>
      </c>
      <c r="B282">
        <v>108</v>
      </c>
    </row>
    <row r="283" spans="1:2">
      <c r="A283" s="1">
        <v>43282</v>
      </c>
      <c r="B283">
        <v>106.3</v>
      </c>
    </row>
    <row r="284" spans="1:2">
      <c r="A284" s="1">
        <v>43313</v>
      </c>
      <c r="B284">
        <v>110.7</v>
      </c>
    </row>
    <row r="285" spans="1:2">
      <c r="A285" s="1">
        <v>43344</v>
      </c>
      <c r="B285">
        <v>112.3</v>
      </c>
    </row>
    <row r="286" spans="1:2">
      <c r="A286" s="1">
        <v>43374</v>
      </c>
      <c r="B286">
        <v>111.4</v>
      </c>
    </row>
    <row r="287" spans="1:2">
      <c r="A287" s="1">
        <v>43405</v>
      </c>
      <c r="B287">
        <v>116.6</v>
      </c>
    </row>
    <row r="288" spans="1:2">
      <c r="A288" s="1">
        <v>43435</v>
      </c>
      <c r="B288">
        <v>112.7</v>
      </c>
    </row>
    <row r="289" spans="1:2">
      <c r="A289" s="1">
        <v>43466</v>
      </c>
      <c r="B289">
        <v>117.3</v>
      </c>
    </row>
    <row r="290" spans="1:2">
      <c r="A290" s="1">
        <v>43497</v>
      </c>
      <c r="B290">
        <v>113.3</v>
      </c>
    </row>
    <row r="291" spans="1:2">
      <c r="A291" s="1">
        <v>43525</v>
      </c>
      <c r="B291">
        <v>104.5</v>
      </c>
    </row>
    <row r="292" spans="1:2">
      <c r="A292" s="1">
        <v>43556</v>
      </c>
      <c r="B292">
        <v>115</v>
      </c>
    </row>
    <row r="293" spans="1:2">
      <c r="A293" s="1">
        <v>43586</v>
      </c>
      <c r="B293">
        <v>111.2</v>
      </c>
    </row>
    <row r="294" spans="1:2">
      <c r="A294" s="1">
        <v>43617</v>
      </c>
      <c r="B294">
        <v>112.2</v>
      </c>
    </row>
    <row r="295" spans="1:2">
      <c r="A295" s="1">
        <v>43647</v>
      </c>
      <c r="B295">
        <v>109.7</v>
      </c>
    </row>
    <row r="296" spans="1:2">
      <c r="A296" s="1">
        <v>43678</v>
      </c>
      <c r="B296">
        <v>114.2</v>
      </c>
    </row>
    <row r="297" spans="1:2">
      <c r="A297" s="1">
        <v>43709</v>
      </c>
      <c r="B297">
        <v>115.7</v>
      </c>
    </row>
    <row r="298" spans="1:2">
      <c r="A298" s="1">
        <v>43739</v>
      </c>
      <c r="B298">
        <v>114.2</v>
      </c>
    </row>
    <row r="299" spans="1:2">
      <c r="A299" s="1">
        <v>43770</v>
      </c>
      <c r="B299">
        <v>117</v>
      </c>
    </row>
    <row r="300" spans="1:2">
      <c r="A300" s="1">
        <v>43800</v>
      </c>
      <c r="B300">
        <v>113.8</v>
      </c>
    </row>
    <row r="301" spans="1:2">
      <c r="A301" s="1">
        <v>43831</v>
      </c>
      <c r="B301">
        <v>119.2</v>
      </c>
    </row>
    <row r="302" spans="1:2">
      <c r="A302" s="1">
        <v>43862</v>
      </c>
      <c r="B302">
        <v>113.9</v>
      </c>
    </row>
    <row r="303" spans="1:2">
      <c r="A303" s="1">
        <v>43891</v>
      </c>
      <c r="B303">
        <v>107.9</v>
      </c>
    </row>
    <row r="304" spans="1:2">
      <c r="A304" s="1">
        <v>43922</v>
      </c>
      <c r="B304">
        <v>114.9</v>
      </c>
    </row>
    <row r="305" spans="1:2">
      <c r="A305" s="1">
        <v>43952</v>
      </c>
      <c r="B305">
        <v>110.2</v>
      </c>
    </row>
    <row r="306" spans="1:2">
      <c r="A306" s="1">
        <v>43983</v>
      </c>
      <c r="B306">
        <v>98.4</v>
      </c>
    </row>
    <row r="307" spans="1:2">
      <c r="A307" s="1">
        <v>44013</v>
      </c>
      <c r="B307">
        <v>95.4</v>
      </c>
    </row>
    <row r="308" spans="1:2">
      <c r="A308" s="1">
        <v>44044</v>
      </c>
      <c r="B308">
        <v>98.3</v>
      </c>
    </row>
    <row r="309" spans="1:2">
      <c r="A309" s="1">
        <v>44075</v>
      </c>
      <c r="B309">
        <v>103.6</v>
      </c>
    </row>
    <row r="310" spans="1:2">
      <c r="A310" s="1">
        <v>44105</v>
      </c>
      <c r="B310">
        <v>103.8</v>
      </c>
    </row>
    <row r="311" spans="1:2">
      <c r="A311" s="1">
        <v>44136</v>
      </c>
      <c r="B311">
        <v>106.8</v>
      </c>
    </row>
    <row r="312" spans="1:2">
      <c r="A312" s="1">
        <v>44166</v>
      </c>
      <c r="B312">
        <v>105.5</v>
      </c>
    </row>
    <row r="313" spans="1:2">
      <c r="A313" s="1">
        <v>44197</v>
      </c>
      <c r="B313">
        <v>112.1</v>
      </c>
    </row>
    <row r="314" spans="1:2">
      <c r="A314" s="1">
        <v>44228</v>
      </c>
      <c r="B314">
        <v>105</v>
      </c>
    </row>
    <row r="315" spans="1:2">
      <c r="A315" s="1">
        <v>44256</v>
      </c>
      <c r="B315">
        <v>98.1</v>
      </c>
    </row>
    <row r="316" spans="1:2">
      <c r="A316" s="1">
        <v>44287</v>
      </c>
      <c r="B316">
        <v>109.8</v>
      </c>
    </row>
    <row r="317" spans="1:2">
      <c r="A317" s="1">
        <v>44317</v>
      </c>
      <c r="B317">
        <v>108.3</v>
      </c>
    </row>
    <row r="318" spans="1:2">
      <c r="A318" s="1">
        <v>44348</v>
      </c>
      <c r="B318">
        <v>110.3</v>
      </c>
    </row>
    <row r="319" spans="1:2">
      <c r="A319" s="1">
        <v>44378</v>
      </c>
      <c r="B319">
        <v>108.3</v>
      </c>
    </row>
    <row r="320" spans="1:2">
      <c r="A320" s="1">
        <v>44409</v>
      </c>
      <c r="B320">
        <v>109.6</v>
      </c>
    </row>
    <row r="321" spans="1:2">
      <c r="A321" s="1">
        <v>44440</v>
      </c>
      <c r="B321">
        <v>110.3</v>
      </c>
    </row>
    <row r="322" spans="1:2">
      <c r="A322" s="1">
        <v>44470</v>
      </c>
      <c r="B322">
        <v>112.1</v>
      </c>
    </row>
    <row r="323" spans="1:2">
      <c r="A323" s="1">
        <v>44501</v>
      </c>
      <c r="B323">
        <v>116.7</v>
      </c>
    </row>
    <row r="324" spans="1:2">
      <c r="A324" s="1">
        <v>44531</v>
      </c>
      <c r="B324">
        <v>114.3</v>
      </c>
    </row>
    <row r="325" spans="1:2">
      <c r="A325" s="1">
        <v>44562</v>
      </c>
      <c r="B325">
        <v>120.9</v>
      </c>
    </row>
    <row r="326" spans="1:2">
      <c r="A326" s="1">
        <v>44593</v>
      </c>
      <c r="B326">
        <v>113.3</v>
      </c>
    </row>
    <row r="327" spans="1:2">
      <c r="A327" s="1">
        <v>44621</v>
      </c>
      <c r="B327">
        <v>105.5</v>
      </c>
    </row>
    <row r="328" spans="1:2">
      <c r="A328" s="1">
        <v>44652</v>
      </c>
      <c r="B328">
        <v>117.1</v>
      </c>
    </row>
    <row r="329" spans="1:2">
      <c r="A329" s="1">
        <v>44682</v>
      </c>
      <c r="B329">
        <v>105.4</v>
      </c>
    </row>
    <row r="330" spans="1:2">
      <c r="A330" s="1">
        <v>44713</v>
      </c>
      <c r="B330">
        <v>108.1</v>
      </c>
    </row>
    <row r="331" spans="1:2">
      <c r="A331" s="1">
        <v>44743</v>
      </c>
      <c r="B331">
        <v>109.9</v>
      </c>
    </row>
    <row r="332" spans="1:2">
      <c r="A332" s="1">
        <v>44774</v>
      </c>
      <c r="B332">
        <v>110.8</v>
      </c>
    </row>
    <row r="333" spans="1:2">
      <c r="A333" s="1">
        <v>44805</v>
      </c>
      <c r="B333">
        <v>111.5</v>
      </c>
    </row>
    <row r="334" spans="1:2">
      <c r="A334" s="1">
        <v>44835</v>
      </c>
      <c r="B334">
        <v>110.3</v>
      </c>
    </row>
    <row r="335" spans="1:2">
      <c r="A335" s="1">
        <v>44866</v>
      </c>
      <c r="B335">
        <v>113.8</v>
      </c>
    </row>
    <row r="336" spans="1:2">
      <c r="A336" s="1">
        <v>44896</v>
      </c>
      <c r="B336">
        <v>111.7</v>
      </c>
    </row>
    <row r="337" spans="1:2">
      <c r="A337" s="1">
        <v>44927</v>
      </c>
      <c r="B337">
        <v>117.9</v>
      </c>
    </row>
    <row r="338" spans="1:2">
      <c r="A338" s="1">
        <v>44958</v>
      </c>
      <c r="B338">
        <v>110</v>
      </c>
    </row>
    <row r="339" spans="1:2">
      <c r="A339" s="1">
        <v>44986</v>
      </c>
      <c r="B339">
        <v>102.2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21FB-1293-4888-870D-B280F34FDF61}">
  <dimension ref="A1:AC339"/>
  <sheetViews>
    <sheetView workbookViewId="0">
      <selection activeCell="B1" sqref="B1:AC1048576"/>
    </sheetView>
  </sheetViews>
  <sheetFormatPr defaultRowHeight="14.4"/>
  <cols>
    <col min="1" max="1" width="13.6640625" style="93" bestFit="1" customWidth="1"/>
    <col min="2" max="16384" width="8.88671875" style="93"/>
  </cols>
  <sheetData>
    <row r="1" spans="1:29">
      <c r="A1" s="93" t="s">
        <v>392</v>
      </c>
      <c r="B1" s="93" t="s">
        <v>1203</v>
      </c>
      <c r="C1" s="93" t="s">
        <v>1204</v>
      </c>
      <c r="D1" s="93" t="s">
        <v>1205</v>
      </c>
      <c r="E1" s="93" t="s">
        <v>1213</v>
      </c>
      <c r="F1" s="93" t="s">
        <v>1214</v>
      </c>
      <c r="G1" s="93" t="s">
        <v>1215</v>
      </c>
      <c r="H1" s="93" t="s">
        <v>1216</v>
      </c>
      <c r="I1" s="93" t="s">
        <v>1217</v>
      </c>
      <c r="J1" s="93" t="s">
        <v>1212</v>
      </c>
      <c r="K1" s="93" t="s">
        <v>1207</v>
      </c>
      <c r="L1" s="93" t="s">
        <v>1208</v>
      </c>
      <c r="M1" s="93" t="s">
        <v>1209</v>
      </c>
      <c r="N1" s="93" t="s">
        <v>1211</v>
      </c>
      <c r="O1" s="93" t="s">
        <v>1206</v>
      </c>
      <c r="P1" s="93" t="s">
        <v>1210</v>
      </c>
      <c r="Q1" s="93" t="s">
        <v>1219</v>
      </c>
      <c r="R1" s="93" t="s">
        <v>1218</v>
      </c>
      <c r="S1" s="93" t="s">
        <v>1220</v>
      </c>
      <c r="T1" s="93" t="s">
        <v>1221</v>
      </c>
      <c r="U1" s="93" t="s">
        <v>1222</v>
      </c>
      <c r="V1" s="93" t="s">
        <v>1223</v>
      </c>
      <c r="W1" s="93" t="s">
        <v>1224</v>
      </c>
      <c r="X1" s="93" t="s">
        <v>1225</v>
      </c>
      <c r="Y1" s="93" t="s">
        <v>1226</v>
      </c>
      <c r="Z1" s="93" t="s">
        <v>1227</v>
      </c>
      <c r="AA1" s="93" t="s">
        <v>1228</v>
      </c>
      <c r="AB1" s="93" t="s">
        <v>1229</v>
      </c>
      <c r="AC1" s="93" t="s">
        <v>1230</v>
      </c>
    </row>
    <row r="2" spans="1:29">
      <c r="A2" s="94">
        <v>34731</v>
      </c>
      <c r="B2" s="93">
        <v>83</v>
      </c>
      <c r="C2" s="93">
        <v>97</v>
      </c>
      <c r="D2" s="93">
        <v>64</v>
      </c>
      <c r="E2" s="93">
        <v>33</v>
      </c>
      <c r="F2" s="93">
        <v>46</v>
      </c>
      <c r="G2" s="93">
        <v>44</v>
      </c>
      <c r="H2" s="93">
        <v>46</v>
      </c>
      <c r="I2" s="93">
        <v>27</v>
      </c>
      <c r="J2" s="93">
        <v>17</v>
      </c>
      <c r="K2" s="93">
        <v>94</v>
      </c>
      <c r="L2" s="93">
        <v>99</v>
      </c>
      <c r="M2" s="93">
        <v>86</v>
      </c>
      <c r="N2" s="93">
        <v>28</v>
      </c>
      <c r="O2" s="93">
        <v>41</v>
      </c>
      <c r="P2" s="93">
        <v>23</v>
      </c>
      <c r="Q2" s="93">
        <v>31</v>
      </c>
      <c r="R2" s="93">
        <v>49</v>
      </c>
      <c r="S2" s="93">
        <v>44</v>
      </c>
      <c r="T2" s="93">
        <v>60</v>
      </c>
      <c r="U2" s="93">
        <v>76</v>
      </c>
      <c r="V2" s="93">
        <v>74</v>
      </c>
      <c r="W2" s="93">
        <v>70</v>
      </c>
      <c r="X2" s="93">
        <v>25</v>
      </c>
      <c r="Y2" s="93">
        <v>65</v>
      </c>
      <c r="Z2" s="93">
        <v>166</v>
      </c>
      <c r="AA2" s="93">
        <v>27</v>
      </c>
      <c r="AC2" s="93">
        <v>45</v>
      </c>
    </row>
    <row r="3" spans="1:29">
      <c r="A3" s="94">
        <v>34759</v>
      </c>
      <c r="B3" s="93">
        <v>81</v>
      </c>
      <c r="C3" s="93">
        <v>96</v>
      </c>
      <c r="D3" s="93">
        <v>67</v>
      </c>
      <c r="E3" s="93">
        <v>34</v>
      </c>
      <c r="F3" s="93">
        <v>47</v>
      </c>
      <c r="G3" s="93">
        <v>42</v>
      </c>
      <c r="H3" s="93">
        <v>55</v>
      </c>
      <c r="I3" s="93">
        <v>29</v>
      </c>
      <c r="J3" s="93">
        <v>21</v>
      </c>
      <c r="K3" s="93">
        <v>95</v>
      </c>
      <c r="L3" s="93">
        <v>95</v>
      </c>
      <c r="M3" s="93">
        <v>90</v>
      </c>
      <c r="N3" s="93">
        <v>27</v>
      </c>
      <c r="O3" s="93">
        <v>40</v>
      </c>
      <c r="P3" s="93">
        <v>24</v>
      </c>
      <c r="Q3" s="93">
        <v>39</v>
      </c>
      <c r="R3" s="93">
        <v>52</v>
      </c>
      <c r="S3" s="93">
        <v>40</v>
      </c>
      <c r="T3" s="93">
        <v>63</v>
      </c>
      <c r="U3" s="93">
        <v>81</v>
      </c>
      <c r="V3" s="93">
        <v>82</v>
      </c>
      <c r="W3" s="93">
        <v>74</v>
      </c>
      <c r="X3" s="93">
        <v>36</v>
      </c>
      <c r="Y3" s="93">
        <v>57</v>
      </c>
      <c r="Z3" s="93">
        <v>163</v>
      </c>
      <c r="AA3" s="93">
        <v>23</v>
      </c>
      <c r="AC3" s="93">
        <v>44</v>
      </c>
    </row>
    <row r="4" spans="1:29">
      <c r="A4" s="94">
        <v>34790</v>
      </c>
      <c r="B4" s="93">
        <v>83</v>
      </c>
      <c r="C4" s="93">
        <v>97</v>
      </c>
      <c r="D4" s="93">
        <v>68</v>
      </c>
      <c r="E4" s="93">
        <v>33</v>
      </c>
      <c r="F4" s="93">
        <v>33</v>
      </c>
      <c r="G4" s="93">
        <v>42</v>
      </c>
      <c r="H4" s="93">
        <v>49</v>
      </c>
      <c r="I4" s="93">
        <v>30</v>
      </c>
      <c r="J4" s="93">
        <v>20</v>
      </c>
      <c r="K4" s="93">
        <v>96</v>
      </c>
      <c r="L4" s="93">
        <v>98</v>
      </c>
      <c r="M4" s="93">
        <v>86</v>
      </c>
      <c r="N4" s="93">
        <v>32</v>
      </c>
      <c r="O4" s="93">
        <v>48</v>
      </c>
      <c r="P4" s="93">
        <v>25</v>
      </c>
      <c r="Q4" s="93">
        <v>39</v>
      </c>
      <c r="R4" s="93">
        <v>50</v>
      </c>
      <c r="S4" s="93">
        <v>42</v>
      </c>
      <c r="T4" s="93">
        <v>62</v>
      </c>
      <c r="U4" s="93">
        <v>78</v>
      </c>
      <c r="V4" s="93">
        <v>90</v>
      </c>
      <c r="W4" s="93">
        <v>73</v>
      </c>
      <c r="X4" s="93">
        <v>29</v>
      </c>
      <c r="Y4" s="93">
        <v>59</v>
      </c>
      <c r="Z4" s="93">
        <v>170</v>
      </c>
      <c r="AA4" s="93">
        <v>31</v>
      </c>
      <c r="AC4" s="93">
        <v>44</v>
      </c>
    </row>
    <row r="5" spans="1:29">
      <c r="A5" s="94">
        <v>34820</v>
      </c>
      <c r="B5" s="93">
        <v>77</v>
      </c>
      <c r="C5" s="93">
        <v>95</v>
      </c>
      <c r="D5" s="93">
        <v>64</v>
      </c>
      <c r="E5" s="93">
        <v>32</v>
      </c>
      <c r="F5" s="93">
        <v>38</v>
      </c>
      <c r="G5" s="93">
        <v>43</v>
      </c>
      <c r="H5" s="93">
        <v>50</v>
      </c>
      <c r="I5" s="93">
        <v>28</v>
      </c>
      <c r="J5" s="93">
        <v>19</v>
      </c>
      <c r="K5" s="93">
        <v>92</v>
      </c>
      <c r="L5" s="93">
        <v>99</v>
      </c>
      <c r="M5" s="93">
        <v>84</v>
      </c>
      <c r="N5" s="93">
        <v>32</v>
      </c>
      <c r="O5" s="93">
        <v>46</v>
      </c>
      <c r="P5" s="93">
        <v>22</v>
      </c>
      <c r="Q5" s="93">
        <v>36</v>
      </c>
      <c r="R5" s="93">
        <v>56</v>
      </c>
      <c r="S5" s="93">
        <v>35</v>
      </c>
      <c r="T5" s="93">
        <v>60</v>
      </c>
      <c r="U5" s="93">
        <v>75</v>
      </c>
      <c r="V5" s="93">
        <v>78</v>
      </c>
      <c r="W5" s="93">
        <v>70</v>
      </c>
      <c r="X5" s="93">
        <v>28</v>
      </c>
      <c r="Y5" s="93">
        <v>61</v>
      </c>
      <c r="Z5" s="93">
        <v>156</v>
      </c>
      <c r="AA5" s="93">
        <v>32</v>
      </c>
      <c r="AC5" s="93">
        <v>51</v>
      </c>
    </row>
    <row r="6" spans="1:29">
      <c r="A6" s="94">
        <v>34851</v>
      </c>
      <c r="B6" s="93">
        <v>72</v>
      </c>
      <c r="C6" s="93">
        <v>93</v>
      </c>
      <c r="D6" s="93">
        <v>70</v>
      </c>
      <c r="E6" s="93">
        <v>35</v>
      </c>
      <c r="F6" s="93">
        <v>46</v>
      </c>
      <c r="G6" s="93">
        <v>48</v>
      </c>
      <c r="H6" s="93">
        <v>44</v>
      </c>
      <c r="I6" s="93">
        <v>29</v>
      </c>
      <c r="J6" s="93">
        <v>24</v>
      </c>
      <c r="K6" s="93">
        <v>91</v>
      </c>
      <c r="L6" s="93">
        <v>97</v>
      </c>
      <c r="M6" s="93">
        <v>84</v>
      </c>
      <c r="N6" s="93">
        <v>34</v>
      </c>
      <c r="O6" s="93">
        <v>47</v>
      </c>
      <c r="P6" s="93">
        <v>31</v>
      </c>
      <c r="Q6" s="93">
        <v>41</v>
      </c>
      <c r="R6" s="93">
        <v>53</v>
      </c>
      <c r="S6" s="93">
        <v>37</v>
      </c>
      <c r="T6" s="93">
        <v>59</v>
      </c>
      <c r="U6" s="93">
        <v>78</v>
      </c>
      <c r="V6" s="93">
        <v>77</v>
      </c>
      <c r="W6" s="93">
        <v>73</v>
      </c>
      <c r="X6" s="93">
        <v>29</v>
      </c>
      <c r="Y6" s="93">
        <v>50</v>
      </c>
      <c r="Z6" s="93">
        <v>152</v>
      </c>
      <c r="AA6" s="93">
        <v>28</v>
      </c>
      <c r="AC6" s="93">
        <v>44</v>
      </c>
    </row>
    <row r="7" spans="1:29">
      <c r="A7" s="94">
        <v>34881</v>
      </c>
      <c r="B7" s="93">
        <v>72</v>
      </c>
      <c r="C7" s="93">
        <v>92</v>
      </c>
      <c r="D7" s="93">
        <v>69</v>
      </c>
      <c r="E7" s="93">
        <v>39</v>
      </c>
      <c r="F7" s="93">
        <v>42</v>
      </c>
      <c r="G7" s="93">
        <v>42</v>
      </c>
      <c r="H7" s="93">
        <v>43</v>
      </c>
      <c r="I7" s="93">
        <v>29</v>
      </c>
      <c r="J7" s="93">
        <v>25</v>
      </c>
      <c r="K7" s="93">
        <v>89</v>
      </c>
      <c r="L7" s="93">
        <v>98</v>
      </c>
      <c r="M7" s="93">
        <v>87</v>
      </c>
      <c r="N7" s="93">
        <v>34</v>
      </c>
      <c r="O7" s="93">
        <v>48</v>
      </c>
      <c r="P7" s="93">
        <v>28</v>
      </c>
      <c r="Q7" s="93">
        <v>42</v>
      </c>
      <c r="R7" s="93">
        <v>51</v>
      </c>
      <c r="S7" s="93">
        <v>36</v>
      </c>
      <c r="T7" s="93">
        <v>62</v>
      </c>
      <c r="U7" s="93">
        <v>78</v>
      </c>
      <c r="V7" s="93">
        <v>74</v>
      </c>
      <c r="W7" s="93">
        <v>74</v>
      </c>
      <c r="X7" s="93">
        <v>32</v>
      </c>
      <c r="Y7" s="93">
        <v>55</v>
      </c>
      <c r="Z7" s="93">
        <v>130</v>
      </c>
      <c r="AA7" s="93">
        <v>35</v>
      </c>
      <c r="AC7" s="93">
        <v>52</v>
      </c>
    </row>
    <row r="8" spans="1:29">
      <c r="A8" s="94">
        <v>34912</v>
      </c>
      <c r="B8" s="93">
        <v>74</v>
      </c>
      <c r="C8" s="93">
        <v>93</v>
      </c>
      <c r="D8" s="93">
        <v>66</v>
      </c>
      <c r="E8" s="93">
        <v>33</v>
      </c>
      <c r="F8" s="93">
        <v>45</v>
      </c>
      <c r="G8" s="93">
        <v>45</v>
      </c>
      <c r="H8" s="93">
        <v>46</v>
      </c>
      <c r="I8" s="93">
        <v>33</v>
      </c>
      <c r="J8" s="93">
        <v>18</v>
      </c>
      <c r="K8" s="93">
        <v>90</v>
      </c>
      <c r="L8" s="93">
        <v>97</v>
      </c>
      <c r="M8" s="93">
        <v>83</v>
      </c>
      <c r="N8" s="93">
        <v>32</v>
      </c>
      <c r="O8" s="93">
        <v>42</v>
      </c>
      <c r="P8" s="93">
        <v>26</v>
      </c>
      <c r="Q8" s="93">
        <v>40</v>
      </c>
      <c r="R8" s="93">
        <v>47</v>
      </c>
      <c r="S8" s="93">
        <v>34</v>
      </c>
      <c r="T8" s="93">
        <v>58</v>
      </c>
      <c r="U8" s="93">
        <v>79</v>
      </c>
      <c r="V8" s="93">
        <v>78</v>
      </c>
      <c r="W8" s="93">
        <v>68</v>
      </c>
      <c r="X8" s="93">
        <v>26</v>
      </c>
      <c r="Y8" s="93">
        <v>60</v>
      </c>
      <c r="Z8" s="93">
        <v>128</v>
      </c>
      <c r="AA8" s="93">
        <v>23</v>
      </c>
      <c r="AC8" s="93">
        <v>42</v>
      </c>
    </row>
    <row r="9" spans="1:29">
      <c r="A9" s="94">
        <v>34943</v>
      </c>
      <c r="B9" s="93">
        <v>76</v>
      </c>
      <c r="C9" s="93">
        <v>94</v>
      </c>
      <c r="D9" s="93">
        <v>65</v>
      </c>
      <c r="E9" s="93">
        <v>37</v>
      </c>
      <c r="F9" s="93">
        <v>35</v>
      </c>
      <c r="G9" s="93">
        <v>38</v>
      </c>
      <c r="H9" s="93">
        <v>50</v>
      </c>
      <c r="I9" s="93">
        <v>33</v>
      </c>
      <c r="J9" s="93">
        <v>20</v>
      </c>
      <c r="K9" s="93">
        <v>91</v>
      </c>
      <c r="L9" s="93">
        <v>97</v>
      </c>
      <c r="M9" s="93">
        <v>85</v>
      </c>
      <c r="N9" s="93">
        <v>34</v>
      </c>
      <c r="O9" s="93">
        <v>47</v>
      </c>
      <c r="P9" s="93">
        <v>27</v>
      </c>
      <c r="Q9" s="93">
        <v>42</v>
      </c>
      <c r="R9" s="93">
        <v>51</v>
      </c>
      <c r="S9" s="93">
        <v>36</v>
      </c>
      <c r="T9" s="93">
        <v>61</v>
      </c>
      <c r="U9" s="93">
        <v>78</v>
      </c>
      <c r="V9" s="93">
        <v>78</v>
      </c>
      <c r="W9" s="93">
        <v>71</v>
      </c>
      <c r="X9" s="93">
        <v>28</v>
      </c>
      <c r="Y9" s="93">
        <v>58</v>
      </c>
      <c r="Z9" s="93">
        <v>140</v>
      </c>
      <c r="AA9" s="93">
        <v>27</v>
      </c>
      <c r="AC9" s="93">
        <v>52</v>
      </c>
    </row>
    <row r="10" spans="1:29">
      <c r="A10" s="94">
        <v>34973</v>
      </c>
      <c r="B10" s="93">
        <v>70</v>
      </c>
      <c r="C10" s="93">
        <v>90</v>
      </c>
      <c r="D10" s="93">
        <v>62</v>
      </c>
      <c r="E10" s="93">
        <v>32</v>
      </c>
      <c r="F10" s="93">
        <v>39</v>
      </c>
      <c r="G10" s="93">
        <v>34</v>
      </c>
      <c r="H10" s="93">
        <v>56</v>
      </c>
      <c r="I10" s="93">
        <v>32</v>
      </c>
      <c r="J10" s="93">
        <v>22</v>
      </c>
      <c r="K10" s="93">
        <v>95</v>
      </c>
      <c r="L10" s="93">
        <v>99</v>
      </c>
      <c r="M10" s="93">
        <v>87</v>
      </c>
      <c r="N10" s="93">
        <v>35</v>
      </c>
      <c r="O10" s="93">
        <v>43</v>
      </c>
      <c r="P10" s="93">
        <v>23</v>
      </c>
      <c r="Q10" s="93">
        <v>40</v>
      </c>
      <c r="R10" s="93">
        <v>47</v>
      </c>
      <c r="S10" s="93">
        <v>31</v>
      </c>
      <c r="T10" s="93">
        <v>61</v>
      </c>
      <c r="U10" s="93">
        <v>78</v>
      </c>
      <c r="V10" s="93">
        <v>89</v>
      </c>
      <c r="W10" s="93">
        <v>68</v>
      </c>
      <c r="X10" s="93">
        <v>23</v>
      </c>
      <c r="Y10" s="93">
        <v>54</v>
      </c>
      <c r="Z10" s="93">
        <v>136</v>
      </c>
      <c r="AA10" s="93">
        <v>30</v>
      </c>
      <c r="AC10" s="93">
        <v>48</v>
      </c>
    </row>
    <row r="11" spans="1:29">
      <c r="A11" s="94">
        <v>35004</v>
      </c>
      <c r="B11" s="93">
        <v>62</v>
      </c>
      <c r="C11" s="93">
        <v>87</v>
      </c>
      <c r="D11" s="93">
        <v>55</v>
      </c>
      <c r="E11" s="93">
        <v>33</v>
      </c>
      <c r="F11" s="93">
        <v>28</v>
      </c>
      <c r="G11" s="93">
        <v>31</v>
      </c>
      <c r="H11" s="93">
        <v>52</v>
      </c>
      <c r="I11" s="93">
        <v>27</v>
      </c>
      <c r="J11" s="93">
        <v>21</v>
      </c>
      <c r="K11" s="93">
        <v>91</v>
      </c>
      <c r="L11" s="93">
        <v>96</v>
      </c>
      <c r="M11" s="93">
        <v>84</v>
      </c>
      <c r="N11" s="93">
        <v>33</v>
      </c>
      <c r="O11" s="93">
        <v>44</v>
      </c>
      <c r="P11" s="93">
        <v>19</v>
      </c>
      <c r="Q11" s="93">
        <v>38</v>
      </c>
      <c r="R11" s="93">
        <v>45</v>
      </c>
      <c r="S11" s="93">
        <v>36</v>
      </c>
      <c r="T11" s="93">
        <v>61</v>
      </c>
      <c r="U11" s="93">
        <v>77</v>
      </c>
      <c r="V11" s="93">
        <v>88</v>
      </c>
      <c r="W11" s="93">
        <v>67</v>
      </c>
      <c r="X11" s="93">
        <v>17</v>
      </c>
      <c r="Y11" s="93">
        <v>61</v>
      </c>
      <c r="Z11" s="93">
        <v>144</v>
      </c>
      <c r="AA11" s="93">
        <v>30</v>
      </c>
      <c r="AC11" s="93">
        <v>51</v>
      </c>
    </row>
    <row r="12" spans="1:29">
      <c r="A12" s="94">
        <v>35034</v>
      </c>
      <c r="B12" s="93">
        <v>59</v>
      </c>
      <c r="C12" s="93">
        <v>87</v>
      </c>
      <c r="D12" s="93">
        <v>54</v>
      </c>
      <c r="E12" s="93">
        <v>29</v>
      </c>
      <c r="F12" s="93">
        <v>31</v>
      </c>
      <c r="G12" s="93">
        <v>31</v>
      </c>
      <c r="H12" s="93">
        <v>60</v>
      </c>
      <c r="I12" s="93">
        <v>33</v>
      </c>
      <c r="J12" s="93">
        <v>19</v>
      </c>
      <c r="K12" s="93">
        <v>89</v>
      </c>
      <c r="L12" s="93">
        <v>95</v>
      </c>
      <c r="M12" s="93">
        <v>79</v>
      </c>
      <c r="N12" s="93">
        <v>30</v>
      </c>
      <c r="O12" s="93">
        <v>44</v>
      </c>
      <c r="P12" s="93">
        <v>22</v>
      </c>
      <c r="Q12" s="93">
        <v>32</v>
      </c>
      <c r="R12" s="93">
        <v>45</v>
      </c>
      <c r="S12" s="93">
        <v>35</v>
      </c>
      <c r="T12" s="93">
        <v>57</v>
      </c>
      <c r="U12" s="93">
        <v>73</v>
      </c>
      <c r="V12" s="93">
        <v>96</v>
      </c>
      <c r="W12" s="93">
        <v>66</v>
      </c>
      <c r="X12" s="93">
        <v>19</v>
      </c>
      <c r="Y12" s="93">
        <v>58</v>
      </c>
      <c r="Z12" s="93">
        <v>130</v>
      </c>
      <c r="AA12" s="93">
        <v>26</v>
      </c>
      <c r="AC12" s="93">
        <v>42</v>
      </c>
    </row>
    <row r="13" spans="1:29">
      <c r="A13" s="94">
        <v>35065</v>
      </c>
      <c r="B13" s="93">
        <v>66</v>
      </c>
      <c r="C13" s="93">
        <v>89</v>
      </c>
      <c r="D13" s="93">
        <v>47</v>
      </c>
      <c r="E13" s="93">
        <v>27</v>
      </c>
      <c r="F13" s="93">
        <v>29</v>
      </c>
      <c r="G13" s="93">
        <v>32</v>
      </c>
      <c r="H13" s="93">
        <v>58</v>
      </c>
      <c r="I13" s="93">
        <v>29</v>
      </c>
      <c r="J13" s="93">
        <v>17</v>
      </c>
      <c r="K13" s="93">
        <v>90</v>
      </c>
      <c r="L13" s="93">
        <v>95</v>
      </c>
      <c r="M13" s="93">
        <v>81</v>
      </c>
      <c r="N13" s="93">
        <v>29</v>
      </c>
      <c r="O13" s="93">
        <v>34</v>
      </c>
      <c r="P13" s="93">
        <v>23</v>
      </c>
      <c r="Q13" s="93">
        <v>38</v>
      </c>
      <c r="R13" s="93">
        <v>43</v>
      </c>
      <c r="S13" s="93">
        <v>33</v>
      </c>
      <c r="T13" s="93">
        <v>56</v>
      </c>
      <c r="U13" s="93">
        <v>73</v>
      </c>
      <c r="V13" s="93">
        <v>95</v>
      </c>
      <c r="W13" s="93">
        <v>62</v>
      </c>
      <c r="X13" s="93">
        <v>12</v>
      </c>
      <c r="Y13" s="93">
        <v>64</v>
      </c>
      <c r="Z13" s="93">
        <v>124</v>
      </c>
      <c r="AA13" s="93">
        <v>31</v>
      </c>
      <c r="AB13" s="93">
        <v>107</v>
      </c>
      <c r="AC13" s="93">
        <v>50</v>
      </c>
    </row>
    <row r="14" spans="1:29">
      <c r="A14" s="94">
        <v>35096</v>
      </c>
      <c r="B14" s="93">
        <v>64</v>
      </c>
      <c r="C14" s="93">
        <v>86</v>
      </c>
      <c r="D14" s="93">
        <v>57</v>
      </c>
      <c r="E14" s="93">
        <v>29</v>
      </c>
      <c r="F14" s="93">
        <v>41</v>
      </c>
      <c r="G14" s="93">
        <v>36</v>
      </c>
      <c r="H14" s="93">
        <v>57</v>
      </c>
      <c r="I14" s="93">
        <v>35</v>
      </c>
      <c r="J14" s="93">
        <v>18</v>
      </c>
      <c r="K14" s="93">
        <v>89</v>
      </c>
      <c r="L14" s="93">
        <v>95</v>
      </c>
      <c r="M14" s="93">
        <v>77</v>
      </c>
      <c r="N14" s="93">
        <v>27</v>
      </c>
      <c r="O14" s="93">
        <v>37</v>
      </c>
      <c r="P14" s="93">
        <v>24</v>
      </c>
      <c r="Q14" s="93">
        <v>33</v>
      </c>
      <c r="R14" s="93">
        <v>46</v>
      </c>
      <c r="S14" s="93">
        <v>37</v>
      </c>
      <c r="T14" s="93">
        <v>54</v>
      </c>
      <c r="U14" s="93">
        <v>73</v>
      </c>
      <c r="V14" s="93">
        <v>101</v>
      </c>
      <c r="W14" s="93">
        <v>61</v>
      </c>
      <c r="X14" s="93">
        <v>16</v>
      </c>
      <c r="Y14" s="93">
        <v>62</v>
      </c>
      <c r="Z14" s="93">
        <v>121</v>
      </c>
      <c r="AA14" s="93">
        <v>32</v>
      </c>
      <c r="AB14" s="93">
        <v>109</v>
      </c>
      <c r="AC14" s="93">
        <v>43</v>
      </c>
    </row>
    <row r="15" spans="1:29">
      <c r="A15" s="94">
        <v>35125</v>
      </c>
      <c r="B15" s="93">
        <v>57</v>
      </c>
      <c r="C15" s="93">
        <v>87</v>
      </c>
      <c r="D15" s="93">
        <v>50</v>
      </c>
      <c r="E15" s="93">
        <v>26</v>
      </c>
      <c r="F15" s="93">
        <v>32</v>
      </c>
      <c r="G15" s="93">
        <v>31</v>
      </c>
      <c r="H15" s="93">
        <v>56</v>
      </c>
      <c r="I15" s="93">
        <v>32</v>
      </c>
      <c r="J15" s="93">
        <v>17</v>
      </c>
      <c r="K15" s="93">
        <v>90</v>
      </c>
      <c r="L15" s="93">
        <v>98</v>
      </c>
      <c r="M15" s="93">
        <v>75</v>
      </c>
      <c r="N15" s="93">
        <v>28</v>
      </c>
      <c r="O15" s="93">
        <v>39</v>
      </c>
      <c r="P15" s="93">
        <v>22</v>
      </c>
      <c r="Q15" s="93">
        <v>38</v>
      </c>
      <c r="R15" s="93">
        <v>53</v>
      </c>
      <c r="S15" s="93">
        <v>39</v>
      </c>
      <c r="T15" s="93">
        <v>55</v>
      </c>
      <c r="U15" s="93">
        <v>73</v>
      </c>
      <c r="V15" s="93">
        <v>93</v>
      </c>
      <c r="W15" s="93">
        <v>61</v>
      </c>
      <c r="X15" s="93">
        <v>15</v>
      </c>
      <c r="Y15" s="93">
        <v>65</v>
      </c>
      <c r="Z15" s="93">
        <v>111</v>
      </c>
      <c r="AA15" s="93">
        <v>27</v>
      </c>
      <c r="AB15" s="93">
        <v>104</v>
      </c>
      <c r="AC15" s="93">
        <v>42</v>
      </c>
    </row>
    <row r="16" spans="1:29">
      <c r="A16" s="94">
        <v>35156</v>
      </c>
      <c r="B16" s="93">
        <v>57</v>
      </c>
      <c r="C16" s="93">
        <v>84</v>
      </c>
      <c r="D16" s="93">
        <v>50</v>
      </c>
      <c r="E16" s="93">
        <v>31</v>
      </c>
      <c r="F16" s="93">
        <v>36</v>
      </c>
      <c r="G16" s="93">
        <v>33</v>
      </c>
      <c r="H16" s="93">
        <v>56</v>
      </c>
      <c r="I16" s="93">
        <v>33</v>
      </c>
      <c r="J16" s="93">
        <v>16</v>
      </c>
      <c r="K16" s="93">
        <v>88</v>
      </c>
      <c r="L16" s="93">
        <v>96</v>
      </c>
      <c r="M16" s="93">
        <v>71</v>
      </c>
      <c r="N16" s="93">
        <v>28</v>
      </c>
      <c r="O16" s="93">
        <v>42</v>
      </c>
      <c r="P16" s="93">
        <v>26</v>
      </c>
      <c r="Q16" s="93">
        <v>38</v>
      </c>
      <c r="R16" s="93">
        <v>55</v>
      </c>
      <c r="S16" s="93">
        <v>43</v>
      </c>
      <c r="T16" s="93">
        <v>56</v>
      </c>
      <c r="U16" s="93">
        <v>75</v>
      </c>
      <c r="V16" s="93">
        <v>103</v>
      </c>
      <c r="W16" s="93">
        <v>66</v>
      </c>
      <c r="X16" s="93">
        <v>14</v>
      </c>
      <c r="Y16" s="93">
        <v>67</v>
      </c>
      <c r="Z16" s="93">
        <v>109</v>
      </c>
      <c r="AA16" s="93">
        <v>34</v>
      </c>
      <c r="AB16" s="93">
        <v>117</v>
      </c>
      <c r="AC16" s="93">
        <v>48</v>
      </c>
    </row>
    <row r="17" spans="1:29">
      <c r="A17" s="94">
        <v>35186</v>
      </c>
      <c r="B17" s="93">
        <v>52</v>
      </c>
      <c r="C17" s="93">
        <v>84</v>
      </c>
      <c r="D17" s="93">
        <v>42</v>
      </c>
      <c r="E17" s="93">
        <v>29</v>
      </c>
      <c r="F17" s="93">
        <v>30</v>
      </c>
      <c r="G17" s="93">
        <v>36</v>
      </c>
      <c r="H17" s="93">
        <v>50</v>
      </c>
      <c r="I17" s="93">
        <v>34</v>
      </c>
      <c r="J17" s="93">
        <v>16</v>
      </c>
      <c r="K17" s="93">
        <v>88</v>
      </c>
      <c r="L17" s="93">
        <v>96</v>
      </c>
      <c r="M17" s="93">
        <v>76</v>
      </c>
      <c r="N17" s="93">
        <v>30</v>
      </c>
      <c r="O17" s="93">
        <v>45</v>
      </c>
      <c r="P17" s="93">
        <v>25</v>
      </c>
      <c r="Q17" s="93">
        <v>41</v>
      </c>
      <c r="R17" s="93">
        <v>56</v>
      </c>
      <c r="S17" s="93">
        <v>40</v>
      </c>
      <c r="T17" s="93">
        <v>54</v>
      </c>
      <c r="U17" s="93">
        <v>72</v>
      </c>
      <c r="V17" s="93">
        <v>97</v>
      </c>
      <c r="W17" s="93">
        <v>64</v>
      </c>
      <c r="X17" s="93">
        <v>14</v>
      </c>
      <c r="Y17" s="93">
        <v>63</v>
      </c>
      <c r="Z17" s="93">
        <v>112</v>
      </c>
      <c r="AA17" s="93">
        <v>33</v>
      </c>
      <c r="AB17" s="93">
        <v>127</v>
      </c>
      <c r="AC17" s="93">
        <v>48</v>
      </c>
    </row>
    <row r="18" spans="1:29">
      <c r="A18" s="94">
        <v>35217</v>
      </c>
      <c r="B18" s="93">
        <v>52</v>
      </c>
      <c r="C18" s="93">
        <v>81</v>
      </c>
      <c r="D18" s="93">
        <v>49</v>
      </c>
      <c r="E18" s="93">
        <v>30</v>
      </c>
      <c r="F18" s="93">
        <v>32</v>
      </c>
      <c r="G18" s="93">
        <v>37</v>
      </c>
      <c r="H18" s="93">
        <v>52</v>
      </c>
      <c r="I18" s="93">
        <v>36</v>
      </c>
      <c r="J18" s="93">
        <v>15</v>
      </c>
      <c r="K18" s="93">
        <v>81</v>
      </c>
      <c r="L18" s="93">
        <v>95</v>
      </c>
      <c r="M18" s="93">
        <v>70</v>
      </c>
      <c r="N18" s="93">
        <v>24</v>
      </c>
      <c r="O18" s="93">
        <v>37</v>
      </c>
      <c r="P18" s="93">
        <v>25</v>
      </c>
      <c r="Q18" s="93">
        <v>38</v>
      </c>
      <c r="R18" s="93">
        <v>53</v>
      </c>
      <c r="S18" s="93">
        <v>41</v>
      </c>
      <c r="T18" s="93">
        <v>56</v>
      </c>
      <c r="U18" s="93">
        <v>75</v>
      </c>
      <c r="V18" s="93">
        <v>102</v>
      </c>
      <c r="W18" s="93">
        <v>70</v>
      </c>
      <c r="X18" s="93">
        <v>13</v>
      </c>
      <c r="Y18" s="93">
        <v>69</v>
      </c>
      <c r="Z18" s="93">
        <v>101</v>
      </c>
      <c r="AA18" s="93">
        <v>32</v>
      </c>
      <c r="AB18" s="93">
        <v>115</v>
      </c>
      <c r="AC18" s="93">
        <v>43</v>
      </c>
    </row>
    <row r="19" spans="1:29">
      <c r="A19" s="94">
        <v>35247</v>
      </c>
      <c r="B19" s="93">
        <v>51</v>
      </c>
      <c r="C19" s="93">
        <v>80</v>
      </c>
      <c r="D19" s="93">
        <v>48</v>
      </c>
      <c r="E19" s="93">
        <v>29</v>
      </c>
      <c r="F19" s="93">
        <v>31</v>
      </c>
      <c r="G19" s="93">
        <v>32</v>
      </c>
      <c r="H19" s="93">
        <v>46</v>
      </c>
      <c r="I19" s="93">
        <v>35</v>
      </c>
      <c r="J19" s="93">
        <v>17</v>
      </c>
      <c r="K19" s="93">
        <v>73</v>
      </c>
      <c r="L19" s="93">
        <v>92</v>
      </c>
      <c r="M19" s="93">
        <v>66</v>
      </c>
      <c r="N19" s="93">
        <v>27</v>
      </c>
      <c r="O19" s="93">
        <v>42</v>
      </c>
      <c r="P19" s="93">
        <v>18</v>
      </c>
      <c r="Q19" s="93">
        <v>39</v>
      </c>
      <c r="R19" s="93">
        <v>52</v>
      </c>
      <c r="S19" s="93">
        <v>33</v>
      </c>
      <c r="T19" s="93">
        <v>57</v>
      </c>
      <c r="U19" s="93">
        <v>76</v>
      </c>
      <c r="V19" s="93">
        <v>94</v>
      </c>
      <c r="W19" s="93">
        <v>63</v>
      </c>
      <c r="X19" s="93">
        <v>19</v>
      </c>
      <c r="Y19" s="93">
        <v>65</v>
      </c>
      <c r="Z19" s="93">
        <v>106</v>
      </c>
      <c r="AA19" s="93">
        <v>33</v>
      </c>
      <c r="AB19" s="93">
        <v>108</v>
      </c>
      <c r="AC19" s="93">
        <v>48</v>
      </c>
    </row>
    <row r="20" spans="1:29">
      <c r="A20" s="94">
        <v>35278</v>
      </c>
      <c r="B20" s="93">
        <v>54</v>
      </c>
      <c r="C20" s="93">
        <v>80</v>
      </c>
      <c r="D20" s="93">
        <v>45</v>
      </c>
      <c r="E20" s="93">
        <v>24</v>
      </c>
      <c r="F20" s="93">
        <v>30</v>
      </c>
      <c r="G20" s="93">
        <v>34</v>
      </c>
      <c r="H20" s="93">
        <v>44</v>
      </c>
      <c r="I20" s="93">
        <v>34</v>
      </c>
      <c r="J20" s="93">
        <v>15</v>
      </c>
      <c r="K20" s="93">
        <v>77</v>
      </c>
      <c r="L20" s="93">
        <v>93</v>
      </c>
      <c r="M20" s="93">
        <v>66</v>
      </c>
      <c r="N20" s="93">
        <v>25</v>
      </c>
      <c r="O20" s="93">
        <v>41</v>
      </c>
      <c r="P20" s="93">
        <v>19</v>
      </c>
      <c r="Q20" s="93">
        <v>41</v>
      </c>
      <c r="R20" s="93">
        <v>50</v>
      </c>
      <c r="S20" s="93">
        <v>36</v>
      </c>
      <c r="T20" s="93">
        <v>51</v>
      </c>
      <c r="U20" s="93">
        <v>69</v>
      </c>
      <c r="V20" s="93">
        <v>91</v>
      </c>
      <c r="W20" s="93">
        <v>59</v>
      </c>
      <c r="X20" s="93">
        <v>15</v>
      </c>
      <c r="Y20" s="93">
        <v>68</v>
      </c>
      <c r="Z20" s="93">
        <v>89</v>
      </c>
      <c r="AA20" s="93">
        <v>28</v>
      </c>
      <c r="AB20" s="93">
        <v>124</v>
      </c>
      <c r="AC20" s="93">
        <v>48</v>
      </c>
    </row>
    <row r="21" spans="1:29">
      <c r="A21" s="94">
        <v>35309</v>
      </c>
      <c r="B21" s="93">
        <v>52</v>
      </c>
      <c r="C21" s="93">
        <v>84</v>
      </c>
      <c r="D21" s="93">
        <v>46</v>
      </c>
      <c r="E21" s="93">
        <v>25</v>
      </c>
      <c r="F21" s="93">
        <v>30</v>
      </c>
      <c r="G21" s="93">
        <v>35</v>
      </c>
      <c r="H21" s="93">
        <v>43</v>
      </c>
      <c r="I21" s="93">
        <v>36</v>
      </c>
      <c r="J21" s="93">
        <v>15</v>
      </c>
      <c r="K21" s="93">
        <v>75</v>
      </c>
      <c r="L21" s="93">
        <v>92</v>
      </c>
      <c r="M21" s="93">
        <v>64</v>
      </c>
      <c r="N21" s="93">
        <v>25</v>
      </c>
      <c r="O21" s="93">
        <v>40</v>
      </c>
      <c r="P21" s="93">
        <v>19</v>
      </c>
      <c r="Q21" s="93">
        <v>37</v>
      </c>
      <c r="R21" s="93">
        <v>49</v>
      </c>
      <c r="S21" s="93">
        <v>36</v>
      </c>
      <c r="T21" s="93">
        <v>55</v>
      </c>
      <c r="U21" s="93">
        <v>72</v>
      </c>
      <c r="V21" s="93">
        <v>86</v>
      </c>
      <c r="W21" s="93">
        <v>63</v>
      </c>
      <c r="X21" s="93">
        <v>19</v>
      </c>
      <c r="Y21" s="93">
        <v>66</v>
      </c>
      <c r="Z21" s="93">
        <v>82</v>
      </c>
      <c r="AA21" s="93">
        <v>34</v>
      </c>
      <c r="AB21" s="93">
        <v>111</v>
      </c>
      <c r="AC21" s="93">
        <v>53</v>
      </c>
    </row>
    <row r="22" spans="1:29">
      <c r="A22" s="94">
        <v>35339</v>
      </c>
      <c r="B22" s="93">
        <v>52</v>
      </c>
      <c r="C22" s="93">
        <v>79</v>
      </c>
      <c r="D22" s="93">
        <v>48</v>
      </c>
      <c r="E22" s="93">
        <v>27</v>
      </c>
      <c r="F22" s="93">
        <v>37</v>
      </c>
      <c r="G22" s="93">
        <v>35</v>
      </c>
      <c r="H22" s="93">
        <v>49</v>
      </c>
      <c r="I22" s="93">
        <v>35</v>
      </c>
      <c r="J22" s="93">
        <v>15</v>
      </c>
      <c r="K22" s="93">
        <v>79</v>
      </c>
      <c r="L22" s="93">
        <v>92</v>
      </c>
      <c r="M22" s="93">
        <v>58</v>
      </c>
      <c r="N22" s="93">
        <v>23</v>
      </c>
      <c r="O22" s="93">
        <v>33</v>
      </c>
      <c r="P22" s="93">
        <v>21</v>
      </c>
      <c r="Q22" s="93">
        <v>29</v>
      </c>
      <c r="R22" s="93">
        <v>39</v>
      </c>
      <c r="S22" s="93">
        <v>40</v>
      </c>
      <c r="T22" s="93">
        <v>52</v>
      </c>
      <c r="U22" s="93">
        <v>70</v>
      </c>
      <c r="V22" s="93">
        <v>90</v>
      </c>
      <c r="W22" s="93">
        <v>59</v>
      </c>
      <c r="X22" s="93">
        <v>15</v>
      </c>
      <c r="Y22" s="93">
        <v>67</v>
      </c>
      <c r="Z22" s="93">
        <v>76</v>
      </c>
      <c r="AA22" s="93">
        <v>30</v>
      </c>
      <c r="AB22" s="93">
        <v>130</v>
      </c>
      <c r="AC22" s="93">
        <v>49</v>
      </c>
    </row>
    <row r="23" spans="1:29">
      <c r="A23" s="94">
        <v>35370</v>
      </c>
      <c r="B23" s="93">
        <v>54</v>
      </c>
      <c r="C23" s="93">
        <v>79</v>
      </c>
      <c r="D23" s="93">
        <v>37</v>
      </c>
      <c r="E23" s="93">
        <v>30</v>
      </c>
      <c r="F23" s="93">
        <v>26</v>
      </c>
      <c r="G23" s="93">
        <v>31</v>
      </c>
      <c r="H23" s="93">
        <v>43</v>
      </c>
      <c r="I23" s="93">
        <v>36</v>
      </c>
      <c r="J23" s="93">
        <v>18</v>
      </c>
      <c r="K23" s="93">
        <v>75</v>
      </c>
      <c r="L23" s="93">
        <v>92</v>
      </c>
      <c r="M23" s="93">
        <v>56</v>
      </c>
      <c r="N23" s="93">
        <v>21</v>
      </c>
      <c r="O23" s="93">
        <v>30</v>
      </c>
      <c r="P23" s="93">
        <v>14</v>
      </c>
      <c r="Q23" s="93">
        <v>28</v>
      </c>
      <c r="R23" s="93">
        <v>40</v>
      </c>
      <c r="S23" s="93">
        <v>40</v>
      </c>
      <c r="T23" s="93">
        <v>54</v>
      </c>
      <c r="U23" s="93">
        <v>71</v>
      </c>
      <c r="V23" s="93">
        <v>84</v>
      </c>
      <c r="W23" s="93">
        <v>59</v>
      </c>
      <c r="X23" s="93">
        <v>17</v>
      </c>
      <c r="Y23" s="93">
        <v>66</v>
      </c>
      <c r="Z23" s="93">
        <v>64</v>
      </c>
      <c r="AA23" s="93">
        <v>32</v>
      </c>
      <c r="AB23" s="93">
        <v>133</v>
      </c>
      <c r="AC23" s="93">
        <v>53</v>
      </c>
    </row>
    <row r="24" spans="1:29">
      <c r="A24" s="94">
        <v>35400</v>
      </c>
      <c r="B24" s="93">
        <v>54</v>
      </c>
      <c r="C24" s="93">
        <v>74</v>
      </c>
      <c r="D24" s="93">
        <v>43</v>
      </c>
      <c r="E24" s="93">
        <v>28</v>
      </c>
      <c r="F24" s="93">
        <v>36</v>
      </c>
      <c r="G24" s="93">
        <v>37</v>
      </c>
      <c r="H24" s="93">
        <v>47</v>
      </c>
      <c r="I24" s="93">
        <v>39</v>
      </c>
      <c r="J24" s="93">
        <v>19</v>
      </c>
      <c r="K24" s="93">
        <v>77</v>
      </c>
      <c r="L24" s="93">
        <v>93</v>
      </c>
      <c r="M24" s="93">
        <v>54</v>
      </c>
      <c r="N24" s="93">
        <v>23</v>
      </c>
      <c r="O24" s="93">
        <v>27</v>
      </c>
      <c r="P24" s="93">
        <v>14</v>
      </c>
      <c r="Q24" s="93">
        <v>26</v>
      </c>
      <c r="R24" s="93">
        <v>38</v>
      </c>
      <c r="S24" s="93">
        <v>38</v>
      </c>
      <c r="T24" s="93">
        <v>54</v>
      </c>
      <c r="U24" s="93">
        <v>72</v>
      </c>
      <c r="V24" s="93">
        <v>88</v>
      </c>
      <c r="W24" s="93">
        <v>61</v>
      </c>
      <c r="X24" s="93">
        <v>17</v>
      </c>
      <c r="Y24" s="93">
        <v>66</v>
      </c>
      <c r="Z24" s="93">
        <v>58</v>
      </c>
      <c r="AA24" s="93">
        <v>42</v>
      </c>
      <c r="AB24" s="93">
        <v>130</v>
      </c>
      <c r="AC24" s="93">
        <v>60</v>
      </c>
    </row>
    <row r="25" spans="1:29">
      <c r="A25" s="94">
        <v>35431</v>
      </c>
      <c r="B25" s="93">
        <v>53</v>
      </c>
      <c r="C25" s="93">
        <v>74</v>
      </c>
      <c r="D25" s="93">
        <v>41</v>
      </c>
      <c r="E25" s="93">
        <v>30</v>
      </c>
      <c r="F25" s="93">
        <v>20</v>
      </c>
      <c r="G25" s="93">
        <v>34</v>
      </c>
      <c r="H25" s="93">
        <v>44</v>
      </c>
      <c r="I25" s="93">
        <v>39</v>
      </c>
      <c r="J25" s="93">
        <v>15</v>
      </c>
      <c r="K25" s="93">
        <v>73</v>
      </c>
      <c r="L25" s="93">
        <v>93</v>
      </c>
      <c r="M25" s="93">
        <v>54</v>
      </c>
      <c r="N25" s="93">
        <v>21</v>
      </c>
      <c r="O25" s="93">
        <v>30</v>
      </c>
      <c r="P25" s="93">
        <v>17</v>
      </c>
      <c r="Q25" s="93">
        <v>27</v>
      </c>
      <c r="R25" s="93">
        <v>39</v>
      </c>
      <c r="S25" s="93">
        <v>39</v>
      </c>
      <c r="T25" s="93">
        <v>52</v>
      </c>
      <c r="U25" s="93">
        <v>69</v>
      </c>
      <c r="V25" s="93">
        <v>90</v>
      </c>
      <c r="W25" s="93">
        <v>58</v>
      </c>
      <c r="X25" s="93">
        <v>18</v>
      </c>
      <c r="Y25" s="93">
        <v>70</v>
      </c>
      <c r="Z25" s="93">
        <v>48</v>
      </c>
      <c r="AA25" s="93">
        <v>34</v>
      </c>
      <c r="AB25" s="93">
        <v>128</v>
      </c>
      <c r="AC25" s="93">
        <v>49</v>
      </c>
    </row>
    <row r="26" spans="1:29">
      <c r="A26" s="94">
        <v>35462</v>
      </c>
      <c r="B26" s="93">
        <v>52</v>
      </c>
      <c r="C26" s="93">
        <v>77</v>
      </c>
      <c r="D26" s="93">
        <v>43</v>
      </c>
      <c r="E26" s="93">
        <v>31</v>
      </c>
      <c r="F26" s="93">
        <v>34</v>
      </c>
      <c r="G26" s="93">
        <v>40</v>
      </c>
      <c r="H26" s="93">
        <v>40</v>
      </c>
      <c r="I26" s="93">
        <v>36</v>
      </c>
      <c r="J26" s="93">
        <v>17</v>
      </c>
      <c r="K26" s="93">
        <v>74</v>
      </c>
      <c r="L26" s="93">
        <v>92</v>
      </c>
      <c r="M26" s="93">
        <v>55</v>
      </c>
      <c r="N26" s="93">
        <v>25</v>
      </c>
      <c r="O26" s="93">
        <v>34</v>
      </c>
      <c r="P26" s="93">
        <v>17</v>
      </c>
      <c r="Q26" s="93">
        <v>31</v>
      </c>
      <c r="R26" s="93">
        <v>40</v>
      </c>
      <c r="S26" s="93">
        <v>43</v>
      </c>
      <c r="T26" s="93">
        <v>50</v>
      </c>
      <c r="U26" s="93">
        <v>72</v>
      </c>
      <c r="V26" s="93">
        <v>88</v>
      </c>
      <c r="W26" s="93">
        <v>56</v>
      </c>
      <c r="X26" s="93">
        <v>18</v>
      </c>
      <c r="Y26" s="93">
        <v>68</v>
      </c>
      <c r="Z26" s="93">
        <v>47</v>
      </c>
      <c r="AA26" s="93">
        <v>36</v>
      </c>
      <c r="AB26" s="93">
        <v>120</v>
      </c>
      <c r="AC26" s="93">
        <v>56</v>
      </c>
    </row>
    <row r="27" spans="1:29">
      <c r="A27" s="94">
        <v>35490</v>
      </c>
      <c r="B27" s="93">
        <v>53</v>
      </c>
      <c r="C27" s="93">
        <v>80</v>
      </c>
      <c r="D27" s="93">
        <v>51</v>
      </c>
      <c r="E27" s="93">
        <v>30</v>
      </c>
      <c r="F27" s="93">
        <v>44</v>
      </c>
      <c r="G27" s="93">
        <v>47</v>
      </c>
      <c r="H27" s="93">
        <v>51</v>
      </c>
      <c r="I27" s="93">
        <v>37</v>
      </c>
      <c r="J27" s="93">
        <v>13</v>
      </c>
      <c r="K27" s="93">
        <v>78</v>
      </c>
      <c r="L27" s="93">
        <v>90</v>
      </c>
      <c r="M27" s="93">
        <v>61</v>
      </c>
      <c r="N27" s="93">
        <v>22</v>
      </c>
      <c r="O27" s="93">
        <v>33</v>
      </c>
      <c r="P27" s="93">
        <v>17</v>
      </c>
      <c r="Q27" s="93">
        <v>36</v>
      </c>
      <c r="R27" s="93">
        <v>48</v>
      </c>
      <c r="S27" s="93">
        <v>32</v>
      </c>
      <c r="T27" s="93">
        <v>51</v>
      </c>
      <c r="U27" s="93">
        <v>73</v>
      </c>
      <c r="V27" s="93">
        <v>99</v>
      </c>
      <c r="W27" s="93">
        <v>59</v>
      </c>
      <c r="X27" s="93">
        <v>17</v>
      </c>
      <c r="Y27" s="93">
        <v>72</v>
      </c>
      <c r="Z27" s="93">
        <v>43</v>
      </c>
      <c r="AA27" s="93">
        <v>36</v>
      </c>
      <c r="AB27" s="93">
        <v>112</v>
      </c>
      <c r="AC27" s="93">
        <v>51</v>
      </c>
    </row>
    <row r="28" spans="1:29">
      <c r="A28" s="94">
        <v>35521</v>
      </c>
      <c r="B28" s="93">
        <v>49</v>
      </c>
      <c r="C28" s="93">
        <v>77</v>
      </c>
      <c r="D28" s="93">
        <v>50</v>
      </c>
      <c r="E28" s="93">
        <v>33</v>
      </c>
      <c r="F28" s="93">
        <v>39</v>
      </c>
      <c r="G28" s="93">
        <v>46</v>
      </c>
      <c r="H28" s="93">
        <v>46</v>
      </c>
      <c r="I28" s="93">
        <v>38</v>
      </c>
      <c r="J28" s="93">
        <v>12</v>
      </c>
      <c r="K28" s="93">
        <v>69</v>
      </c>
      <c r="L28" s="93">
        <v>90</v>
      </c>
      <c r="M28" s="93">
        <v>58</v>
      </c>
      <c r="N28" s="93">
        <v>25</v>
      </c>
      <c r="O28" s="93">
        <v>43</v>
      </c>
      <c r="P28" s="93">
        <v>18</v>
      </c>
      <c r="Q28" s="93">
        <v>39</v>
      </c>
      <c r="R28" s="93">
        <v>54</v>
      </c>
      <c r="S28" s="93">
        <v>35</v>
      </c>
      <c r="T28" s="93">
        <v>51</v>
      </c>
      <c r="U28" s="93">
        <v>74</v>
      </c>
      <c r="V28" s="93">
        <v>95</v>
      </c>
      <c r="W28" s="93">
        <v>59</v>
      </c>
      <c r="X28" s="93">
        <v>17</v>
      </c>
      <c r="Y28" s="93">
        <v>74</v>
      </c>
      <c r="Z28" s="93">
        <v>40</v>
      </c>
      <c r="AA28" s="93">
        <v>33</v>
      </c>
      <c r="AB28" s="93">
        <v>112</v>
      </c>
      <c r="AC28" s="93">
        <v>56</v>
      </c>
    </row>
    <row r="29" spans="1:29">
      <c r="A29" s="94">
        <v>35551</v>
      </c>
      <c r="B29" s="93">
        <v>48</v>
      </c>
      <c r="C29" s="93">
        <v>74</v>
      </c>
      <c r="D29" s="93">
        <v>46</v>
      </c>
      <c r="E29" s="93">
        <v>31</v>
      </c>
      <c r="F29" s="93">
        <v>35</v>
      </c>
      <c r="G29" s="93">
        <v>44</v>
      </c>
      <c r="H29" s="93">
        <v>42</v>
      </c>
      <c r="I29" s="93">
        <v>39</v>
      </c>
      <c r="J29" s="93">
        <v>21</v>
      </c>
      <c r="K29" s="93">
        <v>70</v>
      </c>
      <c r="L29" s="93">
        <v>88</v>
      </c>
      <c r="M29" s="93">
        <v>58</v>
      </c>
      <c r="N29" s="93">
        <v>26</v>
      </c>
      <c r="O29" s="93">
        <v>44</v>
      </c>
      <c r="P29" s="93">
        <v>21</v>
      </c>
      <c r="Q29" s="93">
        <v>41</v>
      </c>
      <c r="R29" s="93">
        <v>56</v>
      </c>
      <c r="S29" s="93">
        <v>34</v>
      </c>
      <c r="T29" s="93">
        <v>55</v>
      </c>
      <c r="U29" s="93">
        <v>75</v>
      </c>
      <c r="V29" s="93">
        <v>92</v>
      </c>
      <c r="W29" s="93">
        <v>63</v>
      </c>
      <c r="X29" s="93">
        <v>18</v>
      </c>
      <c r="Y29" s="93">
        <v>63</v>
      </c>
      <c r="Z29" s="93">
        <v>34</v>
      </c>
      <c r="AA29" s="93">
        <v>42</v>
      </c>
      <c r="AB29" s="93">
        <v>107</v>
      </c>
      <c r="AC29" s="93">
        <v>57</v>
      </c>
    </row>
    <row r="30" spans="1:29">
      <c r="A30" s="94">
        <v>35582</v>
      </c>
      <c r="B30" s="93">
        <v>49</v>
      </c>
      <c r="C30" s="93">
        <v>75</v>
      </c>
      <c r="D30" s="93">
        <v>57</v>
      </c>
      <c r="E30" s="93">
        <v>38</v>
      </c>
      <c r="F30" s="93">
        <v>43</v>
      </c>
      <c r="G30" s="93">
        <v>41</v>
      </c>
      <c r="H30" s="93">
        <v>41</v>
      </c>
      <c r="I30" s="93">
        <v>41</v>
      </c>
      <c r="J30" s="93">
        <v>18</v>
      </c>
      <c r="K30" s="93">
        <v>67</v>
      </c>
      <c r="L30" s="93">
        <v>88</v>
      </c>
      <c r="M30" s="93">
        <v>60</v>
      </c>
      <c r="N30" s="93">
        <v>33</v>
      </c>
      <c r="O30" s="93">
        <v>47</v>
      </c>
      <c r="P30" s="93">
        <v>20</v>
      </c>
      <c r="Q30" s="93">
        <v>39</v>
      </c>
      <c r="R30" s="93">
        <v>55</v>
      </c>
      <c r="S30" s="93">
        <v>36</v>
      </c>
      <c r="T30" s="93">
        <v>54</v>
      </c>
      <c r="U30" s="93">
        <v>74</v>
      </c>
      <c r="V30" s="93">
        <v>90</v>
      </c>
      <c r="W30" s="93">
        <v>64</v>
      </c>
      <c r="X30" s="93">
        <v>24</v>
      </c>
      <c r="Y30" s="93">
        <v>63</v>
      </c>
      <c r="Z30" s="93">
        <v>29</v>
      </c>
      <c r="AA30" s="93">
        <v>40</v>
      </c>
      <c r="AB30" s="93">
        <v>114</v>
      </c>
      <c r="AC30" s="93">
        <v>58</v>
      </c>
    </row>
    <row r="31" spans="1:29">
      <c r="A31" s="94">
        <v>35612</v>
      </c>
      <c r="B31" s="93">
        <v>48</v>
      </c>
      <c r="C31" s="93">
        <v>75</v>
      </c>
      <c r="D31" s="93">
        <v>54</v>
      </c>
      <c r="E31" s="93">
        <v>32</v>
      </c>
      <c r="F31" s="93">
        <v>41</v>
      </c>
      <c r="G31" s="93">
        <v>44</v>
      </c>
      <c r="H31" s="93">
        <v>36</v>
      </c>
      <c r="I31" s="93">
        <v>39</v>
      </c>
      <c r="J31" s="93">
        <v>14</v>
      </c>
      <c r="K31" s="93">
        <v>65</v>
      </c>
      <c r="L31" s="93">
        <v>85</v>
      </c>
      <c r="M31" s="93">
        <v>62</v>
      </c>
      <c r="N31" s="93">
        <v>35</v>
      </c>
      <c r="O31" s="93">
        <v>46</v>
      </c>
      <c r="P31" s="93">
        <v>17</v>
      </c>
      <c r="Q31" s="93">
        <v>42</v>
      </c>
      <c r="R31" s="93">
        <v>55</v>
      </c>
      <c r="S31" s="93">
        <v>32</v>
      </c>
      <c r="T31" s="93">
        <v>53</v>
      </c>
      <c r="U31" s="93">
        <v>74</v>
      </c>
      <c r="V31" s="93">
        <v>83</v>
      </c>
      <c r="W31" s="93">
        <v>63</v>
      </c>
      <c r="X31" s="93">
        <v>20</v>
      </c>
      <c r="Y31" s="93">
        <v>70</v>
      </c>
      <c r="Z31" s="93">
        <v>28</v>
      </c>
      <c r="AA31" s="93">
        <v>41</v>
      </c>
      <c r="AB31" s="93">
        <v>112</v>
      </c>
      <c r="AC31" s="93">
        <v>55</v>
      </c>
    </row>
    <row r="32" spans="1:29">
      <c r="A32" s="94">
        <v>35643</v>
      </c>
      <c r="B32" s="93">
        <v>52</v>
      </c>
      <c r="C32" s="93">
        <v>78</v>
      </c>
      <c r="D32" s="93">
        <v>51</v>
      </c>
      <c r="E32" s="93">
        <v>35</v>
      </c>
      <c r="F32" s="93">
        <v>36</v>
      </c>
      <c r="G32" s="93">
        <v>45</v>
      </c>
      <c r="H32" s="93">
        <v>38</v>
      </c>
      <c r="I32" s="93">
        <v>40</v>
      </c>
      <c r="J32" s="93">
        <v>17</v>
      </c>
      <c r="K32" s="93">
        <v>64</v>
      </c>
      <c r="L32" s="93">
        <v>82</v>
      </c>
      <c r="M32" s="93">
        <v>56</v>
      </c>
      <c r="N32" s="93">
        <v>32</v>
      </c>
      <c r="O32" s="93">
        <v>47</v>
      </c>
      <c r="P32" s="93">
        <v>19</v>
      </c>
      <c r="Q32" s="93">
        <v>40</v>
      </c>
      <c r="R32" s="93">
        <v>51</v>
      </c>
      <c r="S32" s="93">
        <v>31</v>
      </c>
      <c r="T32" s="93">
        <v>57</v>
      </c>
      <c r="U32" s="93">
        <v>76</v>
      </c>
      <c r="V32" s="93">
        <v>82</v>
      </c>
      <c r="W32" s="93">
        <v>66</v>
      </c>
      <c r="X32" s="93">
        <v>24</v>
      </c>
      <c r="Y32" s="93">
        <v>67</v>
      </c>
      <c r="Z32" s="93">
        <v>27</v>
      </c>
      <c r="AA32" s="93">
        <v>37</v>
      </c>
      <c r="AB32" s="93">
        <v>115</v>
      </c>
      <c r="AC32" s="93">
        <v>53</v>
      </c>
    </row>
    <row r="33" spans="1:29">
      <c r="A33" s="94">
        <v>35674</v>
      </c>
      <c r="B33" s="93">
        <v>49</v>
      </c>
      <c r="C33" s="93">
        <v>64</v>
      </c>
      <c r="D33" s="93">
        <v>53</v>
      </c>
      <c r="E33" s="93">
        <v>35</v>
      </c>
      <c r="F33" s="93">
        <v>47</v>
      </c>
      <c r="G33" s="93">
        <v>45</v>
      </c>
      <c r="H33" s="93">
        <v>37</v>
      </c>
      <c r="I33" s="93">
        <v>42</v>
      </c>
      <c r="J33" s="93">
        <v>24</v>
      </c>
      <c r="K33" s="93">
        <v>60</v>
      </c>
      <c r="L33" s="93">
        <v>83</v>
      </c>
      <c r="M33" s="93">
        <v>58</v>
      </c>
      <c r="N33" s="93">
        <v>33</v>
      </c>
      <c r="O33" s="93">
        <v>48</v>
      </c>
      <c r="P33" s="93">
        <v>23</v>
      </c>
      <c r="Q33" s="93">
        <v>43</v>
      </c>
      <c r="R33" s="93">
        <v>50</v>
      </c>
      <c r="S33" s="93">
        <v>31</v>
      </c>
      <c r="T33" s="93">
        <v>57</v>
      </c>
      <c r="U33" s="93">
        <v>78</v>
      </c>
      <c r="V33" s="93">
        <v>81</v>
      </c>
      <c r="W33" s="93">
        <v>67</v>
      </c>
      <c r="X33" s="93">
        <v>31</v>
      </c>
      <c r="Y33" s="93">
        <v>57</v>
      </c>
      <c r="Z33" s="93">
        <v>23</v>
      </c>
      <c r="AA33" s="93">
        <v>38</v>
      </c>
      <c r="AB33" s="93">
        <v>114</v>
      </c>
      <c r="AC33" s="93">
        <v>55</v>
      </c>
    </row>
    <row r="34" spans="1:29">
      <c r="A34" s="94">
        <v>35704</v>
      </c>
      <c r="B34" s="93">
        <v>50</v>
      </c>
      <c r="C34" s="93">
        <v>64</v>
      </c>
      <c r="D34" s="93">
        <v>49</v>
      </c>
      <c r="E34" s="93">
        <v>31</v>
      </c>
      <c r="F34" s="93">
        <v>41</v>
      </c>
      <c r="G34" s="93">
        <v>42</v>
      </c>
      <c r="H34" s="93">
        <v>45</v>
      </c>
      <c r="I34" s="93">
        <v>44</v>
      </c>
      <c r="J34" s="93">
        <v>21</v>
      </c>
      <c r="K34" s="93">
        <v>64</v>
      </c>
      <c r="L34" s="93">
        <v>86</v>
      </c>
      <c r="M34" s="93">
        <v>55</v>
      </c>
      <c r="N34" s="93">
        <v>30</v>
      </c>
      <c r="O34" s="93">
        <v>40</v>
      </c>
      <c r="P34" s="93">
        <v>23</v>
      </c>
      <c r="Q34" s="93">
        <v>37</v>
      </c>
      <c r="R34" s="93">
        <v>45</v>
      </c>
      <c r="S34" s="93">
        <v>26</v>
      </c>
      <c r="T34" s="93">
        <v>57</v>
      </c>
      <c r="U34" s="93">
        <v>77</v>
      </c>
      <c r="V34" s="93">
        <v>79</v>
      </c>
      <c r="W34" s="93">
        <v>67</v>
      </c>
      <c r="X34" s="93">
        <v>32</v>
      </c>
      <c r="Y34" s="93">
        <v>56</v>
      </c>
      <c r="Z34" s="93">
        <v>25</v>
      </c>
      <c r="AA34" s="93">
        <v>40</v>
      </c>
      <c r="AB34" s="93">
        <v>95</v>
      </c>
      <c r="AC34" s="93">
        <v>53</v>
      </c>
    </row>
    <row r="35" spans="1:29">
      <c r="A35" s="94">
        <v>35735</v>
      </c>
      <c r="B35" s="93">
        <v>48</v>
      </c>
      <c r="C35" s="93">
        <v>62</v>
      </c>
      <c r="D35" s="93">
        <v>39</v>
      </c>
      <c r="E35" s="93">
        <v>37</v>
      </c>
      <c r="F35" s="93">
        <v>36</v>
      </c>
      <c r="G35" s="93">
        <v>44</v>
      </c>
      <c r="H35" s="93">
        <v>43</v>
      </c>
      <c r="I35" s="93">
        <v>42</v>
      </c>
      <c r="J35" s="93">
        <v>20</v>
      </c>
      <c r="K35" s="93">
        <v>66</v>
      </c>
      <c r="L35" s="93">
        <v>84</v>
      </c>
      <c r="M35" s="93">
        <v>55</v>
      </c>
      <c r="N35" s="93">
        <v>33</v>
      </c>
      <c r="O35" s="93">
        <v>46</v>
      </c>
      <c r="P35" s="93">
        <v>20</v>
      </c>
      <c r="Q35" s="93">
        <v>38</v>
      </c>
      <c r="R35" s="93">
        <v>45</v>
      </c>
      <c r="S35" s="93">
        <v>29</v>
      </c>
      <c r="T35" s="93">
        <v>57</v>
      </c>
      <c r="U35" s="93">
        <v>76</v>
      </c>
      <c r="V35" s="93">
        <v>86</v>
      </c>
      <c r="W35" s="93">
        <v>69</v>
      </c>
      <c r="X35" s="93">
        <v>25</v>
      </c>
      <c r="Y35" s="93">
        <v>61</v>
      </c>
      <c r="Z35" s="93">
        <v>25</v>
      </c>
      <c r="AA35" s="93">
        <v>40</v>
      </c>
      <c r="AB35" s="93">
        <v>92</v>
      </c>
      <c r="AC35" s="93">
        <v>58</v>
      </c>
    </row>
    <row r="36" spans="1:29">
      <c r="A36" s="94">
        <v>35765</v>
      </c>
      <c r="B36" s="93">
        <v>49</v>
      </c>
      <c r="C36" s="93">
        <v>66</v>
      </c>
      <c r="D36" s="93">
        <v>45</v>
      </c>
      <c r="E36" s="93">
        <v>38</v>
      </c>
      <c r="F36" s="93">
        <v>51</v>
      </c>
      <c r="G36" s="93">
        <v>42</v>
      </c>
      <c r="H36" s="93">
        <v>43</v>
      </c>
      <c r="I36" s="93">
        <v>40</v>
      </c>
      <c r="J36" s="93">
        <v>18</v>
      </c>
      <c r="K36" s="93">
        <v>65</v>
      </c>
      <c r="L36" s="93">
        <v>85</v>
      </c>
      <c r="M36" s="93">
        <v>56</v>
      </c>
      <c r="N36" s="93">
        <v>34</v>
      </c>
      <c r="O36" s="93">
        <v>41</v>
      </c>
      <c r="P36" s="93">
        <v>24</v>
      </c>
      <c r="Q36" s="93">
        <v>40</v>
      </c>
      <c r="R36" s="93">
        <v>47</v>
      </c>
      <c r="S36" s="93">
        <v>31</v>
      </c>
      <c r="T36" s="93">
        <v>60</v>
      </c>
      <c r="U36" s="93">
        <v>78</v>
      </c>
      <c r="V36" s="93">
        <v>82</v>
      </c>
      <c r="W36" s="93">
        <v>68</v>
      </c>
      <c r="X36" s="93">
        <v>27</v>
      </c>
      <c r="Y36" s="93">
        <v>63</v>
      </c>
      <c r="Z36" s="93">
        <v>23</v>
      </c>
      <c r="AA36" s="93">
        <v>38</v>
      </c>
      <c r="AB36" s="93">
        <v>95</v>
      </c>
      <c r="AC36" s="93">
        <v>56</v>
      </c>
    </row>
    <row r="37" spans="1:29">
      <c r="A37" s="94">
        <v>35796</v>
      </c>
      <c r="B37" s="93">
        <v>49</v>
      </c>
      <c r="C37" s="93">
        <v>63</v>
      </c>
      <c r="D37" s="93">
        <v>40</v>
      </c>
      <c r="E37" s="93">
        <v>35</v>
      </c>
      <c r="F37" s="93">
        <v>28</v>
      </c>
      <c r="G37" s="93">
        <v>42</v>
      </c>
      <c r="H37" s="93">
        <v>44</v>
      </c>
      <c r="I37" s="93">
        <v>41</v>
      </c>
      <c r="J37" s="93">
        <v>18</v>
      </c>
      <c r="K37" s="93">
        <v>63</v>
      </c>
      <c r="L37" s="93">
        <v>83</v>
      </c>
      <c r="M37" s="93">
        <v>47</v>
      </c>
      <c r="N37" s="93">
        <v>26</v>
      </c>
      <c r="O37" s="93">
        <v>31</v>
      </c>
      <c r="P37" s="93">
        <v>23</v>
      </c>
      <c r="Q37" s="93">
        <v>31</v>
      </c>
      <c r="R37" s="93">
        <v>37</v>
      </c>
      <c r="S37" s="93">
        <v>33</v>
      </c>
      <c r="T37" s="93">
        <v>55</v>
      </c>
      <c r="U37" s="93">
        <v>74</v>
      </c>
      <c r="V37" s="93">
        <v>83</v>
      </c>
      <c r="W37" s="93">
        <v>67</v>
      </c>
      <c r="X37" s="93">
        <v>24</v>
      </c>
      <c r="Y37" s="93">
        <v>60</v>
      </c>
      <c r="Z37" s="93">
        <v>26</v>
      </c>
      <c r="AA37" s="93">
        <v>43</v>
      </c>
      <c r="AB37" s="93">
        <v>99</v>
      </c>
      <c r="AC37" s="93">
        <v>58</v>
      </c>
    </row>
    <row r="38" spans="1:29">
      <c r="A38" s="94">
        <v>35827</v>
      </c>
      <c r="B38" s="93">
        <v>46</v>
      </c>
      <c r="C38" s="93">
        <v>59</v>
      </c>
      <c r="D38" s="93">
        <v>47</v>
      </c>
      <c r="E38" s="93">
        <v>37</v>
      </c>
      <c r="F38" s="93">
        <v>43</v>
      </c>
      <c r="G38" s="93">
        <v>42</v>
      </c>
      <c r="H38" s="93">
        <v>51</v>
      </c>
      <c r="I38" s="93">
        <v>41</v>
      </c>
      <c r="J38" s="93">
        <v>19</v>
      </c>
      <c r="K38" s="93">
        <v>66</v>
      </c>
      <c r="L38" s="93">
        <v>82</v>
      </c>
      <c r="M38" s="93">
        <v>55</v>
      </c>
      <c r="N38" s="93">
        <v>30</v>
      </c>
      <c r="O38" s="93">
        <v>43</v>
      </c>
      <c r="P38" s="93">
        <v>22</v>
      </c>
      <c r="Q38" s="93">
        <v>34</v>
      </c>
      <c r="R38" s="93">
        <v>48</v>
      </c>
      <c r="S38" s="93">
        <v>31</v>
      </c>
      <c r="T38" s="93">
        <v>55</v>
      </c>
      <c r="U38" s="93">
        <v>75</v>
      </c>
      <c r="V38" s="93">
        <v>91</v>
      </c>
      <c r="W38" s="93">
        <v>66</v>
      </c>
      <c r="X38" s="93">
        <v>19</v>
      </c>
      <c r="Y38" s="93">
        <v>65</v>
      </c>
      <c r="Z38" s="93">
        <v>26</v>
      </c>
      <c r="AA38" s="93">
        <v>43</v>
      </c>
      <c r="AB38" s="93">
        <v>109</v>
      </c>
      <c r="AC38" s="93">
        <v>61</v>
      </c>
    </row>
    <row r="39" spans="1:29">
      <c r="A39" s="94">
        <v>35855</v>
      </c>
      <c r="B39" s="93">
        <v>43</v>
      </c>
      <c r="C39" s="93">
        <v>60</v>
      </c>
      <c r="D39" s="93">
        <v>43</v>
      </c>
      <c r="E39" s="93">
        <v>33</v>
      </c>
      <c r="F39" s="93">
        <v>43</v>
      </c>
      <c r="G39" s="93">
        <v>41</v>
      </c>
      <c r="H39" s="93">
        <v>52</v>
      </c>
      <c r="I39" s="93">
        <v>39</v>
      </c>
      <c r="J39" s="93">
        <v>17</v>
      </c>
      <c r="K39" s="93">
        <v>67</v>
      </c>
      <c r="L39" s="93">
        <v>87</v>
      </c>
      <c r="M39" s="93">
        <v>53</v>
      </c>
      <c r="N39" s="93">
        <v>34</v>
      </c>
      <c r="O39" s="93">
        <v>49</v>
      </c>
      <c r="P39" s="93">
        <v>26</v>
      </c>
      <c r="Q39" s="93">
        <v>41</v>
      </c>
      <c r="R39" s="93">
        <v>54</v>
      </c>
      <c r="S39" s="93">
        <v>30</v>
      </c>
      <c r="T39" s="93">
        <v>57</v>
      </c>
      <c r="U39" s="93">
        <v>78</v>
      </c>
      <c r="V39" s="93">
        <v>90</v>
      </c>
      <c r="W39" s="93">
        <v>65</v>
      </c>
      <c r="X39" s="93">
        <v>21</v>
      </c>
      <c r="Y39" s="93">
        <v>64</v>
      </c>
      <c r="Z39" s="93">
        <v>23</v>
      </c>
      <c r="AA39" s="93">
        <v>43</v>
      </c>
      <c r="AB39" s="93">
        <v>99</v>
      </c>
      <c r="AC39" s="93">
        <v>59</v>
      </c>
    </row>
    <row r="40" spans="1:29">
      <c r="A40" s="94">
        <v>35886</v>
      </c>
      <c r="B40" s="93">
        <v>43</v>
      </c>
      <c r="C40" s="93">
        <v>60</v>
      </c>
      <c r="D40" s="93">
        <v>43</v>
      </c>
      <c r="E40" s="93">
        <v>33</v>
      </c>
      <c r="F40" s="93">
        <v>38</v>
      </c>
      <c r="G40" s="93">
        <v>41</v>
      </c>
      <c r="H40" s="93">
        <v>46</v>
      </c>
      <c r="I40" s="93">
        <v>42</v>
      </c>
      <c r="J40" s="93">
        <v>16</v>
      </c>
      <c r="K40" s="93">
        <v>56</v>
      </c>
      <c r="L40" s="93">
        <v>78</v>
      </c>
      <c r="M40" s="93">
        <v>55</v>
      </c>
      <c r="N40" s="93">
        <v>38</v>
      </c>
      <c r="O40" s="93">
        <v>55</v>
      </c>
      <c r="P40" s="93">
        <v>25</v>
      </c>
      <c r="Q40" s="93">
        <v>44</v>
      </c>
      <c r="R40" s="93">
        <v>61</v>
      </c>
      <c r="S40" s="93">
        <v>29</v>
      </c>
      <c r="T40" s="93">
        <v>55</v>
      </c>
      <c r="U40" s="93">
        <v>77</v>
      </c>
      <c r="V40" s="93">
        <v>92</v>
      </c>
      <c r="W40" s="93">
        <v>67</v>
      </c>
      <c r="X40" s="93">
        <v>17</v>
      </c>
      <c r="Y40" s="93">
        <v>66</v>
      </c>
      <c r="Z40" s="93">
        <v>23</v>
      </c>
      <c r="AA40" s="93">
        <v>49</v>
      </c>
      <c r="AB40" s="93">
        <v>91</v>
      </c>
      <c r="AC40" s="93">
        <v>63</v>
      </c>
    </row>
    <row r="41" spans="1:29">
      <c r="A41" s="94">
        <v>35916</v>
      </c>
      <c r="B41" s="93">
        <v>41</v>
      </c>
      <c r="C41" s="93">
        <v>60</v>
      </c>
      <c r="D41" s="93">
        <v>35</v>
      </c>
      <c r="E41" s="93">
        <v>30</v>
      </c>
      <c r="F41" s="93">
        <v>30</v>
      </c>
      <c r="G41" s="93">
        <v>37</v>
      </c>
      <c r="H41" s="93">
        <v>46</v>
      </c>
      <c r="I41" s="93">
        <v>40</v>
      </c>
      <c r="J41" s="93">
        <v>16</v>
      </c>
      <c r="K41" s="93">
        <v>50</v>
      </c>
      <c r="L41" s="93">
        <v>69</v>
      </c>
      <c r="M41" s="93">
        <v>50</v>
      </c>
      <c r="N41" s="93">
        <v>39</v>
      </c>
      <c r="O41" s="93">
        <v>48</v>
      </c>
      <c r="P41" s="93">
        <v>23</v>
      </c>
      <c r="Q41" s="93">
        <v>45</v>
      </c>
      <c r="R41" s="93">
        <v>54</v>
      </c>
      <c r="S41" s="93">
        <v>30</v>
      </c>
      <c r="T41" s="93">
        <v>53</v>
      </c>
      <c r="U41" s="93">
        <v>71</v>
      </c>
      <c r="V41" s="93">
        <v>90</v>
      </c>
      <c r="W41" s="93">
        <v>60</v>
      </c>
      <c r="X41" s="93">
        <v>16</v>
      </c>
      <c r="Y41" s="93">
        <v>69</v>
      </c>
      <c r="Z41" s="93">
        <v>31</v>
      </c>
      <c r="AA41" s="93">
        <v>44</v>
      </c>
      <c r="AB41" s="93">
        <v>83</v>
      </c>
      <c r="AC41" s="93">
        <v>62</v>
      </c>
    </row>
    <row r="42" spans="1:29">
      <c r="A42" s="94">
        <v>35947</v>
      </c>
      <c r="B42" s="93">
        <v>41</v>
      </c>
      <c r="C42" s="93">
        <v>58</v>
      </c>
      <c r="D42" s="93">
        <v>42</v>
      </c>
      <c r="E42" s="93">
        <v>33</v>
      </c>
      <c r="F42" s="93">
        <v>42</v>
      </c>
      <c r="G42" s="93">
        <v>38</v>
      </c>
      <c r="H42" s="93">
        <v>43</v>
      </c>
      <c r="I42" s="93">
        <v>41</v>
      </c>
      <c r="J42" s="93">
        <v>16</v>
      </c>
      <c r="K42" s="93">
        <v>52</v>
      </c>
      <c r="L42" s="93">
        <v>70</v>
      </c>
      <c r="M42" s="93">
        <v>53</v>
      </c>
      <c r="N42" s="93">
        <v>34</v>
      </c>
      <c r="O42" s="93">
        <v>44</v>
      </c>
      <c r="P42" s="93">
        <v>22</v>
      </c>
      <c r="Q42" s="93">
        <v>43</v>
      </c>
      <c r="R42" s="93">
        <v>59</v>
      </c>
      <c r="S42" s="93">
        <v>31</v>
      </c>
      <c r="T42" s="93">
        <v>55</v>
      </c>
      <c r="U42" s="93">
        <v>74</v>
      </c>
      <c r="V42" s="93">
        <v>91</v>
      </c>
      <c r="W42" s="93">
        <v>61</v>
      </c>
      <c r="X42" s="93">
        <v>18</v>
      </c>
      <c r="Y42" s="93">
        <v>66</v>
      </c>
      <c r="Z42" s="93">
        <v>28</v>
      </c>
      <c r="AA42" s="93">
        <v>46</v>
      </c>
      <c r="AB42" s="93">
        <v>109</v>
      </c>
      <c r="AC42" s="93">
        <v>68</v>
      </c>
    </row>
    <row r="43" spans="1:29">
      <c r="A43" s="94">
        <v>35977</v>
      </c>
      <c r="B43" s="93">
        <v>41</v>
      </c>
      <c r="C43" s="93">
        <v>54</v>
      </c>
      <c r="D43" s="93">
        <v>37</v>
      </c>
      <c r="E43" s="93">
        <v>32</v>
      </c>
      <c r="F43" s="93">
        <v>32</v>
      </c>
      <c r="G43" s="93">
        <v>36</v>
      </c>
      <c r="H43" s="93">
        <v>43</v>
      </c>
      <c r="I43" s="93">
        <v>44</v>
      </c>
      <c r="J43" s="93">
        <v>18</v>
      </c>
      <c r="K43" s="93">
        <v>48</v>
      </c>
      <c r="L43" s="93">
        <v>64</v>
      </c>
      <c r="M43" s="93">
        <v>49</v>
      </c>
      <c r="N43" s="93">
        <v>37</v>
      </c>
      <c r="O43" s="93">
        <v>45</v>
      </c>
      <c r="P43" s="93">
        <v>21</v>
      </c>
      <c r="Q43" s="93">
        <v>45</v>
      </c>
      <c r="R43" s="93">
        <v>54</v>
      </c>
      <c r="S43" s="93">
        <v>23</v>
      </c>
      <c r="T43" s="93">
        <v>53</v>
      </c>
      <c r="U43" s="93">
        <v>72</v>
      </c>
      <c r="V43" s="93">
        <v>89</v>
      </c>
      <c r="W43" s="93">
        <v>65</v>
      </c>
      <c r="X43" s="93">
        <v>20</v>
      </c>
      <c r="Y43" s="93">
        <v>62</v>
      </c>
      <c r="Z43" s="93">
        <v>27</v>
      </c>
      <c r="AA43" s="93">
        <v>42</v>
      </c>
      <c r="AB43" s="93">
        <v>118</v>
      </c>
      <c r="AC43" s="93">
        <v>62</v>
      </c>
    </row>
    <row r="44" spans="1:29">
      <c r="A44" s="94">
        <v>36008</v>
      </c>
      <c r="B44" s="93">
        <v>47</v>
      </c>
      <c r="C44" s="93">
        <v>68</v>
      </c>
      <c r="D44" s="93">
        <v>40</v>
      </c>
      <c r="E44" s="93">
        <v>31</v>
      </c>
      <c r="F44" s="93">
        <v>32</v>
      </c>
      <c r="G44" s="93">
        <v>38</v>
      </c>
      <c r="H44" s="93">
        <v>37</v>
      </c>
      <c r="I44" s="93">
        <v>35</v>
      </c>
      <c r="J44" s="93">
        <v>13</v>
      </c>
      <c r="K44" s="93">
        <v>47</v>
      </c>
      <c r="L44" s="93">
        <v>70</v>
      </c>
      <c r="M44" s="93">
        <v>44</v>
      </c>
      <c r="N44" s="93">
        <v>29</v>
      </c>
      <c r="O44" s="93">
        <v>49</v>
      </c>
      <c r="P44" s="93">
        <v>19</v>
      </c>
      <c r="Q44" s="93">
        <v>38</v>
      </c>
      <c r="R44" s="93">
        <v>51</v>
      </c>
      <c r="S44" s="93">
        <v>27</v>
      </c>
      <c r="T44" s="93">
        <v>53</v>
      </c>
      <c r="U44" s="93">
        <v>74</v>
      </c>
      <c r="V44" s="93">
        <v>78</v>
      </c>
      <c r="W44" s="93">
        <v>62</v>
      </c>
      <c r="X44" s="93">
        <v>13</v>
      </c>
      <c r="Y44" s="93">
        <v>71</v>
      </c>
      <c r="Z44" s="93">
        <v>35</v>
      </c>
      <c r="AA44" s="93">
        <v>49</v>
      </c>
      <c r="AB44" s="93">
        <v>112</v>
      </c>
      <c r="AC44" s="93">
        <v>66</v>
      </c>
    </row>
    <row r="45" spans="1:29">
      <c r="A45" s="94">
        <v>36039</v>
      </c>
      <c r="B45" s="93">
        <v>71</v>
      </c>
      <c r="C45" s="93">
        <v>91</v>
      </c>
      <c r="D45" s="93">
        <v>44</v>
      </c>
      <c r="E45" s="93">
        <v>29</v>
      </c>
      <c r="F45" s="93">
        <v>32</v>
      </c>
      <c r="G45" s="93">
        <v>40</v>
      </c>
      <c r="H45" s="93">
        <v>31</v>
      </c>
      <c r="I45" s="93">
        <v>23</v>
      </c>
      <c r="J45" s="93">
        <v>12</v>
      </c>
      <c r="K45" s="93">
        <v>48</v>
      </c>
      <c r="L45" s="93">
        <v>64</v>
      </c>
      <c r="M45" s="93">
        <v>46</v>
      </c>
      <c r="N45" s="93">
        <v>31</v>
      </c>
      <c r="O45" s="93">
        <v>41</v>
      </c>
      <c r="P45" s="93">
        <v>21</v>
      </c>
      <c r="Q45" s="93">
        <v>40</v>
      </c>
      <c r="R45" s="93">
        <v>50</v>
      </c>
      <c r="S45" s="93">
        <v>26</v>
      </c>
      <c r="T45" s="93">
        <v>53</v>
      </c>
      <c r="U45" s="93">
        <v>73</v>
      </c>
      <c r="V45" s="93">
        <v>80</v>
      </c>
      <c r="W45" s="93">
        <v>66</v>
      </c>
      <c r="X45" s="93">
        <v>16</v>
      </c>
      <c r="Y45" s="93">
        <v>72</v>
      </c>
      <c r="Z45" s="93">
        <v>32</v>
      </c>
      <c r="AA45" s="93">
        <v>54</v>
      </c>
      <c r="AB45" s="93">
        <v>108</v>
      </c>
      <c r="AC45" s="93">
        <v>74</v>
      </c>
    </row>
    <row r="46" spans="1:29">
      <c r="A46" s="94">
        <v>36069</v>
      </c>
      <c r="B46" s="93">
        <v>74</v>
      </c>
      <c r="C46" s="93">
        <v>92</v>
      </c>
      <c r="D46" s="93">
        <v>49</v>
      </c>
      <c r="E46" s="93">
        <v>35</v>
      </c>
      <c r="F46" s="93">
        <v>42</v>
      </c>
      <c r="G46" s="93">
        <v>45</v>
      </c>
      <c r="H46" s="93">
        <v>36</v>
      </c>
      <c r="I46" s="93">
        <v>26</v>
      </c>
      <c r="J46" s="93">
        <v>14</v>
      </c>
      <c r="K46" s="93">
        <v>53</v>
      </c>
      <c r="L46" s="93">
        <v>67</v>
      </c>
      <c r="M46" s="93">
        <v>43</v>
      </c>
      <c r="N46" s="93">
        <v>29</v>
      </c>
      <c r="O46" s="93">
        <v>44</v>
      </c>
      <c r="P46" s="93">
        <v>21</v>
      </c>
      <c r="Q46" s="93">
        <v>33</v>
      </c>
      <c r="R46" s="93">
        <v>49</v>
      </c>
      <c r="S46" s="93">
        <v>29</v>
      </c>
      <c r="T46" s="93">
        <v>55</v>
      </c>
      <c r="U46" s="93">
        <v>73</v>
      </c>
      <c r="V46" s="93">
        <v>80</v>
      </c>
      <c r="W46" s="93">
        <v>66</v>
      </c>
      <c r="X46" s="93">
        <v>22</v>
      </c>
      <c r="Y46" s="93">
        <v>66</v>
      </c>
      <c r="Z46" s="93">
        <v>37</v>
      </c>
      <c r="AA46" s="93">
        <v>49</v>
      </c>
      <c r="AB46" s="93">
        <v>95</v>
      </c>
      <c r="AC46" s="93">
        <v>71</v>
      </c>
    </row>
    <row r="47" spans="1:29">
      <c r="A47" s="94">
        <v>36100</v>
      </c>
      <c r="B47" s="93">
        <v>75</v>
      </c>
      <c r="C47" s="93">
        <v>92</v>
      </c>
      <c r="D47" s="93">
        <v>47</v>
      </c>
      <c r="E47" s="93">
        <v>36</v>
      </c>
      <c r="F47" s="93">
        <v>38</v>
      </c>
      <c r="G47" s="93">
        <v>46</v>
      </c>
      <c r="H47" s="93">
        <v>36</v>
      </c>
      <c r="I47" s="93">
        <v>27</v>
      </c>
      <c r="J47" s="93">
        <v>17</v>
      </c>
      <c r="K47" s="93">
        <v>80</v>
      </c>
      <c r="L47" s="93">
        <v>92</v>
      </c>
      <c r="M47" s="93">
        <v>51</v>
      </c>
      <c r="N47" s="93">
        <v>28</v>
      </c>
      <c r="O47" s="93">
        <v>29</v>
      </c>
      <c r="P47" s="93">
        <v>13</v>
      </c>
      <c r="Q47" s="93">
        <v>24</v>
      </c>
      <c r="R47" s="93">
        <v>33</v>
      </c>
      <c r="S47" s="93">
        <v>27</v>
      </c>
      <c r="T47" s="93">
        <v>57</v>
      </c>
      <c r="U47" s="93">
        <v>76</v>
      </c>
      <c r="V47" s="93">
        <v>79</v>
      </c>
      <c r="W47" s="93">
        <v>70</v>
      </c>
      <c r="X47" s="93">
        <v>26</v>
      </c>
      <c r="Y47" s="93">
        <v>67</v>
      </c>
      <c r="Z47" s="93">
        <v>38</v>
      </c>
      <c r="AA47" s="93">
        <v>55</v>
      </c>
      <c r="AB47" s="93">
        <v>103</v>
      </c>
      <c r="AC47" s="93">
        <v>75</v>
      </c>
    </row>
    <row r="48" spans="1:29">
      <c r="A48" s="94">
        <v>36130</v>
      </c>
      <c r="B48" s="93">
        <v>74</v>
      </c>
      <c r="C48" s="93">
        <v>93</v>
      </c>
      <c r="D48" s="93">
        <v>61</v>
      </c>
      <c r="E48" s="93">
        <v>36</v>
      </c>
      <c r="F48" s="93">
        <v>51</v>
      </c>
      <c r="G48" s="93">
        <v>52</v>
      </c>
      <c r="H48" s="93">
        <v>35</v>
      </c>
      <c r="I48" s="93">
        <v>26</v>
      </c>
      <c r="J48" s="93">
        <v>19</v>
      </c>
      <c r="K48" s="93">
        <v>83</v>
      </c>
      <c r="L48" s="93">
        <v>96</v>
      </c>
      <c r="M48" s="93">
        <v>51</v>
      </c>
      <c r="N48" s="93">
        <v>30</v>
      </c>
      <c r="O48" s="93">
        <v>33</v>
      </c>
      <c r="P48" s="93">
        <v>14</v>
      </c>
      <c r="Q48" s="93">
        <v>28</v>
      </c>
      <c r="R48" s="93">
        <v>36</v>
      </c>
      <c r="S48" s="93">
        <v>21</v>
      </c>
      <c r="T48" s="93">
        <v>57</v>
      </c>
      <c r="U48" s="93">
        <v>78</v>
      </c>
      <c r="V48" s="93">
        <v>78</v>
      </c>
      <c r="W48" s="93">
        <v>70</v>
      </c>
      <c r="X48" s="93">
        <v>32</v>
      </c>
      <c r="Y48" s="93">
        <v>65</v>
      </c>
      <c r="Z48" s="93">
        <v>30</v>
      </c>
      <c r="AA48" s="93">
        <v>55</v>
      </c>
      <c r="AB48" s="93">
        <v>101</v>
      </c>
      <c r="AC48" s="93">
        <v>74</v>
      </c>
    </row>
    <row r="49" spans="1:29">
      <c r="A49" s="94">
        <v>36161</v>
      </c>
      <c r="B49" s="93">
        <v>77</v>
      </c>
      <c r="C49" s="93">
        <v>94</v>
      </c>
      <c r="D49" s="93">
        <v>52</v>
      </c>
      <c r="E49" s="93">
        <v>38</v>
      </c>
      <c r="F49" s="93">
        <v>33</v>
      </c>
      <c r="G49" s="93">
        <v>50</v>
      </c>
      <c r="H49" s="93">
        <v>40</v>
      </c>
      <c r="I49" s="93">
        <v>27</v>
      </c>
      <c r="J49" s="93">
        <v>20</v>
      </c>
      <c r="K49" s="93">
        <v>83</v>
      </c>
      <c r="L49" s="93">
        <v>96</v>
      </c>
      <c r="M49" s="93">
        <v>60</v>
      </c>
      <c r="N49" s="93">
        <v>30</v>
      </c>
      <c r="O49" s="93">
        <v>37</v>
      </c>
      <c r="P49" s="93">
        <v>20</v>
      </c>
      <c r="Q49" s="93">
        <v>34</v>
      </c>
      <c r="R49" s="93">
        <v>46</v>
      </c>
      <c r="S49" s="93">
        <v>23</v>
      </c>
      <c r="T49" s="93">
        <v>56</v>
      </c>
      <c r="U49" s="93">
        <v>75</v>
      </c>
      <c r="V49" s="93">
        <v>76</v>
      </c>
      <c r="W49" s="93">
        <v>70</v>
      </c>
      <c r="X49" s="93">
        <v>30</v>
      </c>
      <c r="Y49" s="93">
        <v>62</v>
      </c>
      <c r="Z49" s="93">
        <v>34</v>
      </c>
      <c r="AA49" s="93">
        <v>54</v>
      </c>
      <c r="AB49" s="93">
        <v>80</v>
      </c>
      <c r="AC49" s="93">
        <v>76</v>
      </c>
    </row>
    <row r="50" spans="1:29">
      <c r="A50" s="94">
        <v>36192</v>
      </c>
      <c r="B50" s="93">
        <v>73</v>
      </c>
      <c r="C50" s="93">
        <v>94</v>
      </c>
      <c r="D50" s="93">
        <v>61</v>
      </c>
      <c r="E50" s="93">
        <v>41</v>
      </c>
      <c r="F50" s="93">
        <v>55</v>
      </c>
      <c r="G50" s="93">
        <v>58</v>
      </c>
      <c r="H50" s="93">
        <v>40</v>
      </c>
      <c r="I50" s="93">
        <v>30</v>
      </c>
      <c r="J50" s="93">
        <v>18</v>
      </c>
      <c r="K50" s="93">
        <v>89</v>
      </c>
      <c r="L50" s="93">
        <v>97</v>
      </c>
      <c r="M50" s="93">
        <v>63</v>
      </c>
      <c r="N50" s="93">
        <v>34</v>
      </c>
      <c r="O50" s="93">
        <v>40</v>
      </c>
      <c r="P50" s="93">
        <v>19</v>
      </c>
      <c r="Q50" s="93">
        <v>36</v>
      </c>
      <c r="R50" s="93">
        <v>47</v>
      </c>
      <c r="S50" s="93">
        <v>22</v>
      </c>
      <c r="T50" s="93">
        <v>58</v>
      </c>
      <c r="U50" s="93">
        <v>79</v>
      </c>
      <c r="V50" s="93">
        <v>79</v>
      </c>
      <c r="W50" s="93">
        <v>77</v>
      </c>
      <c r="X50" s="93">
        <v>41</v>
      </c>
      <c r="Y50" s="93">
        <v>69</v>
      </c>
      <c r="Z50" s="93">
        <v>36</v>
      </c>
      <c r="AA50" s="93">
        <v>55</v>
      </c>
      <c r="AB50" s="93">
        <v>99</v>
      </c>
      <c r="AC50" s="93">
        <v>74</v>
      </c>
    </row>
    <row r="51" spans="1:29">
      <c r="A51" s="94">
        <v>36220</v>
      </c>
      <c r="B51" s="93">
        <v>73</v>
      </c>
      <c r="C51" s="93">
        <v>92</v>
      </c>
      <c r="D51" s="93">
        <v>64</v>
      </c>
      <c r="E51" s="93">
        <v>42</v>
      </c>
      <c r="F51" s="93">
        <v>54</v>
      </c>
      <c r="G51" s="93">
        <v>60</v>
      </c>
      <c r="H51" s="93">
        <v>37</v>
      </c>
      <c r="I51" s="93">
        <v>29</v>
      </c>
      <c r="J51" s="93">
        <v>20</v>
      </c>
      <c r="K51" s="93">
        <v>89</v>
      </c>
      <c r="L51" s="93">
        <v>97</v>
      </c>
      <c r="M51" s="93">
        <v>68</v>
      </c>
      <c r="N51" s="93">
        <v>35</v>
      </c>
      <c r="O51" s="93">
        <v>47</v>
      </c>
      <c r="P51" s="93">
        <v>22</v>
      </c>
      <c r="Q51" s="93">
        <v>41</v>
      </c>
      <c r="R51" s="93">
        <v>55</v>
      </c>
      <c r="S51" s="93">
        <v>18</v>
      </c>
      <c r="T51" s="93">
        <v>60</v>
      </c>
      <c r="U51" s="93">
        <v>82</v>
      </c>
      <c r="V51" s="93">
        <v>83</v>
      </c>
      <c r="W51" s="93">
        <v>74</v>
      </c>
      <c r="X51" s="93">
        <v>41</v>
      </c>
      <c r="Y51" s="93">
        <v>64</v>
      </c>
      <c r="Z51" s="93">
        <v>29</v>
      </c>
      <c r="AA51" s="93">
        <v>50</v>
      </c>
      <c r="AB51" s="93">
        <v>97</v>
      </c>
      <c r="AC51" s="93">
        <v>67</v>
      </c>
    </row>
    <row r="52" spans="1:29">
      <c r="A52" s="94">
        <v>36251</v>
      </c>
      <c r="B52" s="93">
        <v>71</v>
      </c>
      <c r="C52" s="93">
        <v>91</v>
      </c>
      <c r="D52" s="93">
        <v>67</v>
      </c>
      <c r="E52" s="93">
        <v>43</v>
      </c>
      <c r="F52" s="93">
        <v>47</v>
      </c>
      <c r="G52" s="93">
        <v>56</v>
      </c>
      <c r="H52" s="93">
        <v>38</v>
      </c>
      <c r="I52" s="93">
        <v>31</v>
      </c>
      <c r="J52" s="93">
        <v>23</v>
      </c>
      <c r="K52" s="93">
        <v>87</v>
      </c>
      <c r="L52" s="93">
        <v>96</v>
      </c>
      <c r="M52" s="93">
        <v>70</v>
      </c>
      <c r="N52" s="93">
        <v>39</v>
      </c>
      <c r="O52" s="93">
        <v>55</v>
      </c>
      <c r="P52" s="93">
        <v>28</v>
      </c>
      <c r="Q52" s="93">
        <v>44</v>
      </c>
      <c r="R52" s="93">
        <v>63</v>
      </c>
      <c r="S52" s="93">
        <v>21</v>
      </c>
      <c r="T52" s="93">
        <v>61</v>
      </c>
      <c r="U52" s="93">
        <v>83</v>
      </c>
      <c r="V52" s="93">
        <v>79</v>
      </c>
      <c r="W52" s="93">
        <v>78</v>
      </c>
      <c r="X52" s="93">
        <v>41</v>
      </c>
      <c r="Y52" s="93">
        <v>58</v>
      </c>
      <c r="Z52" s="93">
        <v>31</v>
      </c>
      <c r="AA52" s="93">
        <v>53</v>
      </c>
      <c r="AB52" s="93">
        <v>95</v>
      </c>
      <c r="AC52" s="93">
        <v>67</v>
      </c>
    </row>
    <row r="53" spans="1:29">
      <c r="A53" s="94">
        <v>36281</v>
      </c>
      <c r="B53" s="93">
        <v>67</v>
      </c>
      <c r="C53" s="93">
        <v>90</v>
      </c>
      <c r="D53" s="93">
        <v>59</v>
      </c>
      <c r="E53" s="93">
        <v>45</v>
      </c>
      <c r="F53" s="93">
        <v>39</v>
      </c>
      <c r="G53" s="93">
        <v>54</v>
      </c>
      <c r="H53" s="93">
        <v>38</v>
      </c>
      <c r="I53" s="93">
        <v>32</v>
      </c>
      <c r="J53" s="93">
        <v>25</v>
      </c>
      <c r="K53" s="93">
        <v>83</v>
      </c>
      <c r="L53" s="93">
        <v>95</v>
      </c>
      <c r="M53" s="93">
        <v>73</v>
      </c>
      <c r="N53" s="93">
        <v>45</v>
      </c>
      <c r="O53" s="93">
        <v>53</v>
      </c>
      <c r="P53" s="93">
        <v>26</v>
      </c>
      <c r="Q53" s="93">
        <v>46</v>
      </c>
      <c r="R53" s="93">
        <v>59</v>
      </c>
      <c r="S53" s="93">
        <v>23</v>
      </c>
      <c r="T53" s="93">
        <v>59</v>
      </c>
      <c r="U53" s="93">
        <v>82</v>
      </c>
      <c r="V53" s="93">
        <v>77</v>
      </c>
      <c r="W53" s="93">
        <v>75</v>
      </c>
      <c r="X53" s="93">
        <v>45</v>
      </c>
      <c r="Y53" s="93">
        <v>55</v>
      </c>
      <c r="Z53" s="93">
        <v>37</v>
      </c>
      <c r="AA53" s="93">
        <v>54</v>
      </c>
      <c r="AB53" s="93">
        <v>90</v>
      </c>
      <c r="AC53" s="93">
        <v>68</v>
      </c>
    </row>
    <row r="54" spans="1:29">
      <c r="A54" s="94">
        <v>36312</v>
      </c>
      <c r="B54" s="93">
        <v>70</v>
      </c>
      <c r="C54" s="93">
        <v>92</v>
      </c>
      <c r="D54" s="93">
        <v>68</v>
      </c>
      <c r="E54" s="93">
        <v>46</v>
      </c>
      <c r="F54" s="93">
        <v>53</v>
      </c>
      <c r="G54" s="93">
        <v>60</v>
      </c>
      <c r="H54" s="93">
        <v>37</v>
      </c>
      <c r="I54" s="93">
        <v>31</v>
      </c>
      <c r="J54" s="93">
        <v>27</v>
      </c>
      <c r="K54" s="93">
        <v>86</v>
      </c>
      <c r="L54" s="93">
        <v>95</v>
      </c>
      <c r="M54" s="93">
        <v>74</v>
      </c>
      <c r="N54" s="93">
        <v>42</v>
      </c>
      <c r="O54" s="93">
        <v>48</v>
      </c>
      <c r="P54" s="93">
        <v>28</v>
      </c>
      <c r="Q54" s="93">
        <v>47</v>
      </c>
      <c r="R54" s="93">
        <v>56</v>
      </c>
      <c r="S54" s="93">
        <v>20</v>
      </c>
      <c r="T54" s="93">
        <v>64</v>
      </c>
      <c r="U54" s="93">
        <v>84</v>
      </c>
      <c r="V54" s="93">
        <v>75</v>
      </c>
      <c r="W54" s="93">
        <v>81</v>
      </c>
      <c r="X54" s="93">
        <v>48</v>
      </c>
      <c r="Y54" s="93">
        <v>55</v>
      </c>
      <c r="Z54" s="93">
        <v>37</v>
      </c>
      <c r="AA54" s="93">
        <v>45</v>
      </c>
      <c r="AB54" s="93">
        <v>84</v>
      </c>
      <c r="AC54" s="93">
        <v>60</v>
      </c>
    </row>
    <row r="55" spans="1:29">
      <c r="A55" s="94">
        <v>36342</v>
      </c>
      <c r="B55" s="93">
        <v>69</v>
      </c>
      <c r="C55" s="93">
        <v>89</v>
      </c>
      <c r="D55" s="93">
        <v>65</v>
      </c>
      <c r="E55" s="93">
        <v>46</v>
      </c>
      <c r="F55" s="93">
        <v>48</v>
      </c>
      <c r="G55" s="93">
        <v>58</v>
      </c>
      <c r="H55" s="93">
        <v>36</v>
      </c>
      <c r="I55" s="93">
        <v>32</v>
      </c>
      <c r="J55" s="93">
        <v>24</v>
      </c>
      <c r="K55" s="93">
        <v>84</v>
      </c>
      <c r="L55" s="93">
        <v>96</v>
      </c>
      <c r="M55" s="93">
        <v>68</v>
      </c>
      <c r="N55" s="93">
        <v>45</v>
      </c>
      <c r="O55" s="93">
        <v>54</v>
      </c>
      <c r="P55" s="93">
        <v>26</v>
      </c>
      <c r="Q55" s="93">
        <v>48</v>
      </c>
      <c r="R55" s="93">
        <v>59</v>
      </c>
      <c r="S55" s="93">
        <v>18</v>
      </c>
      <c r="T55" s="93">
        <v>63</v>
      </c>
      <c r="U55" s="93">
        <v>83</v>
      </c>
      <c r="V55" s="93">
        <v>74</v>
      </c>
      <c r="W55" s="93">
        <v>82</v>
      </c>
      <c r="X55" s="93">
        <v>47</v>
      </c>
      <c r="Y55" s="93">
        <v>55</v>
      </c>
      <c r="Z55" s="93">
        <v>32</v>
      </c>
      <c r="AA55" s="93">
        <v>47</v>
      </c>
      <c r="AB55" s="93">
        <v>84</v>
      </c>
      <c r="AC55" s="93">
        <v>62</v>
      </c>
    </row>
    <row r="56" spans="1:29">
      <c r="A56" s="94">
        <v>36373</v>
      </c>
      <c r="B56" s="93">
        <v>72</v>
      </c>
      <c r="C56" s="93">
        <v>94</v>
      </c>
      <c r="D56" s="93">
        <v>66</v>
      </c>
      <c r="E56" s="93">
        <v>44</v>
      </c>
      <c r="F56" s="93">
        <v>51</v>
      </c>
      <c r="G56" s="93">
        <v>62</v>
      </c>
      <c r="H56" s="93">
        <v>32</v>
      </c>
      <c r="I56" s="93">
        <v>31</v>
      </c>
      <c r="J56" s="93">
        <v>28</v>
      </c>
      <c r="K56" s="93">
        <v>80</v>
      </c>
      <c r="L56" s="93">
        <v>94</v>
      </c>
      <c r="M56" s="93">
        <v>71</v>
      </c>
      <c r="N56" s="93">
        <v>45</v>
      </c>
      <c r="O56" s="93">
        <v>52</v>
      </c>
      <c r="P56" s="93">
        <v>29</v>
      </c>
      <c r="Q56" s="93">
        <v>48</v>
      </c>
      <c r="R56" s="93">
        <v>58</v>
      </c>
      <c r="S56" s="93">
        <v>19</v>
      </c>
      <c r="T56" s="93">
        <v>63</v>
      </c>
      <c r="U56" s="93">
        <v>87</v>
      </c>
      <c r="V56" s="93">
        <v>75</v>
      </c>
      <c r="W56" s="93">
        <v>81</v>
      </c>
      <c r="X56" s="93">
        <v>49</v>
      </c>
      <c r="Y56" s="93">
        <v>54</v>
      </c>
      <c r="Z56" s="93">
        <v>31</v>
      </c>
      <c r="AA56" s="93">
        <v>53</v>
      </c>
      <c r="AB56" s="93">
        <v>85</v>
      </c>
      <c r="AC56" s="93">
        <v>67</v>
      </c>
    </row>
    <row r="57" spans="1:29">
      <c r="A57" s="94">
        <v>36404</v>
      </c>
      <c r="B57" s="93">
        <v>73</v>
      </c>
      <c r="C57" s="93">
        <v>92</v>
      </c>
      <c r="D57" s="93">
        <v>68</v>
      </c>
      <c r="E57" s="93">
        <v>44</v>
      </c>
      <c r="F57" s="93">
        <v>56</v>
      </c>
      <c r="G57" s="93">
        <v>61</v>
      </c>
      <c r="H57" s="93">
        <v>35</v>
      </c>
      <c r="I57" s="93">
        <v>31</v>
      </c>
      <c r="J57" s="93">
        <v>27</v>
      </c>
      <c r="K57" s="93">
        <v>86</v>
      </c>
      <c r="L57" s="93">
        <v>97</v>
      </c>
      <c r="M57" s="93">
        <v>74</v>
      </c>
      <c r="N57" s="93">
        <v>48</v>
      </c>
      <c r="O57" s="93">
        <v>56</v>
      </c>
      <c r="P57" s="93">
        <v>29</v>
      </c>
      <c r="Q57" s="93">
        <v>50</v>
      </c>
      <c r="R57" s="93">
        <v>56</v>
      </c>
      <c r="S57" s="93">
        <v>23</v>
      </c>
      <c r="T57" s="93">
        <v>63</v>
      </c>
      <c r="U57" s="93">
        <v>85</v>
      </c>
      <c r="V57" s="93">
        <v>70</v>
      </c>
      <c r="W57" s="93">
        <v>78</v>
      </c>
      <c r="X57" s="93">
        <v>54</v>
      </c>
      <c r="Y57" s="93">
        <v>53</v>
      </c>
      <c r="Z57" s="93">
        <v>33</v>
      </c>
      <c r="AA57" s="93">
        <v>54</v>
      </c>
      <c r="AB57" s="93">
        <v>65</v>
      </c>
      <c r="AC57" s="93">
        <v>66</v>
      </c>
    </row>
    <row r="58" spans="1:29">
      <c r="A58" s="94">
        <v>36434</v>
      </c>
      <c r="B58" s="93">
        <v>67</v>
      </c>
      <c r="C58" s="93">
        <v>89</v>
      </c>
      <c r="D58" s="93">
        <v>63</v>
      </c>
      <c r="E58" s="93">
        <v>45</v>
      </c>
      <c r="F58" s="93">
        <v>48</v>
      </c>
      <c r="G58" s="93">
        <v>52</v>
      </c>
      <c r="H58" s="93">
        <v>39</v>
      </c>
      <c r="I58" s="93">
        <v>30</v>
      </c>
      <c r="J58" s="93">
        <v>22</v>
      </c>
      <c r="K58" s="93">
        <v>86</v>
      </c>
      <c r="L58" s="93">
        <v>95</v>
      </c>
      <c r="M58" s="93">
        <v>72</v>
      </c>
      <c r="N58" s="93">
        <v>43</v>
      </c>
      <c r="O58" s="93">
        <v>50</v>
      </c>
      <c r="P58" s="93">
        <v>27</v>
      </c>
      <c r="Q58" s="93">
        <v>47</v>
      </c>
      <c r="R58" s="93">
        <v>57</v>
      </c>
      <c r="S58" s="93">
        <v>18</v>
      </c>
      <c r="T58" s="93">
        <v>64</v>
      </c>
      <c r="U58" s="93">
        <v>85</v>
      </c>
      <c r="V58" s="93">
        <v>75</v>
      </c>
      <c r="W58" s="93">
        <v>83</v>
      </c>
      <c r="X58" s="93">
        <v>52</v>
      </c>
      <c r="Y58" s="93">
        <v>57</v>
      </c>
      <c r="Z58" s="93">
        <v>32</v>
      </c>
      <c r="AA58" s="93">
        <v>50</v>
      </c>
      <c r="AB58" s="93">
        <v>85</v>
      </c>
      <c r="AC58" s="93">
        <v>63</v>
      </c>
    </row>
    <row r="59" spans="1:29">
      <c r="A59" s="94">
        <v>36465</v>
      </c>
      <c r="B59" s="93">
        <v>70</v>
      </c>
      <c r="C59" s="93">
        <v>88</v>
      </c>
      <c r="D59" s="93">
        <v>65</v>
      </c>
      <c r="E59" s="93">
        <v>47</v>
      </c>
      <c r="F59" s="93">
        <v>49</v>
      </c>
      <c r="G59" s="93">
        <v>51</v>
      </c>
      <c r="H59" s="93">
        <v>37</v>
      </c>
      <c r="I59" s="93">
        <v>33</v>
      </c>
      <c r="J59" s="93">
        <v>25</v>
      </c>
      <c r="K59" s="93">
        <v>84</v>
      </c>
      <c r="L59" s="93">
        <v>95</v>
      </c>
      <c r="M59" s="93">
        <v>72</v>
      </c>
      <c r="N59" s="93">
        <v>48</v>
      </c>
      <c r="O59" s="93">
        <v>49</v>
      </c>
      <c r="P59" s="93">
        <v>27</v>
      </c>
      <c r="Q59" s="93">
        <v>43</v>
      </c>
      <c r="R59" s="93">
        <v>51</v>
      </c>
      <c r="S59" s="93">
        <v>17</v>
      </c>
      <c r="T59" s="93">
        <v>64</v>
      </c>
      <c r="U59" s="93">
        <v>87</v>
      </c>
      <c r="V59" s="93">
        <v>75</v>
      </c>
      <c r="W59" s="93">
        <v>76</v>
      </c>
      <c r="X59" s="93">
        <v>48</v>
      </c>
      <c r="Y59" s="93">
        <v>55</v>
      </c>
      <c r="Z59" s="93">
        <v>34</v>
      </c>
      <c r="AA59" s="93">
        <v>48</v>
      </c>
      <c r="AB59" s="93">
        <v>77</v>
      </c>
      <c r="AC59" s="93">
        <v>59</v>
      </c>
    </row>
    <row r="60" spans="1:29">
      <c r="A60" s="94">
        <v>36495</v>
      </c>
      <c r="B60" s="93">
        <v>69</v>
      </c>
      <c r="C60" s="93">
        <v>86</v>
      </c>
      <c r="D60" s="93">
        <v>67</v>
      </c>
      <c r="E60" s="93">
        <v>43</v>
      </c>
      <c r="F60" s="93">
        <v>57</v>
      </c>
      <c r="G60" s="93">
        <v>49</v>
      </c>
      <c r="H60" s="93">
        <v>39</v>
      </c>
      <c r="I60" s="93">
        <v>35</v>
      </c>
      <c r="J60" s="93">
        <v>25</v>
      </c>
      <c r="K60" s="93">
        <v>84</v>
      </c>
      <c r="L60" s="93">
        <v>95</v>
      </c>
      <c r="M60" s="93">
        <v>73</v>
      </c>
      <c r="N60" s="93">
        <v>47</v>
      </c>
      <c r="O60" s="93">
        <v>55</v>
      </c>
      <c r="P60" s="93">
        <v>28</v>
      </c>
      <c r="Q60" s="93">
        <v>43</v>
      </c>
      <c r="R60" s="93">
        <v>51</v>
      </c>
      <c r="S60" s="93">
        <v>18</v>
      </c>
      <c r="T60" s="93">
        <v>65</v>
      </c>
      <c r="U60" s="93">
        <v>85</v>
      </c>
      <c r="V60" s="93">
        <v>73</v>
      </c>
      <c r="W60" s="93">
        <v>77</v>
      </c>
      <c r="X60" s="93">
        <v>47</v>
      </c>
      <c r="Y60" s="93">
        <v>54</v>
      </c>
      <c r="Z60" s="93">
        <v>28</v>
      </c>
      <c r="AA60" s="93">
        <v>52</v>
      </c>
      <c r="AB60" s="93">
        <v>81</v>
      </c>
      <c r="AC60" s="93">
        <v>63</v>
      </c>
    </row>
    <row r="61" spans="1:29">
      <c r="A61" s="94">
        <v>36526</v>
      </c>
      <c r="B61" s="93">
        <v>69</v>
      </c>
      <c r="C61" s="93">
        <v>89</v>
      </c>
      <c r="D61" s="93">
        <v>53</v>
      </c>
      <c r="E61" s="93">
        <v>43</v>
      </c>
      <c r="F61" s="93">
        <v>34</v>
      </c>
      <c r="G61" s="93">
        <v>47</v>
      </c>
      <c r="H61" s="93">
        <v>41</v>
      </c>
      <c r="I61" s="93">
        <v>30</v>
      </c>
      <c r="J61" s="93">
        <v>26</v>
      </c>
      <c r="K61" s="93">
        <v>86</v>
      </c>
      <c r="L61" s="93">
        <v>97</v>
      </c>
      <c r="M61" s="93">
        <v>69</v>
      </c>
      <c r="N61" s="93">
        <v>46</v>
      </c>
      <c r="O61" s="93">
        <v>49</v>
      </c>
      <c r="P61" s="93">
        <v>28</v>
      </c>
      <c r="Q61" s="93">
        <v>43</v>
      </c>
      <c r="R61" s="93">
        <v>52</v>
      </c>
      <c r="S61" s="93">
        <v>22</v>
      </c>
      <c r="T61" s="93">
        <v>64</v>
      </c>
      <c r="U61" s="93">
        <v>84</v>
      </c>
      <c r="V61" s="93">
        <v>74</v>
      </c>
      <c r="W61" s="93">
        <v>78</v>
      </c>
      <c r="X61" s="93">
        <v>49</v>
      </c>
      <c r="Y61" s="93">
        <v>54</v>
      </c>
      <c r="Z61" s="93">
        <v>29</v>
      </c>
      <c r="AA61" s="93">
        <v>47</v>
      </c>
      <c r="AB61" s="93">
        <v>75</v>
      </c>
      <c r="AC61" s="93">
        <v>56</v>
      </c>
    </row>
    <row r="62" spans="1:29">
      <c r="A62" s="94">
        <v>36557</v>
      </c>
      <c r="B62" s="93">
        <v>66</v>
      </c>
      <c r="C62" s="93">
        <v>87</v>
      </c>
      <c r="D62" s="93">
        <v>61</v>
      </c>
      <c r="E62" s="93">
        <v>46</v>
      </c>
      <c r="F62" s="93">
        <v>54</v>
      </c>
      <c r="G62" s="93">
        <v>54</v>
      </c>
      <c r="H62" s="93">
        <v>41</v>
      </c>
      <c r="I62" s="93">
        <v>36</v>
      </c>
      <c r="J62" s="93">
        <v>26</v>
      </c>
      <c r="K62" s="93">
        <v>87</v>
      </c>
      <c r="L62" s="93">
        <v>95</v>
      </c>
      <c r="M62" s="93">
        <v>72</v>
      </c>
      <c r="N62" s="93">
        <v>49</v>
      </c>
      <c r="O62" s="93">
        <v>51</v>
      </c>
      <c r="P62" s="93">
        <v>29</v>
      </c>
      <c r="Q62" s="93">
        <v>49</v>
      </c>
      <c r="R62" s="93">
        <v>56</v>
      </c>
      <c r="S62" s="93">
        <v>24</v>
      </c>
      <c r="T62" s="93">
        <v>64</v>
      </c>
      <c r="U62" s="93">
        <v>85</v>
      </c>
      <c r="V62" s="93">
        <v>78</v>
      </c>
      <c r="W62" s="93">
        <v>77</v>
      </c>
      <c r="X62" s="93">
        <v>53</v>
      </c>
      <c r="Y62" s="93">
        <v>52</v>
      </c>
      <c r="Z62" s="93">
        <v>31</v>
      </c>
      <c r="AA62" s="93">
        <v>48</v>
      </c>
      <c r="AB62" s="93">
        <v>80</v>
      </c>
      <c r="AC62" s="93">
        <v>62</v>
      </c>
    </row>
    <row r="63" spans="1:29">
      <c r="A63" s="94">
        <v>36586</v>
      </c>
      <c r="B63" s="93">
        <v>59</v>
      </c>
      <c r="C63" s="93">
        <v>87</v>
      </c>
      <c r="D63" s="93">
        <v>62</v>
      </c>
      <c r="E63" s="93">
        <v>43</v>
      </c>
      <c r="F63" s="93">
        <v>56</v>
      </c>
      <c r="G63" s="93">
        <v>57</v>
      </c>
      <c r="H63" s="93">
        <v>40</v>
      </c>
      <c r="I63" s="93">
        <v>35</v>
      </c>
      <c r="J63" s="93">
        <v>28</v>
      </c>
      <c r="K63" s="93">
        <v>87</v>
      </c>
      <c r="L63" s="93">
        <v>95</v>
      </c>
      <c r="M63" s="93">
        <v>72</v>
      </c>
      <c r="N63" s="93">
        <v>50</v>
      </c>
      <c r="O63" s="93">
        <v>57</v>
      </c>
      <c r="P63" s="93">
        <v>31</v>
      </c>
      <c r="Q63" s="93">
        <v>54</v>
      </c>
      <c r="R63" s="93">
        <v>62</v>
      </c>
      <c r="S63" s="93">
        <v>17</v>
      </c>
      <c r="T63" s="93">
        <v>66</v>
      </c>
      <c r="U63" s="93">
        <v>85</v>
      </c>
      <c r="V63" s="93">
        <v>78</v>
      </c>
      <c r="W63" s="93">
        <v>80</v>
      </c>
      <c r="X63" s="93">
        <v>51</v>
      </c>
      <c r="Y63" s="93">
        <v>52</v>
      </c>
      <c r="Z63" s="93">
        <v>26</v>
      </c>
      <c r="AA63" s="93">
        <v>45</v>
      </c>
      <c r="AB63" s="93">
        <v>76</v>
      </c>
      <c r="AC63" s="93">
        <v>54</v>
      </c>
    </row>
    <row r="64" spans="1:29">
      <c r="A64" s="94">
        <v>36617</v>
      </c>
      <c r="B64" s="93">
        <v>61</v>
      </c>
      <c r="C64" s="93">
        <v>84</v>
      </c>
      <c r="D64" s="93">
        <v>59</v>
      </c>
      <c r="E64" s="93">
        <v>44</v>
      </c>
      <c r="F64" s="93">
        <v>44</v>
      </c>
      <c r="G64" s="93">
        <v>53</v>
      </c>
      <c r="H64" s="93">
        <v>45</v>
      </c>
      <c r="I64" s="93">
        <v>36</v>
      </c>
      <c r="J64" s="93">
        <v>25</v>
      </c>
      <c r="K64" s="93">
        <v>88</v>
      </c>
      <c r="L64" s="93">
        <v>96</v>
      </c>
      <c r="M64" s="93">
        <v>78</v>
      </c>
      <c r="N64" s="93">
        <v>48</v>
      </c>
      <c r="O64" s="93">
        <v>63</v>
      </c>
      <c r="P64" s="93">
        <v>32</v>
      </c>
      <c r="Q64" s="93">
        <v>52</v>
      </c>
      <c r="R64" s="93">
        <v>66</v>
      </c>
      <c r="S64" s="93">
        <v>19</v>
      </c>
      <c r="T64" s="93">
        <v>66</v>
      </c>
      <c r="U64" s="93">
        <v>86</v>
      </c>
      <c r="V64" s="93">
        <v>84</v>
      </c>
      <c r="W64" s="93">
        <v>79</v>
      </c>
      <c r="X64" s="93">
        <v>50</v>
      </c>
      <c r="Y64" s="93">
        <v>54</v>
      </c>
      <c r="Z64" s="93">
        <v>26</v>
      </c>
      <c r="AA64" s="93">
        <v>47</v>
      </c>
      <c r="AB64" s="93">
        <v>72</v>
      </c>
      <c r="AC64" s="93">
        <v>55</v>
      </c>
    </row>
    <row r="65" spans="1:29">
      <c r="A65" s="94">
        <v>36647</v>
      </c>
      <c r="B65" s="93">
        <v>61</v>
      </c>
      <c r="C65" s="93">
        <v>88</v>
      </c>
      <c r="D65" s="93">
        <v>59</v>
      </c>
      <c r="E65" s="93">
        <v>44</v>
      </c>
      <c r="F65" s="93">
        <v>47</v>
      </c>
      <c r="G65" s="93">
        <v>53</v>
      </c>
      <c r="H65" s="93">
        <v>46</v>
      </c>
      <c r="I65" s="93">
        <v>33</v>
      </c>
      <c r="J65" s="93">
        <v>29</v>
      </c>
      <c r="K65" s="93">
        <v>81</v>
      </c>
      <c r="L65" s="93">
        <v>93</v>
      </c>
      <c r="M65" s="93">
        <v>72</v>
      </c>
      <c r="N65" s="93">
        <v>52</v>
      </c>
      <c r="O65" s="93">
        <v>56</v>
      </c>
      <c r="P65" s="93">
        <v>32</v>
      </c>
      <c r="Q65" s="93">
        <v>54</v>
      </c>
      <c r="R65" s="93">
        <v>60</v>
      </c>
      <c r="S65" s="93">
        <v>19</v>
      </c>
      <c r="T65" s="93">
        <v>69</v>
      </c>
      <c r="U65" s="93">
        <v>86</v>
      </c>
      <c r="V65" s="93">
        <v>86</v>
      </c>
      <c r="W65" s="93">
        <v>80</v>
      </c>
      <c r="X65" s="93">
        <v>56</v>
      </c>
      <c r="Y65" s="93">
        <v>48</v>
      </c>
      <c r="Z65" s="93">
        <v>24</v>
      </c>
      <c r="AA65" s="93">
        <v>49</v>
      </c>
      <c r="AB65" s="93">
        <v>68</v>
      </c>
      <c r="AC65" s="93">
        <v>58</v>
      </c>
    </row>
    <row r="66" spans="1:29">
      <c r="A66" s="94">
        <v>36678</v>
      </c>
      <c r="B66" s="93">
        <v>67</v>
      </c>
      <c r="C66" s="93">
        <v>87</v>
      </c>
      <c r="D66" s="93">
        <v>65</v>
      </c>
      <c r="E66" s="93">
        <v>45</v>
      </c>
      <c r="F66" s="93">
        <v>50</v>
      </c>
      <c r="G66" s="93">
        <v>55</v>
      </c>
      <c r="H66" s="93">
        <v>39</v>
      </c>
      <c r="I66" s="93">
        <v>35</v>
      </c>
      <c r="J66" s="93">
        <v>26</v>
      </c>
      <c r="K66" s="93">
        <v>80</v>
      </c>
      <c r="L66" s="93">
        <v>94</v>
      </c>
      <c r="M66" s="93">
        <v>71</v>
      </c>
      <c r="N66" s="93">
        <v>52</v>
      </c>
      <c r="O66" s="93">
        <v>54</v>
      </c>
      <c r="P66" s="93">
        <v>34</v>
      </c>
      <c r="Q66" s="93">
        <v>57</v>
      </c>
      <c r="R66" s="93">
        <v>62</v>
      </c>
      <c r="S66" s="93">
        <v>24</v>
      </c>
      <c r="T66" s="93">
        <v>68</v>
      </c>
      <c r="U66" s="93">
        <v>89</v>
      </c>
      <c r="V66" s="93">
        <v>82</v>
      </c>
      <c r="W66" s="93">
        <v>81</v>
      </c>
      <c r="X66" s="93">
        <v>54</v>
      </c>
      <c r="Y66" s="93">
        <v>51</v>
      </c>
      <c r="Z66" s="93">
        <v>25</v>
      </c>
      <c r="AA66" s="93">
        <v>52</v>
      </c>
      <c r="AB66" s="93">
        <v>80</v>
      </c>
      <c r="AC66" s="93">
        <v>61</v>
      </c>
    </row>
    <row r="67" spans="1:29">
      <c r="A67" s="94">
        <v>36708</v>
      </c>
      <c r="B67" s="93">
        <v>63</v>
      </c>
      <c r="C67" s="93">
        <v>88</v>
      </c>
      <c r="D67" s="93">
        <v>64</v>
      </c>
      <c r="E67" s="93">
        <v>46</v>
      </c>
      <c r="F67" s="93">
        <v>50</v>
      </c>
      <c r="G67" s="93">
        <v>59</v>
      </c>
      <c r="H67" s="93">
        <v>41</v>
      </c>
      <c r="I67" s="93">
        <v>34</v>
      </c>
      <c r="J67" s="93">
        <v>29</v>
      </c>
      <c r="K67" s="93">
        <v>82</v>
      </c>
      <c r="L67" s="93">
        <v>95</v>
      </c>
      <c r="M67" s="93">
        <v>77</v>
      </c>
      <c r="N67" s="93">
        <v>50</v>
      </c>
      <c r="O67" s="93">
        <v>56</v>
      </c>
      <c r="P67" s="93">
        <v>30</v>
      </c>
      <c r="Q67" s="93">
        <v>56</v>
      </c>
      <c r="R67" s="93">
        <v>63</v>
      </c>
      <c r="S67" s="93">
        <v>19</v>
      </c>
      <c r="T67" s="93">
        <v>67</v>
      </c>
      <c r="U67" s="93">
        <v>88</v>
      </c>
      <c r="V67" s="93">
        <v>82</v>
      </c>
      <c r="W67" s="93">
        <v>83</v>
      </c>
      <c r="X67" s="93">
        <v>54</v>
      </c>
      <c r="Y67" s="93">
        <v>48</v>
      </c>
      <c r="Z67" s="93">
        <v>22</v>
      </c>
      <c r="AA67" s="93">
        <v>45</v>
      </c>
      <c r="AB67" s="93">
        <v>78</v>
      </c>
      <c r="AC67" s="93">
        <v>56</v>
      </c>
    </row>
    <row r="68" spans="1:29">
      <c r="A68" s="94">
        <v>36739</v>
      </c>
      <c r="B68" s="93">
        <v>63</v>
      </c>
      <c r="C68" s="93">
        <v>85</v>
      </c>
      <c r="D68" s="93">
        <v>67</v>
      </c>
      <c r="E68" s="93">
        <v>41</v>
      </c>
      <c r="F68" s="93">
        <v>52</v>
      </c>
      <c r="G68" s="93">
        <v>57</v>
      </c>
      <c r="H68" s="93">
        <v>36</v>
      </c>
      <c r="I68" s="93">
        <v>37</v>
      </c>
      <c r="J68" s="93">
        <v>30</v>
      </c>
      <c r="K68" s="93">
        <v>81</v>
      </c>
      <c r="L68" s="93">
        <v>95</v>
      </c>
      <c r="M68" s="93">
        <v>73</v>
      </c>
      <c r="N68" s="93">
        <v>52</v>
      </c>
      <c r="O68" s="93">
        <v>62</v>
      </c>
      <c r="P68" s="93">
        <v>35</v>
      </c>
      <c r="Q68" s="93">
        <v>55</v>
      </c>
      <c r="R68" s="93">
        <v>61</v>
      </c>
      <c r="S68" s="93">
        <v>20</v>
      </c>
      <c r="T68" s="93">
        <v>68</v>
      </c>
      <c r="U68" s="93">
        <v>89</v>
      </c>
      <c r="V68" s="93">
        <v>80</v>
      </c>
      <c r="W68" s="93">
        <v>84</v>
      </c>
      <c r="X68" s="93">
        <v>58</v>
      </c>
      <c r="Y68" s="93">
        <v>49</v>
      </c>
      <c r="Z68" s="93">
        <v>23</v>
      </c>
      <c r="AA68" s="93">
        <v>47</v>
      </c>
      <c r="AB68" s="93">
        <v>82</v>
      </c>
      <c r="AC68" s="93">
        <v>55</v>
      </c>
    </row>
    <row r="69" spans="1:29">
      <c r="A69" s="94">
        <v>36770</v>
      </c>
      <c r="B69" s="93">
        <v>62</v>
      </c>
      <c r="C69" s="93">
        <v>86</v>
      </c>
      <c r="D69" s="93">
        <v>65</v>
      </c>
      <c r="E69" s="93">
        <v>45</v>
      </c>
      <c r="F69" s="93">
        <v>41</v>
      </c>
      <c r="G69" s="93">
        <v>52</v>
      </c>
      <c r="H69" s="93">
        <v>38</v>
      </c>
      <c r="I69" s="93">
        <v>30</v>
      </c>
      <c r="J69" s="93">
        <v>29</v>
      </c>
      <c r="K69" s="93">
        <v>83</v>
      </c>
      <c r="L69" s="93">
        <v>95</v>
      </c>
      <c r="M69" s="93">
        <v>75</v>
      </c>
      <c r="N69" s="93">
        <v>51</v>
      </c>
      <c r="O69" s="93">
        <v>54</v>
      </c>
      <c r="P69" s="93">
        <v>35</v>
      </c>
      <c r="Q69" s="93">
        <v>55</v>
      </c>
      <c r="R69" s="93">
        <v>58</v>
      </c>
      <c r="S69" s="93">
        <v>17</v>
      </c>
      <c r="T69" s="93">
        <v>69</v>
      </c>
      <c r="U69" s="93">
        <v>89</v>
      </c>
      <c r="V69" s="93">
        <v>84</v>
      </c>
      <c r="W69" s="93">
        <v>80</v>
      </c>
      <c r="X69" s="93">
        <v>61</v>
      </c>
      <c r="Y69" s="93">
        <v>49</v>
      </c>
      <c r="Z69" s="93">
        <v>20</v>
      </c>
      <c r="AA69" s="93">
        <v>55</v>
      </c>
      <c r="AB69" s="93">
        <v>85</v>
      </c>
      <c r="AC69" s="93">
        <v>63</v>
      </c>
    </row>
    <row r="70" spans="1:29">
      <c r="A70" s="94">
        <v>36800</v>
      </c>
      <c r="B70" s="93">
        <v>67</v>
      </c>
      <c r="C70" s="93">
        <v>86</v>
      </c>
      <c r="D70" s="93">
        <v>63</v>
      </c>
      <c r="E70" s="93">
        <v>43</v>
      </c>
      <c r="F70" s="93">
        <v>48</v>
      </c>
      <c r="G70" s="93">
        <v>48</v>
      </c>
      <c r="H70" s="93">
        <v>44</v>
      </c>
      <c r="I70" s="93">
        <v>36</v>
      </c>
      <c r="J70" s="93">
        <v>28</v>
      </c>
      <c r="K70" s="93">
        <v>85</v>
      </c>
      <c r="L70" s="93">
        <v>95</v>
      </c>
      <c r="M70" s="93">
        <v>76</v>
      </c>
      <c r="N70" s="93">
        <v>49</v>
      </c>
      <c r="O70" s="93">
        <v>60</v>
      </c>
      <c r="P70" s="93">
        <v>29</v>
      </c>
      <c r="Q70" s="93">
        <v>53</v>
      </c>
      <c r="R70" s="93">
        <v>57</v>
      </c>
      <c r="S70" s="93">
        <v>19</v>
      </c>
      <c r="T70" s="93">
        <v>65</v>
      </c>
      <c r="U70" s="93">
        <v>86</v>
      </c>
      <c r="V70" s="93">
        <v>78</v>
      </c>
      <c r="W70" s="93">
        <v>80</v>
      </c>
      <c r="X70" s="93">
        <v>56</v>
      </c>
      <c r="Y70" s="93">
        <v>48</v>
      </c>
      <c r="Z70" s="93">
        <v>20</v>
      </c>
      <c r="AA70" s="93">
        <v>51</v>
      </c>
      <c r="AB70" s="93">
        <v>66</v>
      </c>
      <c r="AC70" s="93">
        <v>59</v>
      </c>
    </row>
    <row r="71" spans="1:29">
      <c r="A71" s="94">
        <v>36831</v>
      </c>
      <c r="B71" s="93">
        <v>62</v>
      </c>
      <c r="C71" s="93">
        <v>85</v>
      </c>
      <c r="D71" s="93">
        <v>58</v>
      </c>
      <c r="E71" s="93">
        <v>44</v>
      </c>
      <c r="F71" s="93">
        <v>45</v>
      </c>
      <c r="G71" s="93">
        <v>43</v>
      </c>
      <c r="H71" s="93">
        <v>48</v>
      </c>
      <c r="I71" s="93">
        <v>35</v>
      </c>
      <c r="J71" s="93">
        <v>27</v>
      </c>
      <c r="K71" s="93">
        <v>85</v>
      </c>
      <c r="L71" s="93">
        <v>92</v>
      </c>
      <c r="M71" s="93">
        <v>75</v>
      </c>
      <c r="N71" s="93">
        <v>50</v>
      </c>
      <c r="O71" s="93">
        <v>56</v>
      </c>
      <c r="P71" s="93">
        <v>30</v>
      </c>
      <c r="Q71" s="93">
        <v>49</v>
      </c>
      <c r="R71" s="93">
        <v>54</v>
      </c>
      <c r="S71" s="93">
        <v>18</v>
      </c>
      <c r="T71" s="93">
        <v>66</v>
      </c>
      <c r="U71" s="93">
        <v>88</v>
      </c>
      <c r="V71" s="93">
        <v>80</v>
      </c>
      <c r="W71" s="93">
        <v>79</v>
      </c>
      <c r="X71" s="93">
        <v>51</v>
      </c>
      <c r="Y71" s="93">
        <v>49</v>
      </c>
      <c r="Z71" s="93">
        <v>20</v>
      </c>
      <c r="AA71" s="93">
        <v>46</v>
      </c>
      <c r="AB71" s="93">
        <v>91</v>
      </c>
      <c r="AC71" s="93">
        <v>56</v>
      </c>
    </row>
    <row r="72" spans="1:29">
      <c r="A72" s="94">
        <v>36861</v>
      </c>
      <c r="B72" s="93">
        <v>57</v>
      </c>
      <c r="C72" s="93">
        <v>82</v>
      </c>
      <c r="D72" s="93">
        <v>62</v>
      </c>
      <c r="E72" s="93">
        <v>45</v>
      </c>
      <c r="F72" s="93">
        <v>45</v>
      </c>
      <c r="G72" s="93">
        <v>45</v>
      </c>
      <c r="H72" s="93">
        <v>45</v>
      </c>
      <c r="I72" s="93">
        <v>37</v>
      </c>
      <c r="J72" s="93">
        <v>25</v>
      </c>
      <c r="K72" s="93">
        <v>84</v>
      </c>
      <c r="L72" s="93">
        <v>95</v>
      </c>
      <c r="M72" s="93">
        <v>72</v>
      </c>
      <c r="N72" s="93">
        <v>53</v>
      </c>
      <c r="O72" s="93">
        <v>58</v>
      </c>
      <c r="P72" s="93">
        <v>32</v>
      </c>
      <c r="Q72" s="93">
        <v>44</v>
      </c>
      <c r="R72" s="93">
        <v>53</v>
      </c>
      <c r="S72" s="93">
        <v>19</v>
      </c>
      <c r="T72" s="93">
        <v>66</v>
      </c>
      <c r="U72" s="93">
        <v>88</v>
      </c>
      <c r="V72" s="93">
        <v>74</v>
      </c>
      <c r="W72" s="93">
        <v>76</v>
      </c>
      <c r="X72" s="93">
        <v>52</v>
      </c>
      <c r="Y72" s="93">
        <v>51</v>
      </c>
      <c r="Z72" s="93">
        <v>19</v>
      </c>
      <c r="AA72" s="93">
        <v>48</v>
      </c>
      <c r="AB72" s="93">
        <v>74</v>
      </c>
      <c r="AC72" s="93">
        <v>56</v>
      </c>
    </row>
    <row r="73" spans="1:29">
      <c r="A73" s="94">
        <v>36892</v>
      </c>
      <c r="B73" s="93">
        <v>68</v>
      </c>
      <c r="C73" s="93">
        <v>88</v>
      </c>
      <c r="D73" s="93">
        <v>56</v>
      </c>
      <c r="E73" s="93">
        <v>43</v>
      </c>
      <c r="F73" s="93">
        <v>35</v>
      </c>
      <c r="G73" s="93">
        <v>44</v>
      </c>
      <c r="H73" s="93">
        <v>51</v>
      </c>
      <c r="I73" s="93">
        <v>35</v>
      </c>
      <c r="J73" s="93">
        <v>23</v>
      </c>
      <c r="K73" s="93">
        <v>84</v>
      </c>
      <c r="L73" s="93">
        <v>94</v>
      </c>
      <c r="M73" s="93">
        <v>76</v>
      </c>
      <c r="N73" s="93">
        <v>47</v>
      </c>
      <c r="O73" s="93">
        <v>46</v>
      </c>
      <c r="P73" s="93">
        <v>34</v>
      </c>
      <c r="Q73" s="93">
        <v>47</v>
      </c>
      <c r="R73" s="93">
        <v>52</v>
      </c>
      <c r="S73" s="93">
        <v>17</v>
      </c>
      <c r="T73" s="93">
        <v>68</v>
      </c>
      <c r="U73" s="93">
        <v>84</v>
      </c>
      <c r="V73" s="93">
        <v>85</v>
      </c>
      <c r="W73" s="93">
        <v>77</v>
      </c>
      <c r="X73" s="93">
        <v>47</v>
      </c>
      <c r="Y73" s="93">
        <v>50</v>
      </c>
      <c r="Z73" s="93">
        <v>21</v>
      </c>
      <c r="AA73" s="93">
        <v>45</v>
      </c>
      <c r="AB73" s="93">
        <v>82</v>
      </c>
      <c r="AC73" s="93">
        <v>53</v>
      </c>
    </row>
    <row r="74" spans="1:29">
      <c r="A74" s="94">
        <v>36923</v>
      </c>
      <c r="B74" s="93">
        <v>65</v>
      </c>
      <c r="C74" s="93">
        <v>85</v>
      </c>
      <c r="D74" s="93">
        <v>59</v>
      </c>
      <c r="E74" s="93">
        <v>43</v>
      </c>
      <c r="F74" s="93">
        <v>45</v>
      </c>
      <c r="G74" s="93">
        <v>49</v>
      </c>
      <c r="H74" s="93">
        <v>51</v>
      </c>
      <c r="I74" s="93">
        <v>32</v>
      </c>
      <c r="J74" s="93">
        <v>26</v>
      </c>
      <c r="K74" s="93">
        <v>85</v>
      </c>
      <c r="L74" s="93">
        <v>96</v>
      </c>
      <c r="M74" s="93">
        <v>73</v>
      </c>
      <c r="N74" s="93">
        <v>49</v>
      </c>
      <c r="O74" s="93">
        <v>53</v>
      </c>
      <c r="P74" s="93">
        <v>31</v>
      </c>
      <c r="Q74" s="93">
        <v>52</v>
      </c>
      <c r="R74" s="93">
        <v>59</v>
      </c>
      <c r="S74" s="93">
        <v>20</v>
      </c>
      <c r="T74" s="93">
        <v>67</v>
      </c>
      <c r="U74" s="93">
        <v>86</v>
      </c>
      <c r="V74" s="93">
        <v>83</v>
      </c>
      <c r="W74" s="93">
        <v>76</v>
      </c>
      <c r="X74" s="93">
        <v>49</v>
      </c>
      <c r="Y74" s="93">
        <v>51</v>
      </c>
      <c r="Z74" s="93">
        <v>19</v>
      </c>
      <c r="AA74" s="93">
        <v>44</v>
      </c>
      <c r="AB74" s="93">
        <v>70</v>
      </c>
      <c r="AC74" s="93">
        <v>54</v>
      </c>
    </row>
    <row r="75" spans="1:29">
      <c r="A75" s="94">
        <v>36951</v>
      </c>
      <c r="B75" s="93">
        <v>58</v>
      </c>
      <c r="C75" s="93">
        <v>83</v>
      </c>
      <c r="D75" s="93">
        <v>60</v>
      </c>
      <c r="E75" s="93">
        <v>42</v>
      </c>
      <c r="F75" s="93">
        <v>51</v>
      </c>
      <c r="G75" s="93">
        <v>55</v>
      </c>
      <c r="H75" s="93">
        <v>53</v>
      </c>
      <c r="I75" s="93">
        <v>36</v>
      </c>
      <c r="J75" s="93">
        <v>24</v>
      </c>
      <c r="K75" s="93">
        <v>85</v>
      </c>
      <c r="L75" s="93">
        <v>95</v>
      </c>
      <c r="M75" s="93">
        <v>73</v>
      </c>
      <c r="N75" s="93">
        <v>51</v>
      </c>
      <c r="O75" s="93">
        <v>57</v>
      </c>
      <c r="P75" s="93">
        <v>32</v>
      </c>
      <c r="Q75" s="93">
        <v>54</v>
      </c>
      <c r="R75" s="93">
        <v>62</v>
      </c>
      <c r="S75" s="93">
        <v>22</v>
      </c>
      <c r="T75" s="93">
        <v>67</v>
      </c>
      <c r="U75" s="93">
        <v>87</v>
      </c>
      <c r="V75" s="93">
        <v>84</v>
      </c>
      <c r="W75" s="93">
        <v>79</v>
      </c>
      <c r="X75" s="93">
        <v>49</v>
      </c>
      <c r="Y75" s="93">
        <v>51</v>
      </c>
      <c r="Z75" s="93">
        <v>20</v>
      </c>
      <c r="AA75" s="93">
        <v>39</v>
      </c>
      <c r="AB75" s="93">
        <v>79</v>
      </c>
      <c r="AC75" s="93">
        <v>48</v>
      </c>
    </row>
    <row r="76" spans="1:29">
      <c r="A76" s="94">
        <v>36982</v>
      </c>
      <c r="B76" s="93">
        <v>60</v>
      </c>
      <c r="C76" s="93">
        <v>81</v>
      </c>
      <c r="D76" s="93">
        <v>64</v>
      </c>
      <c r="E76" s="93">
        <v>43</v>
      </c>
      <c r="F76" s="93">
        <v>48</v>
      </c>
      <c r="G76" s="93">
        <v>50</v>
      </c>
      <c r="H76" s="93">
        <v>50</v>
      </c>
      <c r="I76" s="93">
        <v>40</v>
      </c>
      <c r="J76" s="93">
        <v>27</v>
      </c>
      <c r="K76" s="93">
        <v>86</v>
      </c>
      <c r="L76" s="93">
        <v>95</v>
      </c>
      <c r="M76" s="93">
        <v>76</v>
      </c>
      <c r="N76" s="93">
        <v>53</v>
      </c>
      <c r="O76" s="93">
        <v>66</v>
      </c>
      <c r="P76" s="93">
        <v>33</v>
      </c>
      <c r="Q76" s="93">
        <v>60</v>
      </c>
      <c r="R76" s="93">
        <v>69</v>
      </c>
      <c r="S76" s="93">
        <v>16</v>
      </c>
      <c r="T76" s="93">
        <v>67</v>
      </c>
      <c r="U76" s="93">
        <v>86</v>
      </c>
      <c r="V76" s="93">
        <v>86</v>
      </c>
      <c r="W76" s="93">
        <v>78</v>
      </c>
      <c r="X76" s="93">
        <v>51</v>
      </c>
      <c r="Y76" s="93">
        <v>50</v>
      </c>
      <c r="Z76" s="93">
        <v>20</v>
      </c>
      <c r="AA76" s="93">
        <v>40</v>
      </c>
      <c r="AB76" s="93">
        <v>79</v>
      </c>
      <c r="AC76" s="93">
        <v>50</v>
      </c>
    </row>
    <row r="77" spans="1:29">
      <c r="A77" s="94">
        <v>37012</v>
      </c>
      <c r="B77" s="93">
        <v>56</v>
      </c>
      <c r="C77" s="93">
        <v>79</v>
      </c>
      <c r="D77" s="93">
        <v>61</v>
      </c>
      <c r="E77" s="93">
        <v>41</v>
      </c>
      <c r="F77" s="93">
        <v>40</v>
      </c>
      <c r="G77" s="93">
        <v>45</v>
      </c>
      <c r="H77" s="93">
        <v>51</v>
      </c>
      <c r="I77" s="93">
        <v>37</v>
      </c>
      <c r="J77" s="93">
        <v>29</v>
      </c>
      <c r="K77" s="93">
        <v>80</v>
      </c>
      <c r="L77" s="93">
        <v>92</v>
      </c>
      <c r="M77" s="93">
        <v>71</v>
      </c>
      <c r="N77" s="93">
        <v>50</v>
      </c>
      <c r="O77" s="93">
        <v>59</v>
      </c>
      <c r="P77" s="93">
        <v>33</v>
      </c>
      <c r="Q77" s="93">
        <v>55</v>
      </c>
      <c r="R77" s="93">
        <v>61</v>
      </c>
      <c r="S77" s="93">
        <v>19</v>
      </c>
      <c r="T77" s="93">
        <v>67</v>
      </c>
      <c r="U77" s="93">
        <v>87</v>
      </c>
      <c r="V77" s="93">
        <v>89</v>
      </c>
      <c r="W77" s="93">
        <v>76</v>
      </c>
      <c r="X77" s="93">
        <v>52</v>
      </c>
      <c r="Y77" s="93">
        <v>48</v>
      </c>
      <c r="Z77" s="93">
        <v>20</v>
      </c>
      <c r="AA77" s="93">
        <v>42</v>
      </c>
      <c r="AB77" s="93">
        <v>77</v>
      </c>
      <c r="AC77" s="93">
        <v>53</v>
      </c>
    </row>
    <row r="78" spans="1:29">
      <c r="A78" s="94">
        <v>37043</v>
      </c>
      <c r="B78" s="93">
        <v>55</v>
      </c>
      <c r="C78" s="93">
        <v>78</v>
      </c>
      <c r="D78" s="93">
        <v>60</v>
      </c>
      <c r="E78" s="93">
        <v>41</v>
      </c>
      <c r="F78" s="93">
        <v>44</v>
      </c>
      <c r="G78" s="93">
        <v>50</v>
      </c>
      <c r="H78" s="93">
        <v>46</v>
      </c>
      <c r="I78" s="93">
        <v>38</v>
      </c>
      <c r="J78" s="93">
        <v>33</v>
      </c>
      <c r="K78" s="93">
        <v>79</v>
      </c>
      <c r="L78" s="93">
        <v>92</v>
      </c>
      <c r="M78" s="93">
        <v>77</v>
      </c>
      <c r="N78" s="93">
        <v>49</v>
      </c>
      <c r="O78" s="93">
        <v>61</v>
      </c>
      <c r="P78" s="93">
        <v>34</v>
      </c>
      <c r="Q78" s="93">
        <v>59</v>
      </c>
      <c r="R78" s="93">
        <v>64</v>
      </c>
      <c r="S78" s="93">
        <v>25</v>
      </c>
      <c r="T78" s="93">
        <v>69</v>
      </c>
      <c r="U78" s="93">
        <v>88</v>
      </c>
      <c r="V78" s="93">
        <v>88</v>
      </c>
      <c r="W78" s="93">
        <v>77</v>
      </c>
      <c r="X78" s="93">
        <v>60</v>
      </c>
      <c r="Y78" s="93">
        <v>43</v>
      </c>
      <c r="Z78" s="93">
        <v>20</v>
      </c>
      <c r="AA78" s="93">
        <v>39</v>
      </c>
      <c r="AB78" s="93">
        <v>79</v>
      </c>
      <c r="AC78" s="93">
        <v>48</v>
      </c>
    </row>
    <row r="79" spans="1:29">
      <c r="A79" s="94">
        <v>37073</v>
      </c>
      <c r="B79" s="93">
        <v>51</v>
      </c>
      <c r="C79" s="93">
        <v>68</v>
      </c>
      <c r="D79" s="93">
        <v>58</v>
      </c>
      <c r="E79" s="93">
        <v>40</v>
      </c>
      <c r="F79" s="93">
        <v>44</v>
      </c>
      <c r="G79" s="93">
        <v>52</v>
      </c>
      <c r="H79" s="93">
        <v>38</v>
      </c>
      <c r="I79" s="93">
        <v>41</v>
      </c>
      <c r="J79" s="93">
        <v>30</v>
      </c>
      <c r="K79" s="93">
        <v>73</v>
      </c>
      <c r="L79" s="93">
        <v>88</v>
      </c>
      <c r="M79" s="93">
        <v>72</v>
      </c>
      <c r="N79" s="93">
        <v>47</v>
      </c>
      <c r="O79" s="93">
        <v>59</v>
      </c>
      <c r="P79" s="93">
        <v>33</v>
      </c>
      <c r="Q79" s="93">
        <v>60</v>
      </c>
      <c r="R79" s="93">
        <v>61</v>
      </c>
      <c r="S79" s="93">
        <v>23</v>
      </c>
      <c r="T79" s="93">
        <v>71</v>
      </c>
      <c r="U79" s="93">
        <v>86</v>
      </c>
      <c r="V79" s="93">
        <v>84</v>
      </c>
      <c r="W79" s="93">
        <v>81</v>
      </c>
      <c r="X79" s="93">
        <v>61</v>
      </c>
      <c r="Y79" s="93">
        <v>44</v>
      </c>
      <c r="Z79" s="93">
        <v>20</v>
      </c>
      <c r="AA79" s="93">
        <v>41</v>
      </c>
      <c r="AB79" s="93">
        <v>69</v>
      </c>
      <c r="AC79" s="93">
        <v>49</v>
      </c>
    </row>
    <row r="80" spans="1:29">
      <c r="A80" s="94">
        <v>37104</v>
      </c>
      <c r="B80" s="93">
        <v>49</v>
      </c>
      <c r="C80" s="93">
        <v>66</v>
      </c>
      <c r="D80" s="93">
        <v>58</v>
      </c>
      <c r="E80" s="93">
        <v>40</v>
      </c>
      <c r="F80" s="93">
        <v>54</v>
      </c>
      <c r="G80" s="93">
        <v>56</v>
      </c>
      <c r="H80" s="93">
        <v>42</v>
      </c>
      <c r="I80" s="93">
        <v>40</v>
      </c>
      <c r="J80" s="93">
        <v>30</v>
      </c>
      <c r="K80" s="93">
        <v>78</v>
      </c>
      <c r="L80" s="93">
        <v>90</v>
      </c>
      <c r="M80" s="93">
        <v>73</v>
      </c>
      <c r="N80" s="93">
        <v>48</v>
      </c>
      <c r="O80" s="93">
        <v>58</v>
      </c>
      <c r="P80" s="93">
        <v>32</v>
      </c>
      <c r="Q80" s="93">
        <v>60</v>
      </c>
      <c r="R80" s="93">
        <v>63</v>
      </c>
      <c r="S80" s="93">
        <v>22</v>
      </c>
      <c r="T80" s="93">
        <v>70</v>
      </c>
      <c r="U80" s="93">
        <v>88</v>
      </c>
      <c r="V80" s="93">
        <v>85</v>
      </c>
      <c r="W80" s="93">
        <v>82</v>
      </c>
      <c r="X80" s="93">
        <v>58</v>
      </c>
      <c r="Y80" s="93">
        <v>46</v>
      </c>
      <c r="Z80" s="93">
        <v>20</v>
      </c>
      <c r="AA80" s="93">
        <v>41</v>
      </c>
      <c r="AB80" s="93">
        <v>89</v>
      </c>
      <c r="AC80" s="93">
        <v>49</v>
      </c>
    </row>
    <row r="81" spans="1:29">
      <c r="A81" s="94">
        <v>37135</v>
      </c>
      <c r="B81" s="93">
        <v>53</v>
      </c>
      <c r="C81" s="93">
        <v>75</v>
      </c>
      <c r="D81" s="93">
        <v>61</v>
      </c>
      <c r="E81" s="93">
        <v>36</v>
      </c>
      <c r="F81" s="93">
        <v>39</v>
      </c>
      <c r="G81" s="93">
        <v>46</v>
      </c>
      <c r="H81" s="93">
        <v>46</v>
      </c>
      <c r="I81" s="93">
        <v>41</v>
      </c>
      <c r="J81" s="93">
        <v>33</v>
      </c>
      <c r="K81" s="93">
        <v>76</v>
      </c>
      <c r="L81" s="93">
        <v>90</v>
      </c>
      <c r="M81" s="93">
        <v>75</v>
      </c>
      <c r="N81" s="93">
        <v>45</v>
      </c>
      <c r="O81" s="93">
        <v>53</v>
      </c>
      <c r="P81" s="93">
        <v>34</v>
      </c>
      <c r="Q81" s="93">
        <v>56</v>
      </c>
      <c r="R81" s="93">
        <v>61</v>
      </c>
      <c r="S81" s="93">
        <v>21</v>
      </c>
      <c r="T81" s="93">
        <v>71</v>
      </c>
      <c r="U81" s="93">
        <v>88</v>
      </c>
      <c r="V81" s="93">
        <v>83</v>
      </c>
      <c r="W81" s="93">
        <v>81</v>
      </c>
      <c r="X81" s="93">
        <v>59</v>
      </c>
      <c r="Y81" s="93">
        <v>41</v>
      </c>
      <c r="Z81" s="93">
        <v>19</v>
      </c>
      <c r="AA81" s="93">
        <v>37</v>
      </c>
      <c r="AB81" s="93">
        <v>83</v>
      </c>
      <c r="AC81" s="93">
        <v>42</v>
      </c>
    </row>
    <row r="82" spans="1:29">
      <c r="A82" s="94">
        <v>37165</v>
      </c>
      <c r="B82" s="93">
        <v>52</v>
      </c>
      <c r="C82" s="93">
        <v>68</v>
      </c>
      <c r="D82" s="93">
        <v>58</v>
      </c>
      <c r="E82" s="93">
        <v>40</v>
      </c>
      <c r="F82" s="93">
        <v>48</v>
      </c>
      <c r="G82" s="93">
        <v>52</v>
      </c>
      <c r="H82" s="93">
        <v>45</v>
      </c>
      <c r="I82" s="93">
        <v>41</v>
      </c>
      <c r="J82" s="93">
        <v>33</v>
      </c>
      <c r="K82" s="93">
        <v>75</v>
      </c>
      <c r="L82" s="93">
        <v>88</v>
      </c>
      <c r="M82" s="93">
        <v>72</v>
      </c>
      <c r="N82" s="93">
        <v>48</v>
      </c>
      <c r="O82" s="93">
        <v>55</v>
      </c>
      <c r="P82" s="93">
        <v>35</v>
      </c>
      <c r="Q82" s="93">
        <v>50</v>
      </c>
      <c r="R82" s="93">
        <v>59</v>
      </c>
      <c r="S82" s="93">
        <v>21</v>
      </c>
      <c r="T82" s="93">
        <v>73</v>
      </c>
      <c r="U82" s="93">
        <v>87</v>
      </c>
      <c r="V82" s="93">
        <v>82</v>
      </c>
      <c r="W82" s="93">
        <v>81</v>
      </c>
      <c r="X82" s="93">
        <v>59</v>
      </c>
      <c r="Y82" s="93">
        <v>41</v>
      </c>
      <c r="Z82" s="93">
        <v>20</v>
      </c>
      <c r="AA82" s="93">
        <v>40</v>
      </c>
      <c r="AB82" s="93">
        <v>78</v>
      </c>
      <c r="AC82" s="93">
        <v>49</v>
      </c>
    </row>
    <row r="83" spans="1:29">
      <c r="A83" s="94">
        <v>37196</v>
      </c>
      <c r="B83" s="93">
        <v>50</v>
      </c>
      <c r="C83" s="93">
        <v>64</v>
      </c>
      <c r="D83" s="93">
        <v>51</v>
      </c>
      <c r="E83" s="93">
        <v>42</v>
      </c>
      <c r="F83" s="93">
        <v>38</v>
      </c>
      <c r="G83" s="93">
        <v>42</v>
      </c>
      <c r="H83" s="93">
        <v>48</v>
      </c>
      <c r="I83" s="93">
        <v>41</v>
      </c>
      <c r="J83" s="93">
        <v>31</v>
      </c>
      <c r="K83" s="93">
        <v>74</v>
      </c>
      <c r="L83" s="93">
        <v>89</v>
      </c>
      <c r="M83" s="93">
        <v>71</v>
      </c>
      <c r="N83" s="93">
        <v>44</v>
      </c>
      <c r="O83" s="93">
        <v>51</v>
      </c>
      <c r="P83" s="93">
        <v>33</v>
      </c>
      <c r="Q83" s="93">
        <v>52</v>
      </c>
      <c r="R83" s="93">
        <v>56</v>
      </c>
      <c r="S83" s="93">
        <v>22</v>
      </c>
      <c r="T83" s="93">
        <v>70</v>
      </c>
      <c r="U83" s="93">
        <v>88</v>
      </c>
      <c r="V83" s="93">
        <v>84</v>
      </c>
      <c r="W83" s="93">
        <v>79</v>
      </c>
      <c r="X83" s="93">
        <v>55</v>
      </c>
      <c r="Y83" s="93">
        <v>39</v>
      </c>
      <c r="Z83" s="93">
        <v>18</v>
      </c>
      <c r="AA83" s="93">
        <v>35</v>
      </c>
      <c r="AB83" s="93">
        <v>67</v>
      </c>
      <c r="AC83" s="93">
        <v>41</v>
      </c>
    </row>
    <row r="84" spans="1:29">
      <c r="A84" s="94">
        <v>37226</v>
      </c>
      <c r="B84" s="93">
        <v>51</v>
      </c>
      <c r="C84" s="93">
        <v>63</v>
      </c>
      <c r="D84" s="93">
        <v>54</v>
      </c>
      <c r="E84" s="93">
        <v>38</v>
      </c>
      <c r="F84" s="93">
        <v>37</v>
      </c>
      <c r="G84" s="93">
        <v>40</v>
      </c>
      <c r="H84" s="93">
        <v>51</v>
      </c>
      <c r="I84" s="93">
        <v>41</v>
      </c>
      <c r="J84" s="93">
        <v>31</v>
      </c>
      <c r="K84" s="93">
        <v>70</v>
      </c>
      <c r="L84" s="93">
        <v>89</v>
      </c>
      <c r="M84" s="93">
        <v>68</v>
      </c>
      <c r="N84" s="93">
        <v>44</v>
      </c>
      <c r="O84" s="93">
        <v>48</v>
      </c>
      <c r="P84" s="93">
        <v>34</v>
      </c>
      <c r="Q84" s="93">
        <v>50</v>
      </c>
      <c r="R84" s="93">
        <v>51</v>
      </c>
      <c r="S84" s="93">
        <v>24</v>
      </c>
      <c r="T84" s="93">
        <v>68</v>
      </c>
      <c r="U84" s="93">
        <v>85</v>
      </c>
      <c r="V84" s="93">
        <v>83</v>
      </c>
      <c r="W84" s="93">
        <v>76</v>
      </c>
      <c r="X84" s="93">
        <v>54</v>
      </c>
      <c r="Y84" s="93">
        <v>41</v>
      </c>
      <c r="Z84" s="93">
        <v>19</v>
      </c>
      <c r="AA84" s="93">
        <v>41</v>
      </c>
      <c r="AB84" s="93">
        <v>85</v>
      </c>
      <c r="AC84" s="93">
        <v>49</v>
      </c>
    </row>
    <row r="85" spans="1:29">
      <c r="A85" s="94">
        <v>37257</v>
      </c>
      <c r="B85" s="93">
        <v>57</v>
      </c>
      <c r="C85" s="93">
        <v>71</v>
      </c>
      <c r="D85" s="93">
        <v>44</v>
      </c>
      <c r="E85" s="93">
        <v>40</v>
      </c>
      <c r="F85" s="93">
        <v>31</v>
      </c>
      <c r="G85" s="93">
        <v>41</v>
      </c>
      <c r="H85" s="93">
        <v>55</v>
      </c>
      <c r="I85" s="93">
        <v>40</v>
      </c>
      <c r="J85" s="93">
        <v>28</v>
      </c>
      <c r="K85" s="93">
        <v>81</v>
      </c>
      <c r="L85" s="93">
        <v>92</v>
      </c>
      <c r="M85" s="93">
        <v>69</v>
      </c>
      <c r="N85" s="93">
        <v>47</v>
      </c>
      <c r="O85" s="93">
        <v>47</v>
      </c>
      <c r="P85" s="93">
        <v>31</v>
      </c>
      <c r="Q85" s="93">
        <v>49</v>
      </c>
      <c r="R85" s="93">
        <v>54</v>
      </c>
      <c r="S85" s="93">
        <v>21</v>
      </c>
      <c r="T85" s="93">
        <v>66</v>
      </c>
      <c r="U85" s="93">
        <v>85</v>
      </c>
      <c r="V85" s="93">
        <v>91</v>
      </c>
      <c r="W85" s="93">
        <v>74</v>
      </c>
      <c r="X85" s="93">
        <v>47</v>
      </c>
      <c r="Y85" s="93">
        <v>43</v>
      </c>
      <c r="Z85" s="93">
        <v>20</v>
      </c>
      <c r="AA85" s="93">
        <v>36</v>
      </c>
      <c r="AB85" s="93">
        <v>88</v>
      </c>
      <c r="AC85" s="93">
        <v>42</v>
      </c>
    </row>
    <row r="86" spans="1:29">
      <c r="A86" s="94">
        <v>37288</v>
      </c>
      <c r="B86" s="93">
        <v>51</v>
      </c>
      <c r="C86" s="93">
        <v>67</v>
      </c>
      <c r="D86" s="93">
        <v>51</v>
      </c>
      <c r="E86" s="93">
        <v>39</v>
      </c>
      <c r="F86" s="93">
        <v>42</v>
      </c>
      <c r="G86" s="93">
        <v>44</v>
      </c>
      <c r="H86" s="93">
        <v>55</v>
      </c>
      <c r="I86" s="93">
        <v>36</v>
      </c>
      <c r="J86" s="93">
        <v>25</v>
      </c>
      <c r="K86" s="93">
        <v>83</v>
      </c>
      <c r="L86" s="93">
        <v>93</v>
      </c>
      <c r="M86" s="93">
        <v>71</v>
      </c>
      <c r="N86" s="93">
        <v>48</v>
      </c>
      <c r="O86" s="93">
        <v>46</v>
      </c>
      <c r="P86" s="93">
        <v>32</v>
      </c>
      <c r="Q86" s="93">
        <v>53</v>
      </c>
      <c r="R86" s="93">
        <v>53</v>
      </c>
      <c r="S86" s="93">
        <v>26</v>
      </c>
      <c r="T86" s="93">
        <v>67</v>
      </c>
      <c r="U86" s="93">
        <v>83</v>
      </c>
      <c r="V86" s="93">
        <v>94</v>
      </c>
      <c r="W86" s="93">
        <v>77</v>
      </c>
      <c r="X86" s="93">
        <v>39</v>
      </c>
      <c r="Y86" s="93">
        <v>46</v>
      </c>
      <c r="Z86" s="93">
        <v>20</v>
      </c>
      <c r="AA86" s="93">
        <v>32</v>
      </c>
      <c r="AB86" s="93">
        <v>81</v>
      </c>
      <c r="AC86" s="93">
        <v>42</v>
      </c>
    </row>
    <row r="87" spans="1:29">
      <c r="A87" s="94">
        <v>37316</v>
      </c>
      <c r="B87" s="93">
        <v>52</v>
      </c>
      <c r="C87" s="93">
        <v>67</v>
      </c>
      <c r="D87" s="93">
        <v>54</v>
      </c>
      <c r="E87" s="93">
        <v>42</v>
      </c>
      <c r="F87" s="93">
        <v>48</v>
      </c>
      <c r="G87" s="93">
        <v>49</v>
      </c>
      <c r="H87" s="93">
        <v>52</v>
      </c>
      <c r="I87" s="93">
        <v>40</v>
      </c>
      <c r="J87" s="93">
        <v>26</v>
      </c>
      <c r="K87" s="93">
        <v>83</v>
      </c>
      <c r="L87" s="93">
        <v>92</v>
      </c>
      <c r="M87" s="93">
        <v>74</v>
      </c>
      <c r="N87" s="93">
        <v>44</v>
      </c>
      <c r="O87" s="93">
        <v>57</v>
      </c>
      <c r="P87" s="93">
        <v>32</v>
      </c>
      <c r="Q87" s="93">
        <v>54</v>
      </c>
      <c r="R87" s="93">
        <v>62</v>
      </c>
      <c r="S87" s="93">
        <v>20</v>
      </c>
      <c r="T87" s="93">
        <v>69</v>
      </c>
      <c r="U87" s="93">
        <v>88</v>
      </c>
      <c r="V87" s="93">
        <v>94</v>
      </c>
      <c r="W87" s="93">
        <v>75</v>
      </c>
      <c r="X87" s="93">
        <v>46</v>
      </c>
      <c r="Y87" s="93">
        <v>45</v>
      </c>
      <c r="Z87" s="93">
        <v>19</v>
      </c>
      <c r="AA87" s="93">
        <v>35</v>
      </c>
      <c r="AB87" s="93">
        <v>83</v>
      </c>
      <c r="AC87" s="93">
        <v>43</v>
      </c>
    </row>
    <row r="88" spans="1:29">
      <c r="A88" s="94">
        <v>37347</v>
      </c>
      <c r="B88" s="93">
        <v>51</v>
      </c>
      <c r="C88" s="93">
        <v>66</v>
      </c>
      <c r="D88" s="93">
        <v>54</v>
      </c>
      <c r="E88" s="93">
        <v>39</v>
      </c>
      <c r="F88" s="93">
        <v>45</v>
      </c>
      <c r="G88" s="93">
        <v>48</v>
      </c>
      <c r="H88" s="93">
        <v>46</v>
      </c>
      <c r="I88" s="93">
        <v>43</v>
      </c>
      <c r="J88" s="93">
        <v>26</v>
      </c>
      <c r="K88" s="93">
        <v>77</v>
      </c>
      <c r="L88" s="93">
        <v>94</v>
      </c>
      <c r="M88" s="93">
        <v>72</v>
      </c>
      <c r="N88" s="93">
        <v>49</v>
      </c>
      <c r="O88" s="93">
        <v>61</v>
      </c>
      <c r="P88" s="93">
        <v>34</v>
      </c>
      <c r="Q88" s="93">
        <v>60</v>
      </c>
      <c r="R88" s="93">
        <v>68</v>
      </c>
      <c r="S88" s="93">
        <v>22</v>
      </c>
      <c r="T88" s="93">
        <v>69</v>
      </c>
      <c r="U88" s="93">
        <v>86</v>
      </c>
      <c r="V88" s="93">
        <v>93</v>
      </c>
      <c r="W88" s="93">
        <v>76</v>
      </c>
      <c r="X88" s="93">
        <v>43</v>
      </c>
      <c r="Y88" s="93">
        <v>47</v>
      </c>
      <c r="Z88" s="93">
        <v>19</v>
      </c>
      <c r="AA88" s="93">
        <v>37</v>
      </c>
      <c r="AB88" s="93">
        <v>88</v>
      </c>
      <c r="AC88" s="93">
        <v>48</v>
      </c>
    </row>
    <row r="89" spans="1:29">
      <c r="A89" s="94">
        <v>37377</v>
      </c>
      <c r="B89" s="93">
        <v>51</v>
      </c>
      <c r="C89" s="93">
        <v>66</v>
      </c>
      <c r="D89" s="93">
        <v>45</v>
      </c>
      <c r="E89" s="93">
        <v>33</v>
      </c>
      <c r="F89" s="93">
        <v>37</v>
      </c>
      <c r="G89" s="93">
        <v>47</v>
      </c>
      <c r="H89" s="93">
        <v>47</v>
      </c>
      <c r="I89" s="93">
        <v>37</v>
      </c>
      <c r="J89" s="93">
        <v>28</v>
      </c>
      <c r="K89" s="93">
        <v>79</v>
      </c>
      <c r="L89" s="93">
        <v>90</v>
      </c>
      <c r="M89" s="93">
        <v>75</v>
      </c>
      <c r="N89" s="93">
        <v>47</v>
      </c>
      <c r="O89" s="93">
        <v>58</v>
      </c>
      <c r="P89" s="93">
        <v>31</v>
      </c>
      <c r="Q89" s="93">
        <v>57</v>
      </c>
      <c r="R89" s="93">
        <v>66</v>
      </c>
      <c r="S89" s="93">
        <v>29</v>
      </c>
      <c r="T89" s="93">
        <v>68</v>
      </c>
      <c r="U89" s="93">
        <v>85</v>
      </c>
      <c r="V89" s="93">
        <v>93</v>
      </c>
      <c r="W89" s="93">
        <v>77</v>
      </c>
      <c r="X89" s="93">
        <v>47</v>
      </c>
      <c r="Y89" s="93">
        <v>45</v>
      </c>
      <c r="Z89" s="93">
        <v>20</v>
      </c>
      <c r="AA89" s="93">
        <v>35</v>
      </c>
      <c r="AB89" s="93">
        <v>88</v>
      </c>
      <c r="AC89" s="93">
        <v>43</v>
      </c>
    </row>
    <row r="90" spans="1:29">
      <c r="A90" s="94">
        <v>37408</v>
      </c>
      <c r="B90" s="93">
        <v>51</v>
      </c>
      <c r="C90" s="93">
        <v>68</v>
      </c>
      <c r="D90" s="93">
        <v>51</v>
      </c>
      <c r="E90" s="93">
        <v>36</v>
      </c>
      <c r="F90" s="93">
        <v>42</v>
      </c>
      <c r="G90" s="93">
        <v>49</v>
      </c>
      <c r="H90" s="93">
        <v>44</v>
      </c>
      <c r="I90" s="93">
        <v>37</v>
      </c>
      <c r="J90" s="93">
        <v>29</v>
      </c>
      <c r="K90" s="93">
        <v>74</v>
      </c>
      <c r="L90" s="93">
        <v>88</v>
      </c>
      <c r="M90" s="93">
        <v>72</v>
      </c>
      <c r="N90" s="93">
        <v>47</v>
      </c>
      <c r="O90" s="93">
        <v>57</v>
      </c>
      <c r="P90" s="93">
        <v>36</v>
      </c>
      <c r="Q90" s="93">
        <v>59</v>
      </c>
      <c r="R90" s="93">
        <v>62</v>
      </c>
      <c r="S90" s="93">
        <v>21</v>
      </c>
      <c r="T90" s="93">
        <v>69</v>
      </c>
      <c r="U90" s="93">
        <v>85</v>
      </c>
      <c r="V90" s="93">
        <v>88</v>
      </c>
      <c r="W90" s="93">
        <v>79</v>
      </c>
      <c r="X90" s="93">
        <v>52</v>
      </c>
      <c r="Y90" s="93">
        <v>44</v>
      </c>
      <c r="Z90" s="93">
        <v>19</v>
      </c>
      <c r="AA90" s="93">
        <v>42</v>
      </c>
      <c r="AB90" s="93">
        <v>84</v>
      </c>
      <c r="AC90" s="93">
        <v>51</v>
      </c>
    </row>
    <row r="91" spans="1:29">
      <c r="A91" s="94">
        <v>37438</v>
      </c>
      <c r="B91" s="93">
        <v>55</v>
      </c>
      <c r="C91" s="93">
        <v>73</v>
      </c>
      <c r="D91" s="93">
        <v>58</v>
      </c>
      <c r="E91" s="93">
        <v>38</v>
      </c>
      <c r="F91" s="93">
        <v>45</v>
      </c>
      <c r="G91" s="93">
        <v>54</v>
      </c>
      <c r="H91" s="93">
        <v>41</v>
      </c>
      <c r="I91" s="93">
        <v>38</v>
      </c>
      <c r="J91" s="93">
        <v>27</v>
      </c>
      <c r="K91" s="93">
        <v>68</v>
      </c>
      <c r="L91" s="93">
        <v>89</v>
      </c>
      <c r="M91" s="93">
        <v>70</v>
      </c>
      <c r="N91" s="93">
        <v>42</v>
      </c>
      <c r="O91" s="93">
        <v>54</v>
      </c>
      <c r="P91" s="93">
        <v>31</v>
      </c>
      <c r="Q91" s="93">
        <v>58</v>
      </c>
      <c r="R91" s="93">
        <v>64</v>
      </c>
      <c r="S91" s="93">
        <v>24</v>
      </c>
      <c r="T91" s="93">
        <v>68</v>
      </c>
      <c r="U91" s="93">
        <v>85</v>
      </c>
      <c r="V91" s="93">
        <v>92</v>
      </c>
      <c r="W91" s="93">
        <v>77</v>
      </c>
      <c r="X91" s="93">
        <v>51</v>
      </c>
      <c r="Y91" s="93">
        <v>44</v>
      </c>
      <c r="Z91" s="93">
        <v>19</v>
      </c>
      <c r="AA91" s="93">
        <v>32</v>
      </c>
      <c r="AB91" s="93">
        <v>80</v>
      </c>
      <c r="AC91" s="93">
        <v>43</v>
      </c>
    </row>
    <row r="92" spans="1:29">
      <c r="A92" s="94">
        <v>37469</v>
      </c>
      <c r="B92" s="93">
        <v>54</v>
      </c>
      <c r="C92" s="93">
        <v>68</v>
      </c>
      <c r="D92" s="93">
        <v>54</v>
      </c>
      <c r="E92" s="93">
        <v>37</v>
      </c>
      <c r="F92" s="93">
        <v>46</v>
      </c>
      <c r="G92" s="93">
        <v>52</v>
      </c>
      <c r="H92" s="93">
        <v>40</v>
      </c>
      <c r="I92" s="93">
        <v>39</v>
      </c>
      <c r="J92" s="93">
        <v>30</v>
      </c>
      <c r="K92" s="93">
        <v>72</v>
      </c>
      <c r="L92" s="93">
        <v>91</v>
      </c>
      <c r="M92" s="93">
        <v>72</v>
      </c>
      <c r="N92" s="93">
        <v>40</v>
      </c>
      <c r="O92" s="93">
        <v>57</v>
      </c>
      <c r="P92" s="93">
        <v>33</v>
      </c>
      <c r="Q92" s="93">
        <v>57</v>
      </c>
      <c r="R92" s="93">
        <v>66</v>
      </c>
      <c r="S92" s="93">
        <v>24</v>
      </c>
      <c r="T92" s="93">
        <v>73</v>
      </c>
      <c r="U92" s="93">
        <v>89</v>
      </c>
      <c r="V92" s="93">
        <v>90</v>
      </c>
      <c r="W92" s="93">
        <v>81</v>
      </c>
      <c r="X92" s="93">
        <v>55</v>
      </c>
      <c r="Y92" s="93">
        <v>40</v>
      </c>
      <c r="Z92" s="93">
        <v>19</v>
      </c>
      <c r="AA92" s="93">
        <v>39</v>
      </c>
      <c r="AB92" s="93">
        <v>80</v>
      </c>
      <c r="AC92" s="93">
        <v>49</v>
      </c>
    </row>
    <row r="93" spans="1:29">
      <c r="A93" s="94">
        <v>37500</v>
      </c>
      <c r="B93" s="93">
        <v>55</v>
      </c>
      <c r="C93" s="93">
        <v>70</v>
      </c>
      <c r="D93" s="93">
        <v>52</v>
      </c>
      <c r="E93" s="93">
        <v>34</v>
      </c>
      <c r="F93" s="93">
        <v>43</v>
      </c>
      <c r="G93" s="93">
        <v>47</v>
      </c>
      <c r="H93" s="93">
        <v>42</v>
      </c>
      <c r="I93" s="93">
        <v>38</v>
      </c>
      <c r="J93" s="93">
        <v>29</v>
      </c>
      <c r="K93" s="93">
        <v>74</v>
      </c>
      <c r="L93" s="93">
        <v>90</v>
      </c>
      <c r="M93" s="93">
        <v>72</v>
      </c>
      <c r="N93" s="93">
        <v>40</v>
      </c>
      <c r="O93" s="93">
        <v>60</v>
      </c>
      <c r="P93" s="93">
        <v>33</v>
      </c>
      <c r="Q93" s="93">
        <v>61</v>
      </c>
      <c r="R93" s="93">
        <v>65</v>
      </c>
      <c r="S93" s="93">
        <v>16</v>
      </c>
      <c r="T93" s="93">
        <v>74</v>
      </c>
      <c r="U93" s="93">
        <v>89</v>
      </c>
      <c r="V93" s="93">
        <v>87</v>
      </c>
      <c r="W93" s="93">
        <v>83</v>
      </c>
      <c r="X93" s="93">
        <v>49</v>
      </c>
      <c r="Y93" s="93">
        <v>38</v>
      </c>
      <c r="Z93" s="93">
        <v>19</v>
      </c>
      <c r="AA93" s="93">
        <v>38</v>
      </c>
      <c r="AB93" s="93">
        <v>88</v>
      </c>
      <c r="AC93" s="93">
        <v>46</v>
      </c>
    </row>
    <row r="94" spans="1:29">
      <c r="A94" s="94">
        <v>37530</v>
      </c>
      <c r="B94" s="93">
        <v>55</v>
      </c>
      <c r="C94" s="93">
        <v>75</v>
      </c>
      <c r="D94" s="93">
        <v>55</v>
      </c>
      <c r="E94" s="93">
        <v>37</v>
      </c>
      <c r="F94" s="93">
        <v>51</v>
      </c>
      <c r="G94" s="93">
        <v>45</v>
      </c>
      <c r="H94" s="93">
        <v>46</v>
      </c>
      <c r="I94" s="93">
        <v>38</v>
      </c>
      <c r="J94" s="93">
        <v>28</v>
      </c>
      <c r="K94" s="93">
        <v>74</v>
      </c>
      <c r="L94" s="93">
        <v>93</v>
      </c>
      <c r="M94" s="93">
        <v>69</v>
      </c>
      <c r="N94" s="93">
        <v>39</v>
      </c>
      <c r="O94" s="93">
        <v>48</v>
      </c>
      <c r="P94" s="93">
        <v>28</v>
      </c>
      <c r="Q94" s="93">
        <v>54</v>
      </c>
      <c r="R94" s="93">
        <v>58</v>
      </c>
      <c r="S94" s="93">
        <v>23</v>
      </c>
      <c r="T94" s="93">
        <v>73</v>
      </c>
      <c r="U94" s="93">
        <v>90</v>
      </c>
      <c r="V94" s="93">
        <v>89</v>
      </c>
      <c r="W94" s="93">
        <v>83</v>
      </c>
      <c r="X94" s="93">
        <v>54</v>
      </c>
      <c r="Y94" s="93">
        <v>45</v>
      </c>
      <c r="Z94" s="93">
        <v>18</v>
      </c>
      <c r="AA94" s="93">
        <v>40</v>
      </c>
      <c r="AB94" s="93">
        <v>92</v>
      </c>
      <c r="AC94" s="93">
        <v>52</v>
      </c>
    </row>
    <row r="95" spans="1:29">
      <c r="A95" s="94">
        <v>37561</v>
      </c>
      <c r="B95" s="93">
        <v>52</v>
      </c>
      <c r="C95" s="93">
        <v>68</v>
      </c>
      <c r="D95" s="93">
        <v>49</v>
      </c>
      <c r="E95" s="93">
        <v>36</v>
      </c>
      <c r="F95" s="93">
        <v>39</v>
      </c>
      <c r="G95" s="93">
        <v>39</v>
      </c>
      <c r="H95" s="93">
        <v>48</v>
      </c>
      <c r="I95" s="93">
        <v>39</v>
      </c>
      <c r="J95" s="93">
        <v>24</v>
      </c>
      <c r="K95" s="93">
        <v>79</v>
      </c>
      <c r="L95" s="93">
        <v>93</v>
      </c>
      <c r="M95" s="93">
        <v>70</v>
      </c>
      <c r="N95" s="93">
        <v>41</v>
      </c>
      <c r="O95" s="93">
        <v>52</v>
      </c>
      <c r="P95" s="93">
        <v>34</v>
      </c>
      <c r="Q95" s="93">
        <v>51</v>
      </c>
      <c r="R95" s="93">
        <v>54</v>
      </c>
      <c r="S95" s="93">
        <v>20</v>
      </c>
      <c r="T95" s="93">
        <v>72</v>
      </c>
      <c r="U95" s="93">
        <v>89</v>
      </c>
      <c r="V95" s="93">
        <v>86</v>
      </c>
      <c r="W95" s="93">
        <v>78</v>
      </c>
      <c r="X95" s="93">
        <v>45</v>
      </c>
      <c r="Y95" s="93">
        <v>48</v>
      </c>
      <c r="Z95" s="93">
        <v>19</v>
      </c>
      <c r="AA95" s="93">
        <v>38</v>
      </c>
      <c r="AB95" s="93">
        <v>86</v>
      </c>
      <c r="AC95" s="93">
        <v>50</v>
      </c>
    </row>
    <row r="96" spans="1:29">
      <c r="A96" s="94">
        <v>37591</v>
      </c>
      <c r="B96" s="93">
        <v>51</v>
      </c>
      <c r="C96" s="93">
        <v>70</v>
      </c>
      <c r="D96" s="93">
        <v>54</v>
      </c>
      <c r="E96" s="93">
        <v>35</v>
      </c>
      <c r="F96" s="93">
        <v>49</v>
      </c>
      <c r="G96" s="93">
        <v>45</v>
      </c>
      <c r="H96" s="93">
        <v>40</v>
      </c>
      <c r="I96" s="93">
        <v>37</v>
      </c>
      <c r="J96" s="93">
        <v>24</v>
      </c>
      <c r="K96" s="93">
        <v>73</v>
      </c>
      <c r="L96" s="93">
        <v>90</v>
      </c>
      <c r="M96" s="93">
        <v>67</v>
      </c>
      <c r="N96" s="93">
        <v>43</v>
      </c>
      <c r="O96" s="93">
        <v>48</v>
      </c>
      <c r="P96" s="93">
        <v>37</v>
      </c>
      <c r="Q96" s="93">
        <v>50</v>
      </c>
      <c r="R96" s="93">
        <v>51</v>
      </c>
      <c r="S96" s="93">
        <v>19</v>
      </c>
      <c r="T96" s="93">
        <v>71</v>
      </c>
      <c r="U96" s="93">
        <v>88</v>
      </c>
      <c r="V96" s="93">
        <v>84</v>
      </c>
      <c r="W96" s="93">
        <v>82</v>
      </c>
      <c r="X96" s="93">
        <v>55</v>
      </c>
      <c r="Y96" s="93">
        <v>49</v>
      </c>
      <c r="Z96" s="93">
        <v>18</v>
      </c>
      <c r="AA96" s="93">
        <v>39</v>
      </c>
      <c r="AB96" s="93">
        <v>88</v>
      </c>
      <c r="AC96" s="93">
        <v>47</v>
      </c>
    </row>
    <row r="97" spans="1:29">
      <c r="A97" s="94">
        <v>37622</v>
      </c>
      <c r="B97" s="93">
        <v>64</v>
      </c>
      <c r="C97" s="93">
        <v>80</v>
      </c>
      <c r="D97" s="93">
        <v>41</v>
      </c>
      <c r="E97" s="93">
        <v>32</v>
      </c>
      <c r="F97" s="93">
        <v>29</v>
      </c>
      <c r="G97" s="93">
        <v>35</v>
      </c>
      <c r="H97" s="93">
        <v>46</v>
      </c>
      <c r="I97" s="93">
        <v>33</v>
      </c>
      <c r="J97" s="93">
        <v>25</v>
      </c>
      <c r="K97" s="93">
        <v>74</v>
      </c>
      <c r="L97" s="93">
        <v>93</v>
      </c>
      <c r="M97" s="93">
        <v>61</v>
      </c>
      <c r="N97" s="93">
        <v>40</v>
      </c>
      <c r="O97" s="93">
        <v>44</v>
      </c>
      <c r="P97" s="93">
        <v>28</v>
      </c>
      <c r="Q97" s="93">
        <v>47</v>
      </c>
      <c r="R97" s="93">
        <v>44</v>
      </c>
      <c r="S97" s="93">
        <v>22</v>
      </c>
      <c r="T97" s="93">
        <v>71</v>
      </c>
      <c r="U97" s="93">
        <v>84</v>
      </c>
      <c r="V97" s="93">
        <v>86</v>
      </c>
      <c r="W97" s="93">
        <v>75</v>
      </c>
      <c r="X97" s="93">
        <v>50</v>
      </c>
      <c r="Y97" s="93">
        <v>44</v>
      </c>
      <c r="Z97" s="93">
        <v>18</v>
      </c>
      <c r="AA97" s="93">
        <v>39</v>
      </c>
      <c r="AB97" s="93">
        <v>94</v>
      </c>
      <c r="AC97" s="93">
        <v>49</v>
      </c>
    </row>
    <row r="98" spans="1:29">
      <c r="A98" s="94">
        <v>37653</v>
      </c>
      <c r="B98" s="93">
        <v>56</v>
      </c>
      <c r="C98" s="93">
        <v>79</v>
      </c>
      <c r="D98" s="93">
        <v>49</v>
      </c>
      <c r="E98" s="93">
        <v>33</v>
      </c>
      <c r="F98" s="93">
        <v>47</v>
      </c>
      <c r="G98" s="93">
        <v>49</v>
      </c>
      <c r="H98" s="93">
        <v>54</v>
      </c>
      <c r="I98" s="93">
        <v>33</v>
      </c>
      <c r="J98" s="93">
        <v>26</v>
      </c>
      <c r="K98" s="93">
        <v>78</v>
      </c>
      <c r="L98" s="93">
        <v>95</v>
      </c>
      <c r="M98" s="93">
        <v>66</v>
      </c>
      <c r="N98" s="93">
        <v>37</v>
      </c>
      <c r="O98" s="93">
        <v>49</v>
      </c>
      <c r="P98" s="93">
        <v>30</v>
      </c>
      <c r="Q98" s="93">
        <v>53</v>
      </c>
      <c r="R98" s="93">
        <v>56</v>
      </c>
      <c r="S98" s="93">
        <v>18</v>
      </c>
      <c r="T98" s="93">
        <v>72</v>
      </c>
      <c r="U98" s="93">
        <v>89</v>
      </c>
      <c r="V98" s="93">
        <v>88</v>
      </c>
      <c r="W98" s="93">
        <v>81</v>
      </c>
      <c r="X98" s="93">
        <v>47</v>
      </c>
      <c r="Y98" s="93">
        <v>43</v>
      </c>
      <c r="Z98" s="93">
        <v>18</v>
      </c>
      <c r="AA98" s="93">
        <v>35</v>
      </c>
      <c r="AB98" s="93">
        <v>86</v>
      </c>
      <c r="AC98" s="93">
        <v>40</v>
      </c>
    </row>
    <row r="99" spans="1:29">
      <c r="A99" s="94">
        <v>37681</v>
      </c>
      <c r="B99" s="93">
        <v>56</v>
      </c>
      <c r="C99" s="93">
        <v>76</v>
      </c>
      <c r="D99" s="93">
        <v>56</v>
      </c>
      <c r="E99" s="93">
        <v>38</v>
      </c>
      <c r="F99" s="93">
        <v>55</v>
      </c>
      <c r="G99" s="93">
        <v>50</v>
      </c>
      <c r="H99" s="93">
        <v>50</v>
      </c>
      <c r="I99" s="93">
        <v>32</v>
      </c>
      <c r="J99" s="93">
        <v>32</v>
      </c>
      <c r="K99" s="93">
        <v>84</v>
      </c>
      <c r="L99" s="93">
        <v>98</v>
      </c>
      <c r="M99" s="93">
        <v>72</v>
      </c>
      <c r="N99" s="93">
        <v>45</v>
      </c>
      <c r="O99" s="93">
        <v>56</v>
      </c>
      <c r="P99" s="93">
        <v>29</v>
      </c>
      <c r="Q99" s="93">
        <v>51</v>
      </c>
      <c r="R99" s="93">
        <v>61</v>
      </c>
      <c r="S99" s="93">
        <v>25</v>
      </c>
      <c r="T99" s="93">
        <v>71</v>
      </c>
      <c r="U99" s="93">
        <v>87</v>
      </c>
      <c r="V99" s="93">
        <v>86</v>
      </c>
      <c r="W99" s="93">
        <v>76</v>
      </c>
      <c r="X99" s="93">
        <v>55</v>
      </c>
      <c r="Y99" s="93">
        <v>45</v>
      </c>
      <c r="Z99" s="93">
        <v>17</v>
      </c>
      <c r="AA99" s="93">
        <v>34</v>
      </c>
      <c r="AB99" s="93">
        <v>95</v>
      </c>
      <c r="AC99" s="93">
        <v>42</v>
      </c>
    </row>
    <row r="100" spans="1:29">
      <c r="A100" s="94">
        <v>37712</v>
      </c>
      <c r="B100" s="93">
        <v>55</v>
      </c>
      <c r="C100" s="93">
        <v>73</v>
      </c>
      <c r="D100" s="93">
        <v>57</v>
      </c>
      <c r="E100" s="93">
        <v>34</v>
      </c>
      <c r="F100" s="93">
        <v>50</v>
      </c>
      <c r="G100" s="93">
        <v>51</v>
      </c>
      <c r="H100" s="93">
        <v>51</v>
      </c>
      <c r="I100" s="93">
        <v>37</v>
      </c>
      <c r="J100" s="93">
        <v>28</v>
      </c>
      <c r="K100" s="93">
        <v>83</v>
      </c>
      <c r="L100" s="93">
        <v>95</v>
      </c>
      <c r="M100" s="93">
        <v>70</v>
      </c>
      <c r="N100" s="93">
        <v>40</v>
      </c>
      <c r="O100" s="93">
        <v>66</v>
      </c>
      <c r="P100" s="93">
        <v>38</v>
      </c>
      <c r="Q100" s="93">
        <v>59</v>
      </c>
      <c r="R100" s="93">
        <v>69</v>
      </c>
      <c r="S100" s="93">
        <v>23</v>
      </c>
      <c r="T100" s="93">
        <v>72</v>
      </c>
      <c r="U100" s="93">
        <v>89</v>
      </c>
      <c r="V100" s="93">
        <v>94</v>
      </c>
      <c r="W100" s="93">
        <v>78</v>
      </c>
      <c r="X100" s="93">
        <v>57</v>
      </c>
      <c r="Y100" s="93">
        <v>47</v>
      </c>
      <c r="Z100" s="93">
        <v>17</v>
      </c>
      <c r="AA100" s="93">
        <v>32</v>
      </c>
      <c r="AB100" s="93">
        <v>93</v>
      </c>
      <c r="AC100" s="93">
        <v>45</v>
      </c>
    </row>
    <row r="101" spans="1:29">
      <c r="A101" s="94">
        <v>37742</v>
      </c>
      <c r="B101" s="93">
        <v>55</v>
      </c>
      <c r="C101" s="93">
        <v>74</v>
      </c>
      <c r="D101" s="93">
        <v>53</v>
      </c>
      <c r="E101" s="93">
        <v>35</v>
      </c>
      <c r="F101" s="93">
        <v>36</v>
      </c>
      <c r="G101" s="93">
        <v>45</v>
      </c>
      <c r="H101" s="93">
        <v>42</v>
      </c>
      <c r="I101" s="93">
        <v>37</v>
      </c>
      <c r="J101" s="93">
        <v>33</v>
      </c>
      <c r="K101" s="93">
        <v>79</v>
      </c>
      <c r="L101" s="93">
        <v>94</v>
      </c>
      <c r="M101" s="93">
        <v>76</v>
      </c>
      <c r="N101" s="93">
        <v>43</v>
      </c>
      <c r="O101" s="93">
        <v>66</v>
      </c>
      <c r="P101" s="93">
        <v>33</v>
      </c>
      <c r="Q101" s="93">
        <v>63</v>
      </c>
      <c r="R101" s="93">
        <v>68</v>
      </c>
      <c r="S101" s="93">
        <v>23</v>
      </c>
      <c r="T101" s="93">
        <v>73</v>
      </c>
      <c r="U101" s="93">
        <v>88</v>
      </c>
      <c r="V101" s="93">
        <v>86</v>
      </c>
      <c r="W101" s="93">
        <v>76</v>
      </c>
      <c r="X101" s="93">
        <v>53</v>
      </c>
      <c r="Y101" s="93">
        <v>42</v>
      </c>
      <c r="Z101" s="93">
        <v>17</v>
      </c>
      <c r="AA101" s="93">
        <v>31</v>
      </c>
      <c r="AB101" s="93">
        <v>87</v>
      </c>
      <c r="AC101" s="93">
        <v>41</v>
      </c>
    </row>
    <row r="102" spans="1:29">
      <c r="A102" s="94">
        <v>37773</v>
      </c>
      <c r="B102" s="93">
        <v>51</v>
      </c>
      <c r="C102" s="93">
        <v>69</v>
      </c>
      <c r="D102" s="93">
        <v>56</v>
      </c>
      <c r="E102" s="93">
        <v>39</v>
      </c>
      <c r="F102" s="93">
        <v>54</v>
      </c>
      <c r="G102" s="93">
        <v>56</v>
      </c>
      <c r="H102" s="93">
        <v>48</v>
      </c>
      <c r="I102" s="93">
        <v>40</v>
      </c>
      <c r="J102" s="93">
        <v>32</v>
      </c>
      <c r="K102" s="93">
        <v>75</v>
      </c>
      <c r="L102" s="93">
        <v>92</v>
      </c>
      <c r="M102" s="93">
        <v>73</v>
      </c>
      <c r="N102" s="93">
        <v>43</v>
      </c>
      <c r="O102" s="93">
        <v>64</v>
      </c>
      <c r="P102" s="93">
        <v>36</v>
      </c>
      <c r="Q102" s="93">
        <v>60</v>
      </c>
      <c r="R102" s="93">
        <v>67</v>
      </c>
      <c r="S102" s="93">
        <v>22</v>
      </c>
      <c r="T102" s="93">
        <v>73</v>
      </c>
      <c r="U102" s="93">
        <v>88</v>
      </c>
      <c r="V102" s="93">
        <v>89</v>
      </c>
      <c r="W102" s="93">
        <v>81</v>
      </c>
      <c r="X102" s="93">
        <v>60</v>
      </c>
      <c r="Y102" s="93">
        <v>39</v>
      </c>
      <c r="Z102" s="93">
        <v>16</v>
      </c>
      <c r="AA102" s="93">
        <v>35</v>
      </c>
      <c r="AB102" s="93">
        <v>99</v>
      </c>
      <c r="AC102" s="93">
        <v>42</v>
      </c>
    </row>
    <row r="103" spans="1:29">
      <c r="A103" s="94">
        <v>37803</v>
      </c>
      <c r="B103" s="93">
        <v>56</v>
      </c>
      <c r="C103" s="93">
        <v>69</v>
      </c>
      <c r="D103" s="93">
        <v>51</v>
      </c>
      <c r="E103" s="93">
        <v>36</v>
      </c>
      <c r="F103" s="93">
        <v>48</v>
      </c>
      <c r="G103" s="93">
        <v>55</v>
      </c>
      <c r="H103" s="93">
        <v>39</v>
      </c>
      <c r="I103" s="93">
        <v>40</v>
      </c>
      <c r="J103" s="93">
        <v>28</v>
      </c>
      <c r="K103" s="93">
        <v>74</v>
      </c>
      <c r="L103" s="93">
        <v>92</v>
      </c>
      <c r="M103" s="93">
        <v>74</v>
      </c>
      <c r="N103" s="93">
        <v>43</v>
      </c>
      <c r="O103" s="93">
        <v>61</v>
      </c>
      <c r="P103" s="93">
        <v>32</v>
      </c>
      <c r="Q103" s="93">
        <v>57</v>
      </c>
      <c r="R103" s="93">
        <v>61</v>
      </c>
      <c r="S103" s="93">
        <v>23</v>
      </c>
      <c r="T103" s="93">
        <v>68</v>
      </c>
      <c r="U103" s="93">
        <v>84</v>
      </c>
      <c r="V103" s="93">
        <v>88</v>
      </c>
      <c r="W103" s="93">
        <v>79</v>
      </c>
      <c r="X103" s="93">
        <v>57</v>
      </c>
      <c r="Y103" s="93">
        <v>38</v>
      </c>
      <c r="Z103" s="93">
        <v>15</v>
      </c>
      <c r="AA103" s="93">
        <v>29</v>
      </c>
      <c r="AB103" s="93">
        <v>88</v>
      </c>
      <c r="AC103" s="93">
        <v>41</v>
      </c>
    </row>
    <row r="104" spans="1:29">
      <c r="A104" s="94">
        <v>37834</v>
      </c>
      <c r="B104" s="93">
        <v>50</v>
      </c>
      <c r="C104" s="93">
        <v>65</v>
      </c>
      <c r="D104" s="93">
        <v>54</v>
      </c>
      <c r="E104" s="93">
        <v>39</v>
      </c>
      <c r="F104" s="93">
        <v>39</v>
      </c>
      <c r="G104" s="93">
        <v>51</v>
      </c>
      <c r="H104" s="93">
        <v>42</v>
      </c>
      <c r="I104" s="93">
        <v>43</v>
      </c>
      <c r="J104" s="93">
        <v>30</v>
      </c>
      <c r="K104" s="93">
        <v>76</v>
      </c>
      <c r="L104" s="93">
        <v>88</v>
      </c>
      <c r="M104" s="93">
        <v>68</v>
      </c>
      <c r="N104" s="93">
        <v>44</v>
      </c>
      <c r="O104" s="93">
        <v>59</v>
      </c>
      <c r="P104" s="93">
        <v>36</v>
      </c>
      <c r="Q104" s="93">
        <v>58</v>
      </c>
      <c r="R104" s="93">
        <v>65</v>
      </c>
      <c r="S104" s="93">
        <v>26</v>
      </c>
      <c r="T104" s="93">
        <v>73</v>
      </c>
      <c r="U104" s="93">
        <v>89</v>
      </c>
      <c r="V104" s="93">
        <v>89</v>
      </c>
      <c r="W104" s="93">
        <v>80</v>
      </c>
      <c r="X104" s="93">
        <v>62</v>
      </c>
      <c r="Y104" s="93">
        <v>41</v>
      </c>
      <c r="Z104" s="93">
        <v>16</v>
      </c>
      <c r="AA104" s="93">
        <v>34</v>
      </c>
      <c r="AB104" s="93">
        <v>93</v>
      </c>
      <c r="AC104" s="93">
        <v>44</v>
      </c>
    </row>
    <row r="105" spans="1:29">
      <c r="A105" s="94">
        <v>37865</v>
      </c>
      <c r="B105" s="93">
        <v>55</v>
      </c>
      <c r="C105" s="93">
        <v>72</v>
      </c>
      <c r="D105" s="93">
        <v>50</v>
      </c>
      <c r="E105" s="93">
        <v>38</v>
      </c>
      <c r="F105" s="93">
        <v>46</v>
      </c>
      <c r="G105" s="93">
        <v>53</v>
      </c>
      <c r="H105" s="93">
        <v>39</v>
      </c>
      <c r="I105" s="93">
        <v>39</v>
      </c>
      <c r="J105" s="93">
        <v>28</v>
      </c>
      <c r="K105" s="93">
        <v>74</v>
      </c>
      <c r="L105" s="93">
        <v>90</v>
      </c>
      <c r="M105" s="93">
        <v>76</v>
      </c>
      <c r="N105" s="93">
        <v>44</v>
      </c>
      <c r="O105" s="93">
        <v>59</v>
      </c>
      <c r="P105" s="93">
        <v>34</v>
      </c>
      <c r="Q105" s="93">
        <v>63</v>
      </c>
      <c r="R105" s="93">
        <v>66</v>
      </c>
      <c r="S105" s="93">
        <v>20</v>
      </c>
      <c r="T105" s="93">
        <v>73</v>
      </c>
      <c r="U105" s="93">
        <v>90</v>
      </c>
      <c r="V105" s="93">
        <v>85</v>
      </c>
      <c r="W105" s="93">
        <v>85</v>
      </c>
      <c r="X105" s="93">
        <v>65</v>
      </c>
      <c r="Y105" s="93">
        <v>45</v>
      </c>
      <c r="Z105" s="93">
        <v>15</v>
      </c>
      <c r="AA105" s="93">
        <v>37</v>
      </c>
      <c r="AB105" s="93">
        <v>89</v>
      </c>
      <c r="AC105" s="93">
        <v>44</v>
      </c>
    </row>
    <row r="106" spans="1:29">
      <c r="A106" s="94">
        <v>37895</v>
      </c>
      <c r="B106" s="93">
        <v>63</v>
      </c>
      <c r="C106" s="93">
        <v>71</v>
      </c>
      <c r="D106" s="93">
        <v>56</v>
      </c>
      <c r="E106" s="93">
        <v>39</v>
      </c>
      <c r="F106" s="93">
        <v>49</v>
      </c>
      <c r="G106" s="93">
        <v>52</v>
      </c>
      <c r="H106" s="93">
        <v>42</v>
      </c>
      <c r="I106" s="93">
        <v>37</v>
      </c>
      <c r="J106" s="93">
        <v>31</v>
      </c>
      <c r="K106" s="93">
        <v>71</v>
      </c>
      <c r="L106" s="93">
        <v>91</v>
      </c>
      <c r="M106" s="93">
        <v>70</v>
      </c>
      <c r="N106" s="93">
        <v>42</v>
      </c>
      <c r="O106" s="93">
        <v>58</v>
      </c>
      <c r="P106" s="93">
        <v>36</v>
      </c>
      <c r="Q106" s="93">
        <v>57</v>
      </c>
      <c r="R106" s="93">
        <v>60</v>
      </c>
      <c r="S106" s="93">
        <v>26</v>
      </c>
      <c r="T106" s="93">
        <v>74</v>
      </c>
      <c r="U106" s="93">
        <v>91</v>
      </c>
      <c r="V106" s="93">
        <v>91</v>
      </c>
      <c r="W106" s="93">
        <v>83</v>
      </c>
      <c r="X106" s="93">
        <v>69</v>
      </c>
      <c r="Y106" s="93">
        <v>40</v>
      </c>
      <c r="Z106" s="93">
        <v>16</v>
      </c>
      <c r="AA106" s="93">
        <v>35</v>
      </c>
      <c r="AB106" s="93">
        <v>92</v>
      </c>
      <c r="AC106" s="93">
        <v>46</v>
      </c>
    </row>
    <row r="107" spans="1:29">
      <c r="A107" s="94">
        <v>37926</v>
      </c>
      <c r="B107" s="93">
        <v>56</v>
      </c>
      <c r="C107" s="93">
        <v>72</v>
      </c>
      <c r="D107" s="93">
        <v>47</v>
      </c>
      <c r="E107" s="93">
        <v>38</v>
      </c>
      <c r="F107" s="93">
        <v>37</v>
      </c>
      <c r="G107" s="93">
        <v>44</v>
      </c>
      <c r="H107" s="93">
        <v>53</v>
      </c>
      <c r="I107" s="93">
        <v>37</v>
      </c>
      <c r="J107" s="93">
        <v>32</v>
      </c>
      <c r="K107" s="93">
        <v>77</v>
      </c>
      <c r="L107" s="93">
        <v>88</v>
      </c>
      <c r="M107" s="93">
        <v>65</v>
      </c>
      <c r="N107" s="93">
        <v>40</v>
      </c>
      <c r="O107" s="93">
        <v>52</v>
      </c>
      <c r="P107" s="93">
        <v>31</v>
      </c>
      <c r="Q107" s="93">
        <v>52</v>
      </c>
      <c r="R107" s="93">
        <v>53</v>
      </c>
      <c r="S107" s="93">
        <v>24</v>
      </c>
      <c r="T107" s="93">
        <v>75</v>
      </c>
      <c r="U107" s="93">
        <v>91</v>
      </c>
      <c r="V107" s="93">
        <v>88</v>
      </c>
      <c r="W107" s="93">
        <v>85</v>
      </c>
      <c r="X107" s="93">
        <v>59</v>
      </c>
      <c r="Y107" s="93">
        <v>43</v>
      </c>
      <c r="Z107" s="93">
        <v>14</v>
      </c>
      <c r="AA107" s="93">
        <v>29</v>
      </c>
      <c r="AB107" s="93">
        <v>85</v>
      </c>
      <c r="AC107" s="93">
        <v>39</v>
      </c>
    </row>
    <row r="108" spans="1:29">
      <c r="A108" s="94">
        <v>37956</v>
      </c>
      <c r="B108" s="93">
        <v>54</v>
      </c>
      <c r="C108" s="93">
        <v>70</v>
      </c>
      <c r="D108" s="93">
        <v>56</v>
      </c>
      <c r="E108" s="93">
        <v>37</v>
      </c>
      <c r="F108" s="93">
        <v>51</v>
      </c>
      <c r="G108" s="93">
        <v>47</v>
      </c>
      <c r="H108" s="93">
        <v>46</v>
      </c>
      <c r="I108" s="93">
        <v>37</v>
      </c>
      <c r="J108" s="93">
        <v>33</v>
      </c>
      <c r="K108" s="93">
        <v>72</v>
      </c>
      <c r="L108" s="93">
        <v>91</v>
      </c>
      <c r="M108" s="93">
        <v>65</v>
      </c>
      <c r="N108" s="93">
        <v>39</v>
      </c>
      <c r="O108" s="93">
        <v>49</v>
      </c>
      <c r="P108" s="93">
        <v>33</v>
      </c>
      <c r="Q108" s="93">
        <v>51</v>
      </c>
      <c r="R108" s="93">
        <v>49</v>
      </c>
      <c r="S108" s="93">
        <v>23</v>
      </c>
      <c r="T108" s="93">
        <v>76</v>
      </c>
      <c r="U108" s="93">
        <v>89</v>
      </c>
      <c r="V108" s="93">
        <v>84</v>
      </c>
      <c r="W108" s="93">
        <v>81</v>
      </c>
      <c r="X108" s="93">
        <v>60</v>
      </c>
      <c r="Y108" s="93">
        <v>36</v>
      </c>
      <c r="Z108" s="93">
        <v>14</v>
      </c>
      <c r="AA108" s="93">
        <v>37</v>
      </c>
      <c r="AB108" s="93">
        <v>90</v>
      </c>
      <c r="AC108" s="93">
        <v>46</v>
      </c>
    </row>
    <row r="109" spans="1:29">
      <c r="A109" s="94">
        <v>37987</v>
      </c>
      <c r="B109" s="93">
        <v>66</v>
      </c>
      <c r="C109" s="93">
        <v>82</v>
      </c>
      <c r="D109" s="93">
        <v>47</v>
      </c>
      <c r="E109" s="93">
        <v>40</v>
      </c>
      <c r="F109" s="93">
        <v>35</v>
      </c>
      <c r="G109" s="93">
        <v>40</v>
      </c>
      <c r="H109" s="93">
        <v>53</v>
      </c>
      <c r="I109" s="93">
        <v>32</v>
      </c>
      <c r="J109" s="93">
        <v>28</v>
      </c>
      <c r="K109" s="93">
        <v>80</v>
      </c>
      <c r="L109" s="93">
        <v>93</v>
      </c>
      <c r="M109" s="93">
        <v>64</v>
      </c>
      <c r="N109" s="93">
        <v>43</v>
      </c>
      <c r="O109" s="93">
        <v>44</v>
      </c>
      <c r="P109" s="93">
        <v>34</v>
      </c>
      <c r="Q109" s="93">
        <v>48</v>
      </c>
      <c r="R109" s="93">
        <v>46</v>
      </c>
      <c r="S109" s="93">
        <v>25</v>
      </c>
      <c r="T109" s="93">
        <v>70</v>
      </c>
      <c r="U109" s="93">
        <v>86</v>
      </c>
      <c r="V109" s="93">
        <v>90</v>
      </c>
      <c r="W109" s="93">
        <v>82</v>
      </c>
      <c r="X109" s="93">
        <v>51</v>
      </c>
      <c r="Y109" s="93">
        <v>41</v>
      </c>
      <c r="Z109" s="93">
        <v>15</v>
      </c>
      <c r="AA109" s="93">
        <v>32</v>
      </c>
      <c r="AB109" s="93">
        <v>91</v>
      </c>
      <c r="AC109" s="93">
        <v>39</v>
      </c>
    </row>
    <row r="110" spans="1:29">
      <c r="A110" s="94">
        <v>38018</v>
      </c>
      <c r="B110" s="93">
        <v>54</v>
      </c>
      <c r="C110" s="93">
        <v>74</v>
      </c>
      <c r="D110" s="93">
        <v>55</v>
      </c>
      <c r="E110" s="93">
        <v>41</v>
      </c>
      <c r="F110" s="93">
        <v>43</v>
      </c>
      <c r="G110" s="93">
        <v>48</v>
      </c>
      <c r="H110" s="93">
        <v>48</v>
      </c>
      <c r="I110" s="93">
        <v>33</v>
      </c>
      <c r="J110" s="93">
        <v>31</v>
      </c>
      <c r="K110" s="93">
        <v>81</v>
      </c>
      <c r="L110" s="93">
        <v>94</v>
      </c>
      <c r="M110" s="93">
        <v>66</v>
      </c>
      <c r="N110" s="93">
        <v>37</v>
      </c>
      <c r="O110" s="93">
        <v>43</v>
      </c>
      <c r="P110" s="93">
        <v>26</v>
      </c>
      <c r="Q110" s="93">
        <v>51</v>
      </c>
      <c r="R110" s="93">
        <v>56</v>
      </c>
      <c r="S110" s="93">
        <v>29</v>
      </c>
      <c r="T110" s="93">
        <v>72</v>
      </c>
      <c r="U110" s="93">
        <v>86</v>
      </c>
      <c r="V110" s="93">
        <v>91</v>
      </c>
      <c r="W110" s="93">
        <v>82</v>
      </c>
      <c r="X110" s="93">
        <v>55</v>
      </c>
      <c r="Y110" s="93">
        <v>41</v>
      </c>
      <c r="Z110" s="93">
        <v>15</v>
      </c>
      <c r="AA110" s="93">
        <v>28</v>
      </c>
      <c r="AB110" s="93">
        <v>91</v>
      </c>
      <c r="AC110" s="93">
        <v>43</v>
      </c>
    </row>
    <row r="111" spans="1:29">
      <c r="A111" s="94">
        <v>38047</v>
      </c>
      <c r="B111" s="93">
        <v>59</v>
      </c>
      <c r="C111" s="93">
        <v>78</v>
      </c>
      <c r="D111" s="93">
        <v>59</v>
      </c>
      <c r="E111" s="93">
        <v>42</v>
      </c>
      <c r="F111" s="93">
        <v>57</v>
      </c>
      <c r="G111" s="93">
        <v>55</v>
      </c>
      <c r="H111" s="93">
        <v>44</v>
      </c>
      <c r="I111" s="93">
        <v>34</v>
      </c>
      <c r="J111" s="93">
        <v>30</v>
      </c>
      <c r="K111" s="93">
        <v>85</v>
      </c>
      <c r="L111" s="93">
        <v>94</v>
      </c>
      <c r="M111" s="93">
        <v>68</v>
      </c>
      <c r="N111" s="93">
        <v>40</v>
      </c>
      <c r="O111" s="93">
        <v>57</v>
      </c>
      <c r="P111" s="93">
        <v>38</v>
      </c>
      <c r="Q111" s="93">
        <v>53</v>
      </c>
      <c r="R111" s="93">
        <v>65</v>
      </c>
      <c r="S111" s="93">
        <v>27</v>
      </c>
      <c r="T111" s="93">
        <v>73</v>
      </c>
      <c r="U111" s="93">
        <v>87</v>
      </c>
      <c r="V111" s="93">
        <v>90</v>
      </c>
      <c r="W111" s="93">
        <v>82</v>
      </c>
      <c r="X111" s="93">
        <v>61</v>
      </c>
      <c r="Y111" s="93">
        <v>45</v>
      </c>
      <c r="Z111" s="93">
        <v>16</v>
      </c>
      <c r="AA111" s="93">
        <v>33</v>
      </c>
      <c r="AB111" s="93">
        <v>87</v>
      </c>
      <c r="AC111" s="93">
        <v>38</v>
      </c>
    </row>
    <row r="112" spans="1:29">
      <c r="A112" s="94">
        <v>38078</v>
      </c>
      <c r="B112" s="93">
        <v>56</v>
      </c>
      <c r="C112" s="93">
        <v>73</v>
      </c>
      <c r="D112" s="93">
        <v>57</v>
      </c>
      <c r="E112" s="93">
        <v>40</v>
      </c>
      <c r="F112" s="93">
        <v>46</v>
      </c>
      <c r="G112" s="93">
        <v>52</v>
      </c>
      <c r="H112" s="93">
        <v>49</v>
      </c>
      <c r="I112" s="93">
        <v>33</v>
      </c>
      <c r="J112" s="93">
        <v>30</v>
      </c>
      <c r="K112" s="93">
        <v>76</v>
      </c>
      <c r="L112" s="93">
        <v>93</v>
      </c>
      <c r="M112" s="93">
        <v>70</v>
      </c>
      <c r="N112" s="93">
        <v>44</v>
      </c>
      <c r="O112" s="93">
        <v>63</v>
      </c>
      <c r="P112" s="93">
        <v>37</v>
      </c>
      <c r="Q112" s="93">
        <v>64</v>
      </c>
      <c r="R112" s="93">
        <v>72</v>
      </c>
      <c r="S112" s="93">
        <v>23</v>
      </c>
      <c r="T112" s="93">
        <v>76</v>
      </c>
      <c r="U112" s="93">
        <v>87</v>
      </c>
      <c r="V112" s="93">
        <v>93</v>
      </c>
      <c r="W112" s="93">
        <v>83</v>
      </c>
      <c r="X112" s="93">
        <v>64</v>
      </c>
      <c r="Y112" s="93">
        <v>42</v>
      </c>
      <c r="Z112" s="93">
        <v>15</v>
      </c>
      <c r="AA112" s="93">
        <v>33</v>
      </c>
      <c r="AB112" s="93">
        <v>91</v>
      </c>
      <c r="AC112" s="93">
        <v>40</v>
      </c>
    </row>
    <row r="113" spans="1:29">
      <c r="A113" s="94">
        <v>38108</v>
      </c>
      <c r="B113" s="93">
        <v>54</v>
      </c>
      <c r="C113" s="93">
        <v>71</v>
      </c>
      <c r="D113" s="93">
        <v>51</v>
      </c>
      <c r="E113" s="93">
        <v>43</v>
      </c>
      <c r="F113" s="93">
        <v>37</v>
      </c>
      <c r="G113" s="93">
        <v>46</v>
      </c>
      <c r="H113" s="93">
        <v>42</v>
      </c>
      <c r="I113" s="93">
        <v>35</v>
      </c>
      <c r="J113" s="93">
        <v>29</v>
      </c>
      <c r="K113" s="93">
        <v>73</v>
      </c>
      <c r="L113" s="93">
        <v>91</v>
      </c>
      <c r="M113" s="93">
        <v>71</v>
      </c>
      <c r="N113" s="93">
        <v>38</v>
      </c>
      <c r="O113" s="93">
        <v>59</v>
      </c>
      <c r="P113" s="93">
        <v>37</v>
      </c>
      <c r="Q113" s="93">
        <v>60</v>
      </c>
      <c r="R113" s="93">
        <v>65</v>
      </c>
      <c r="S113" s="93">
        <v>27</v>
      </c>
      <c r="T113" s="93">
        <v>74</v>
      </c>
      <c r="U113" s="93">
        <v>87</v>
      </c>
      <c r="V113" s="93">
        <v>89</v>
      </c>
      <c r="W113" s="93">
        <v>83</v>
      </c>
      <c r="X113" s="93">
        <v>63</v>
      </c>
      <c r="Y113" s="93">
        <v>39</v>
      </c>
      <c r="Z113" s="93">
        <v>14</v>
      </c>
      <c r="AA113" s="93">
        <v>29</v>
      </c>
      <c r="AB113" s="93">
        <v>84</v>
      </c>
      <c r="AC113" s="93">
        <v>41</v>
      </c>
    </row>
    <row r="114" spans="1:29">
      <c r="A114" s="94">
        <v>38139</v>
      </c>
      <c r="B114" s="93">
        <v>53</v>
      </c>
      <c r="C114" s="93">
        <v>69</v>
      </c>
      <c r="D114" s="93">
        <v>56</v>
      </c>
      <c r="E114" s="93">
        <v>45</v>
      </c>
      <c r="F114" s="93">
        <v>53</v>
      </c>
      <c r="G114" s="93">
        <v>59</v>
      </c>
      <c r="H114" s="93">
        <v>44</v>
      </c>
      <c r="I114" s="93">
        <v>37</v>
      </c>
      <c r="J114" s="93">
        <v>28</v>
      </c>
      <c r="K114" s="93">
        <v>79</v>
      </c>
      <c r="L114" s="93">
        <v>90</v>
      </c>
      <c r="M114" s="93">
        <v>77</v>
      </c>
      <c r="N114" s="93">
        <v>43</v>
      </c>
      <c r="O114" s="93">
        <v>65</v>
      </c>
      <c r="P114" s="93">
        <v>38</v>
      </c>
      <c r="Q114" s="93">
        <v>63</v>
      </c>
      <c r="R114" s="93">
        <v>68</v>
      </c>
      <c r="S114" s="93">
        <v>19</v>
      </c>
      <c r="T114" s="93">
        <v>73</v>
      </c>
      <c r="U114" s="93">
        <v>87</v>
      </c>
      <c r="V114" s="93">
        <v>87</v>
      </c>
      <c r="W114" s="93">
        <v>81</v>
      </c>
      <c r="X114" s="93">
        <v>65</v>
      </c>
      <c r="Y114" s="93">
        <v>45</v>
      </c>
      <c r="Z114" s="93">
        <v>14</v>
      </c>
      <c r="AA114" s="93">
        <v>34</v>
      </c>
      <c r="AB114" s="93">
        <v>83</v>
      </c>
      <c r="AC114" s="93">
        <v>38</v>
      </c>
    </row>
    <row r="115" spans="1:29">
      <c r="A115" s="94">
        <v>38169</v>
      </c>
      <c r="B115" s="93">
        <v>53</v>
      </c>
      <c r="C115" s="93">
        <v>66</v>
      </c>
      <c r="D115" s="93">
        <v>56</v>
      </c>
      <c r="E115" s="93">
        <v>45</v>
      </c>
      <c r="F115" s="93">
        <v>44</v>
      </c>
      <c r="G115" s="93">
        <v>51</v>
      </c>
      <c r="H115" s="93">
        <v>51</v>
      </c>
      <c r="I115" s="93">
        <v>38</v>
      </c>
      <c r="J115" s="93">
        <v>34</v>
      </c>
      <c r="K115" s="93">
        <v>74</v>
      </c>
      <c r="L115" s="93">
        <v>84</v>
      </c>
      <c r="M115" s="93">
        <v>72</v>
      </c>
      <c r="N115" s="93">
        <v>39</v>
      </c>
      <c r="O115" s="93">
        <v>61</v>
      </c>
      <c r="P115" s="93">
        <v>35</v>
      </c>
      <c r="Q115" s="93">
        <v>58</v>
      </c>
      <c r="R115" s="93">
        <v>63</v>
      </c>
      <c r="S115" s="93">
        <v>18</v>
      </c>
      <c r="T115" s="93">
        <v>75</v>
      </c>
      <c r="U115" s="93">
        <v>89</v>
      </c>
      <c r="V115" s="93">
        <v>80</v>
      </c>
      <c r="W115" s="93">
        <v>80</v>
      </c>
      <c r="X115" s="93">
        <v>65</v>
      </c>
      <c r="Y115" s="93">
        <v>40</v>
      </c>
      <c r="Z115" s="93">
        <v>14</v>
      </c>
      <c r="AA115" s="93">
        <v>34</v>
      </c>
      <c r="AB115" s="93">
        <v>82</v>
      </c>
      <c r="AC115" s="93">
        <v>41</v>
      </c>
    </row>
    <row r="116" spans="1:29">
      <c r="A116" s="94">
        <v>38200</v>
      </c>
      <c r="B116" s="93">
        <v>52</v>
      </c>
      <c r="C116" s="93">
        <v>65</v>
      </c>
      <c r="D116" s="93">
        <v>50</v>
      </c>
      <c r="E116" s="93">
        <v>48</v>
      </c>
      <c r="F116" s="93">
        <v>43</v>
      </c>
      <c r="G116" s="93">
        <v>51</v>
      </c>
      <c r="H116" s="93">
        <v>40</v>
      </c>
      <c r="I116" s="93">
        <v>37</v>
      </c>
      <c r="J116" s="93">
        <v>31</v>
      </c>
      <c r="K116" s="93">
        <v>74</v>
      </c>
      <c r="L116" s="93">
        <v>87</v>
      </c>
      <c r="M116" s="93">
        <v>73</v>
      </c>
      <c r="N116" s="93">
        <v>43</v>
      </c>
      <c r="O116" s="93">
        <v>65</v>
      </c>
      <c r="P116" s="93">
        <v>37</v>
      </c>
      <c r="Q116" s="93">
        <v>60</v>
      </c>
      <c r="R116" s="93">
        <v>71</v>
      </c>
      <c r="S116" s="93">
        <v>27</v>
      </c>
      <c r="T116" s="93">
        <v>73</v>
      </c>
      <c r="U116" s="93">
        <v>90</v>
      </c>
      <c r="V116" s="93">
        <v>85</v>
      </c>
      <c r="W116" s="93">
        <v>84</v>
      </c>
      <c r="X116" s="93">
        <v>68</v>
      </c>
      <c r="Y116" s="93">
        <v>37</v>
      </c>
      <c r="Z116" s="93">
        <v>14</v>
      </c>
      <c r="AA116" s="93">
        <v>32</v>
      </c>
      <c r="AB116" s="93">
        <v>80</v>
      </c>
      <c r="AC116" s="93">
        <v>43</v>
      </c>
    </row>
    <row r="117" spans="1:29">
      <c r="A117" s="94">
        <v>38231</v>
      </c>
      <c r="B117" s="93">
        <v>57</v>
      </c>
      <c r="C117" s="93">
        <v>71</v>
      </c>
      <c r="D117" s="93">
        <v>48</v>
      </c>
      <c r="E117" s="93">
        <v>43</v>
      </c>
      <c r="F117" s="93">
        <v>38</v>
      </c>
      <c r="G117" s="93">
        <v>41</v>
      </c>
      <c r="H117" s="93">
        <v>44</v>
      </c>
      <c r="I117" s="93">
        <v>34</v>
      </c>
      <c r="J117" s="93">
        <v>29</v>
      </c>
      <c r="K117" s="93">
        <v>69</v>
      </c>
      <c r="L117" s="93">
        <v>86</v>
      </c>
      <c r="M117" s="93">
        <v>70</v>
      </c>
      <c r="N117" s="93">
        <v>44</v>
      </c>
      <c r="O117" s="93">
        <v>62</v>
      </c>
      <c r="P117" s="93">
        <v>38</v>
      </c>
      <c r="Q117" s="93">
        <v>56</v>
      </c>
      <c r="R117" s="93">
        <v>62</v>
      </c>
      <c r="S117" s="93">
        <v>22</v>
      </c>
      <c r="T117" s="93">
        <v>73</v>
      </c>
      <c r="U117" s="93">
        <v>87</v>
      </c>
      <c r="V117" s="93">
        <v>81</v>
      </c>
      <c r="W117" s="93">
        <v>83</v>
      </c>
      <c r="X117" s="93">
        <v>65</v>
      </c>
      <c r="Y117" s="93">
        <v>44</v>
      </c>
      <c r="Z117" s="93">
        <v>14</v>
      </c>
      <c r="AA117" s="93">
        <v>30</v>
      </c>
      <c r="AB117" s="93">
        <v>91</v>
      </c>
      <c r="AC117" s="93">
        <v>43</v>
      </c>
    </row>
    <row r="118" spans="1:29">
      <c r="A118" s="94">
        <v>38261</v>
      </c>
      <c r="B118" s="93">
        <v>52</v>
      </c>
      <c r="C118" s="93">
        <v>73</v>
      </c>
      <c r="D118" s="93">
        <v>50</v>
      </c>
      <c r="E118" s="93">
        <v>46</v>
      </c>
      <c r="F118" s="93">
        <v>37</v>
      </c>
      <c r="G118" s="93">
        <v>41</v>
      </c>
      <c r="H118" s="93">
        <v>44</v>
      </c>
      <c r="I118" s="93">
        <v>33</v>
      </c>
      <c r="J118" s="93">
        <v>30</v>
      </c>
      <c r="K118" s="93">
        <v>74</v>
      </c>
      <c r="L118" s="93">
        <v>86</v>
      </c>
      <c r="M118" s="93">
        <v>66</v>
      </c>
      <c r="N118" s="93">
        <v>40</v>
      </c>
      <c r="O118" s="93">
        <v>57</v>
      </c>
      <c r="P118" s="93">
        <v>32</v>
      </c>
      <c r="Q118" s="93">
        <v>56</v>
      </c>
      <c r="R118" s="93">
        <v>56</v>
      </c>
      <c r="S118" s="93">
        <v>22</v>
      </c>
      <c r="T118" s="93">
        <v>76</v>
      </c>
      <c r="U118" s="93">
        <v>92</v>
      </c>
      <c r="V118" s="93">
        <v>91</v>
      </c>
      <c r="W118" s="93">
        <v>83</v>
      </c>
      <c r="X118" s="93">
        <v>68</v>
      </c>
      <c r="Y118" s="93">
        <v>43</v>
      </c>
      <c r="Z118" s="93">
        <v>13</v>
      </c>
      <c r="AA118" s="93">
        <v>24</v>
      </c>
      <c r="AB118" s="93">
        <v>85</v>
      </c>
      <c r="AC118" s="93">
        <v>35</v>
      </c>
    </row>
    <row r="119" spans="1:29">
      <c r="A119" s="94">
        <v>38292</v>
      </c>
      <c r="B119" s="93">
        <v>52</v>
      </c>
      <c r="C119" s="93">
        <v>69</v>
      </c>
      <c r="D119" s="93">
        <v>42</v>
      </c>
      <c r="E119" s="93">
        <v>41</v>
      </c>
      <c r="F119" s="93">
        <v>34</v>
      </c>
      <c r="G119" s="93">
        <v>37</v>
      </c>
      <c r="H119" s="93">
        <v>52</v>
      </c>
      <c r="I119" s="93">
        <v>35</v>
      </c>
      <c r="J119" s="93">
        <v>28</v>
      </c>
      <c r="K119" s="93">
        <v>73</v>
      </c>
      <c r="L119" s="93">
        <v>89</v>
      </c>
      <c r="M119" s="93">
        <v>63</v>
      </c>
      <c r="N119" s="93">
        <v>39</v>
      </c>
      <c r="O119" s="93">
        <v>53</v>
      </c>
      <c r="P119" s="93">
        <v>36</v>
      </c>
      <c r="Q119" s="93">
        <v>53</v>
      </c>
      <c r="R119" s="93">
        <v>51</v>
      </c>
      <c r="S119" s="93">
        <v>23</v>
      </c>
      <c r="T119" s="93">
        <v>75</v>
      </c>
      <c r="U119" s="93">
        <v>88</v>
      </c>
      <c r="V119" s="93">
        <v>95</v>
      </c>
      <c r="W119" s="93">
        <v>81</v>
      </c>
      <c r="X119" s="93">
        <v>65</v>
      </c>
      <c r="Y119" s="93">
        <v>40</v>
      </c>
      <c r="Z119" s="93">
        <v>14</v>
      </c>
      <c r="AA119" s="93">
        <v>36</v>
      </c>
      <c r="AB119" s="93">
        <v>81</v>
      </c>
      <c r="AC119" s="93">
        <v>46</v>
      </c>
    </row>
    <row r="120" spans="1:29">
      <c r="A120" s="94">
        <v>38322</v>
      </c>
      <c r="B120" s="93">
        <v>52</v>
      </c>
      <c r="C120" s="93">
        <v>65</v>
      </c>
      <c r="D120" s="93">
        <v>54</v>
      </c>
      <c r="E120" s="93">
        <v>45</v>
      </c>
      <c r="F120" s="93">
        <v>47</v>
      </c>
      <c r="G120" s="93">
        <v>49</v>
      </c>
      <c r="H120" s="93">
        <v>49</v>
      </c>
      <c r="I120" s="93">
        <v>39</v>
      </c>
      <c r="J120" s="93">
        <v>31</v>
      </c>
      <c r="K120" s="93">
        <v>73</v>
      </c>
      <c r="L120" s="93">
        <v>89</v>
      </c>
      <c r="M120" s="93">
        <v>61</v>
      </c>
      <c r="N120" s="93">
        <v>40</v>
      </c>
      <c r="O120" s="93">
        <v>44</v>
      </c>
      <c r="P120" s="93">
        <v>28</v>
      </c>
      <c r="Q120" s="93">
        <v>49</v>
      </c>
      <c r="R120" s="93">
        <v>50</v>
      </c>
      <c r="S120" s="93">
        <v>23</v>
      </c>
      <c r="T120" s="93">
        <v>77</v>
      </c>
      <c r="U120" s="93">
        <v>90</v>
      </c>
      <c r="V120" s="93">
        <v>92</v>
      </c>
      <c r="W120" s="93">
        <v>81</v>
      </c>
      <c r="X120" s="93">
        <v>62</v>
      </c>
      <c r="Y120" s="93">
        <v>40</v>
      </c>
      <c r="Z120" s="93">
        <v>14</v>
      </c>
      <c r="AA120" s="93">
        <v>34</v>
      </c>
      <c r="AB120" s="93">
        <v>82</v>
      </c>
      <c r="AC120" s="93">
        <v>42</v>
      </c>
    </row>
    <row r="121" spans="1:29">
      <c r="A121" s="94">
        <v>38353</v>
      </c>
      <c r="B121" s="93">
        <v>59</v>
      </c>
      <c r="C121" s="93">
        <v>77</v>
      </c>
      <c r="D121" s="93">
        <v>40</v>
      </c>
      <c r="E121" s="93">
        <v>39</v>
      </c>
      <c r="F121" s="93">
        <v>18</v>
      </c>
      <c r="G121" s="93">
        <v>28</v>
      </c>
      <c r="H121" s="93">
        <v>61</v>
      </c>
      <c r="I121" s="93">
        <v>31</v>
      </c>
      <c r="J121" s="93">
        <v>24</v>
      </c>
      <c r="K121" s="93">
        <v>79</v>
      </c>
      <c r="L121" s="93">
        <v>95</v>
      </c>
      <c r="M121" s="93">
        <v>64</v>
      </c>
      <c r="N121" s="93">
        <v>37</v>
      </c>
      <c r="O121" s="93">
        <v>44</v>
      </c>
      <c r="P121" s="93">
        <v>31</v>
      </c>
      <c r="Q121" s="93">
        <v>46</v>
      </c>
      <c r="R121" s="93">
        <v>45</v>
      </c>
      <c r="S121" s="93">
        <v>35</v>
      </c>
      <c r="T121" s="93">
        <v>71</v>
      </c>
      <c r="U121" s="93">
        <v>84</v>
      </c>
      <c r="V121" s="93">
        <v>91</v>
      </c>
      <c r="W121" s="93">
        <v>74</v>
      </c>
      <c r="X121" s="93">
        <v>56</v>
      </c>
      <c r="Y121" s="93">
        <v>43</v>
      </c>
      <c r="Z121" s="93">
        <v>14</v>
      </c>
      <c r="AA121" s="93">
        <v>32</v>
      </c>
      <c r="AB121" s="93">
        <v>85</v>
      </c>
      <c r="AC121" s="93">
        <v>41</v>
      </c>
    </row>
    <row r="122" spans="1:29">
      <c r="A122" s="94">
        <v>38384</v>
      </c>
      <c r="B122" s="93">
        <v>59</v>
      </c>
      <c r="C122" s="93">
        <v>60</v>
      </c>
      <c r="D122" s="93">
        <v>50</v>
      </c>
      <c r="E122" s="93">
        <v>40</v>
      </c>
      <c r="F122" s="93">
        <v>49</v>
      </c>
      <c r="G122" s="93">
        <v>50</v>
      </c>
      <c r="H122" s="93">
        <v>51</v>
      </c>
      <c r="I122" s="93">
        <v>35</v>
      </c>
      <c r="J122" s="93">
        <v>25</v>
      </c>
      <c r="K122" s="93">
        <v>85</v>
      </c>
      <c r="L122" s="93">
        <v>95</v>
      </c>
      <c r="M122" s="93">
        <v>70</v>
      </c>
      <c r="N122" s="93">
        <v>39</v>
      </c>
      <c r="O122" s="93">
        <v>51</v>
      </c>
      <c r="P122" s="93">
        <v>31</v>
      </c>
      <c r="Q122" s="93">
        <v>52</v>
      </c>
      <c r="R122" s="93">
        <v>51</v>
      </c>
      <c r="S122" s="93">
        <v>25</v>
      </c>
      <c r="T122" s="93">
        <v>73</v>
      </c>
      <c r="U122" s="93">
        <v>85</v>
      </c>
      <c r="V122" s="93">
        <v>99</v>
      </c>
      <c r="W122" s="93">
        <v>78</v>
      </c>
      <c r="X122" s="93">
        <v>54</v>
      </c>
      <c r="Y122" s="93">
        <v>46</v>
      </c>
      <c r="Z122" s="93">
        <v>14</v>
      </c>
      <c r="AA122" s="93">
        <v>32</v>
      </c>
      <c r="AB122" s="93">
        <v>95</v>
      </c>
      <c r="AC122" s="93">
        <v>39</v>
      </c>
    </row>
    <row r="123" spans="1:29">
      <c r="A123" s="94">
        <v>38412</v>
      </c>
      <c r="B123" s="93">
        <v>53</v>
      </c>
      <c r="C123" s="93">
        <v>67</v>
      </c>
      <c r="D123" s="93">
        <v>58</v>
      </c>
      <c r="E123" s="93">
        <v>42</v>
      </c>
      <c r="F123" s="93">
        <v>60</v>
      </c>
      <c r="G123" s="93">
        <v>59</v>
      </c>
      <c r="H123" s="93">
        <v>46</v>
      </c>
      <c r="I123" s="93">
        <v>38</v>
      </c>
      <c r="J123" s="93">
        <v>31</v>
      </c>
      <c r="K123" s="93">
        <v>81</v>
      </c>
      <c r="L123" s="93">
        <v>93</v>
      </c>
      <c r="M123" s="93">
        <v>74</v>
      </c>
      <c r="N123" s="93">
        <v>42</v>
      </c>
      <c r="O123" s="93">
        <v>55</v>
      </c>
      <c r="P123" s="93">
        <v>36</v>
      </c>
      <c r="Q123" s="93">
        <v>58</v>
      </c>
      <c r="R123" s="93">
        <v>62</v>
      </c>
      <c r="S123" s="93">
        <v>24</v>
      </c>
      <c r="T123" s="93">
        <v>75</v>
      </c>
      <c r="U123" s="93">
        <v>90</v>
      </c>
      <c r="V123" s="93">
        <v>94</v>
      </c>
      <c r="W123" s="93">
        <v>83</v>
      </c>
      <c r="X123" s="93">
        <v>69</v>
      </c>
      <c r="Y123" s="93">
        <v>39</v>
      </c>
      <c r="Z123" s="93">
        <v>14</v>
      </c>
      <c r="AA123" s="93">
        <v>26</v>
      </c>
      <c r="AB123" s="93">
        <v>99</v>
      </c>
      <c r="AC123" s="93">
        <v>33</v>
      </c>
    </row>
    <row r="124" spans="1:29">
      <c r="A124" s="94">
        <v>38443</v>
      </c>
      <c r="B124" s="93">
        <v>48</v>
      </c>
      <c r="C124" s="93">
        <v>65</v>
      </c>
      <c r="D124" s="93">
        <v>54</v>
      </c>
      <c r="E124" s="93">
        <v>40</v>
      </c>
      <c r="F124" s="93">
        <v>47</v>
      </c>
      <c r="G124" s="93">
        <v>51</v>
      </c>
      <c r="H124" s="93">
        <v>48</v>
      </c>
      <c r="I124" s="93">
        <v>36</v>
      </c>
      <c r="J124" s="93">
        <v>31</v>
      </c>
      <c r="K124" s="93">
        <v>76</v>
      </c>
      <c r="L124" s="93">
        <v>90</v>
      </c>
      <c r="M124" s="93">
        <v>75</v>
      </c>
      <c r="N124" s="93">
        <v>41</v>
      </c>
      <c r="O124" s="93">
        <v>67</v>
      </c>
      <c r="P124" s="93">
        <v>39</v>
      </c>
      <c r="Q124" s="93">
        <v>69</v>
      </c>
      <c r="R124" s="93">
        <v>75</v>
      </c>
      <c r="S124" s="93">
        <v>26</v>
      </c>
      <c r="T124" s="93">
        <v>73</v>
      </c>
      <c r="U124" s="93">
        <v>87</v>
      </c>
      <c r="V124" s="93">
        <v>88</v>
      </c>
      <c r="W124" s="93">
        <v>80</v>
      </c>
      <c r="X124" s="93">
        <v>67</v>
      </c>
      <c r="Y124" s="93">
        <v>41</v>
      </c>
      <c r="Z124" s="93">
        <v>14</v>
      </c>
      <c r="AA124" s="93">
        <v>23</v>
      </c>
      <c r="AB124" s="93">
        <v>81</v>
      </c>
      <c r="AC124" s="93">
        <v>31</v>
      </c>
    </row>
    <row r="125" spans="1:29">
      <c r="A125" s="94">
        <v>38473</v>
      </c>
      <c r="B125" s="93">
        <v>49</v>
      </c>
      <c r="C125" s="93">
        <v>62</v>
      </c>
      <c r="D125" s="93">
        <v>53</v>
      </c>
      <c r="E125" s="93">
        <v>39</v>
      </c>
      <c r="F125" s="93">
        <v>43</v>
      </c>
      <c r="G125" s="93">
        <v>51</v>
      </c>
      <c r="H125" s="93">
        <v>50</v>
      </c>
      <c r="I125" s="93">
        <v>39</v>
      </c>
      <c r="J125" s="93">
        <v>33</v>
      </c>
      <c r="K125" s="93">
        <v>73</v>
      </c>
      <c r="L125" s="93">
        <v>90</v>
      </c>
      <c r="M125" s="93">
        <v>75</v>
      </c>
      <c r="N125" s="93">
        <v>41</v>
      </c>
      <c r="O125" s="93">
        <v>66</v>
      </c>
      <c r="P125" s="93">
        <v>39</v>
      </c>
      <c r="Q125" s="93">
        <v>66</v>
      </c>
      <c r="R125" s="93">
        <v>73</v>
      </c>
      <c r="S125" s="93">
        <v>28</v>
      </c>
      <c r="T125" s="93">
        <v>74</v>
      </c>
      <c r="U125" s="93">
        <v>89</v>
      </c>
      <c r="V125" s="93">
        <v>94</v>
      </c>
      <c r="W125" s="93">
        <v>82</v>
      </c>
      <c r="X125" s="93">
        <v>69</v>
      </c>
      <c r="Y125" s="93">
        <v>36</v>
      </c>
      <c r="Z125" s="93">
        <v>13</v>
      </c>
      <c r="AA125" s="93">
        <v>31</v>
      </c>
      <c r="AB125" s="93">
        <v>76</v>
      </c>
      <c r="AC125" s="93">
        <v>38</v>
      </c>
    </row>
    <row r="126" spans="1:29">
      <c r="A126" s="94">
        <v>38504</v>
      </c>
      <c r="B126" s="93">
        <v>50</v>
      </c>
      <c r="C126" s="93">
        <v>64</v>
      </c>
      <c r="D126" s="93">
        <v>54</v>
      </c>
      <c r="E126" s="93">
        <v>39</v>
      </c>
      <c r="F126" s="93">
        <v>52</v>
      </c>
      <c r="G126" s="93">
        <v>52</v>
      </c>
      <c r="H126" s="93">
        <v>43</v>
      </c>
      <c r="I126" s="93">
        <v>40</v>
      </c>
      <c r="J126" s="93">
        <v>31</v>
      </c>
      <c r="K126" s="93">
        <v>70</v>
      </c>
      <c r="L126" s="93">
        <v>89</v>
      </c>
      <c r="M126" s="93">
        <v>72</v>
      </c>
      <c r="N126" s="93">
        <v>41</v>
      </c>
      <c r="O126" s="93">
        <v>61</v>
      </c>
      <c r="P126" s="93">
        <v>34</v>
      </c>
      <c r="Q126" s="93">
        <v>61</v>
      </c>
      <c r="R126" s="93">
        <v>64</v>
      </c>
      <c r="S126" s="93">
        <v>28</v>
      </c>
      <c r="T126" s="93">
        <v>77</v>
      </c>
      <c r="U126" s="93">
        <v>92</v>
      </c>
      <c r="V126" s="93">
        <v>88</v>
      </c>
      <c r="W126" s="93">
        <v>83</v>
      </c>
      <c r="X126" s="93">
        <v>71</v>
      </c>
      <c r="Y126" s="93">
        <v>42</v>
      </c>
      <c r="Z126" s="93">
        <v>14</v>
      </c>
      <c r="AA126" s="93">
        <v>32</v>
      </c>
      <c r="AB126" s="93">
        <v>79</v>
      </c>
      <c r="AC126" s="93">
        <v>38</v>
      </c>
    </row>
    <row r="127" spans="1:29">
      <c r="A127" s="94">
        <v>38534</v>
      </c>
      <c r="B127" s="93">
        <v>51</v>
      </c>
      <c r="C127" s="93">
        <v>63</v>
      </c>
      <c r="D127" s="93">
        <v>55</v>
      </c>
      <c r="E127" s="93">
        <v>43</v>
      </c>
      <c r="F127" s="93">
        <v>44</v>
      </c>
      <c r="G127" s="93">
        <v>50</v>
      </c>
      <c r="H127" s="93">
        <v>42</v>
      </c>
      <c r="I127" s="93">
        <v>43</v>
      </c>
      <c r="J127" s="93">
        <v>34</v>
      </c>
      <c r="K127" s="93">
        <v>67</v>
      </c>
      <c r="L127" s="93">
        <v>82</v>
      </c>
      <c r="M127" s="93">
        <v>73</v>
      </c>
      <c r="N127" s="93">
        <v>43</v>
      </c>
      <c r="O127" s="93">
        <v>62</v>
      </c>
      <c r="P127" s="93">
        <v>33</v>
      </c>
      <c r="Q127" s="93">
        <v>61</v>
      </c>
      <c r="R127" s="93">
        <v>65</v>
      </c>
      <c r="S127" s="93">
        <v>27</v>
      </c>
      <c r="T127" s="93">
        <v>76</v>
      </c>
      <c r="U127" s="93">
        <v>92</v>
      </c>
      <c r="V127" s="93">
        <v>89</v>
      </c>
      <c r="W127" s="93">
        <v>85</v>
      </c>
      <c r="X127" s="93">
        <v>78</v>
      </c>
      <c r="Y127" s="93">
        <v>38</v>
      </c>
      <c r="Z127" s="93">
        <v>13</v>
      </c>
      <c r="AA127" s="93">
        <v>34</v>
      </c>
      <c r="AB127" s="93">
        <v>81</v>
      </c>
      <c r="AC127" s="93">
        <v>38</v>
      </c>
    </row>
    <row r="128" spans="1:29">
      <c r="A128" s="94">
        <v>38565</v>
      </c>
      <c r="B128" s="93">
        <v>52</v>
      </c>
      <c r="C128" s="93">
        <v>61</v>
      </c>
      <c r="D128" s="93">
        <v>58</v>
      </c>
      <c r="E128" s="93">
        <v>42</v>
      </c>
      <c r="F128" s="93">
        <v>52</v>
      </c>
      <c r="G128" s="93">
        <v>48</v>
      </c>
      <c r="H128" s="93">
        <v>39</v>
      </c>
      <c r="I128" s="93">
        <v>42</v>
      </c>
      <c r="J128" s="93">
        <v>36</v>
      </c>
      <c r="K128" s="93">
        <v>67</v>
      </c>
      <c r="L128" s="93">
        <v>82</v>
      </c>
      <c r="M128" s="93">
        <v>73</v>
      </c>
      <c r="N128" s="93">
        <v>43</v>
      </c>
      <c r="O128" s="93">
        <v>59</v>
      </c>
      <c r="P128" s="93">
        <v>36</v>
      </c>
      <c r="Q128" s="93">
        <v>64</v>
      </c>
      <c r="R128" s="93">
        <v>63</v>
      </c>
      <c r="S128" s="93">
        <v>25</v>
      </c>
      <c r="T128" s="93">
        <v>78</v>
      </c>
      <c r="U128" s="93">
        <v>91</v>
      </c>
      <c r="V128" s="93">
        <v>87</v>
      </c>
      <c r="W128" s="93">
        <v>85</v>
      </c>
      <c r="X128" s="93">
        <v>74</v>
      </c>
      <c r="Y128" s="93">
        <v>34</v>
      </c>
      <c r="Z128" s="93">
        <v>12</v>
      </c>
      <c r="AA128" s="93">
        <v>28</v>
      </c>
      <c r="AB128" s="93">
        <v>86</v>
      </c>
      <c r="AC128" s="93">
        <v>38</v>
      </c>
    </row>
    <row r="129" spans="1:29">
      <c r="A129" s="94">
        <v>38596</v>
      </c>
      <c r="B129" s="93">
        <v>51</v>
      </c>
      <c r="C129" s="93">
        <v>65</v>
      </c>
      <c r="D129" s="93">
        <v>53</v>
      </c>
      <c r="E129" s="93">
        <v>41</v>
      </c>
      <c r="F129" s="93">
        <v>47</v>
      </c>
      <c r="G129" s="93">
        <v>50</v>
      </c>
      <c r="H129" s="93">
        <v>41</v>
      </c>
      <c r="I129" s="93">
        <v>37</v>
      </c>
      <c r="J129" s="93">
        <v>31</v>
      </c>
      <c r="K129" s="93">
        <v>69</v>
      </c>
      <c r="L129" s="93">
        <v>86</v>
      </c>
      <c r="M129" s="93">
        <v>69</v>
      </c>
      <c r="N129" s="93">
        <v>41</v>
      </c>
      <c r="O129" s="93">
        <v>57</v>
      </c>
      <c r="P129" s="93">
        <v>31</v>
      </c>
      <c r="Q129" s="93">
        <v>58</v>
      </c>
      <c r="R129" s="93">
        <v>62</v>
      </c>
      <c r="S129" s="93">
        <v>26</v>
      </c>
      <c r="T129" s="93">
        <v>80</v>
      </c>
      <c r="U129" s="93">
        <v>91</v>
      </c>
      <c r="V129" s="93">
        <v>86</v>
      </c>
      <c r="W129" s="93">
        <v>85</v>
      </c>
      <c r="X129" s="93">
        <v>73</v>
      </c>
      <c r="Y129" s="93">
        <v>38</v>
      </c>
      <c r="Z129" s="93">
        <v>13</v>
      </c>
      <c r="AA129" s="93">
        <v>29</v>
      </c>
      <c r="AB129" s="93">
        <v>87</v>
      </c>
      <c r="AC129" s="93">
        <v>38</v>
      </c>
    </row>
    <row r="130" spans="1:29">
      <c r="A130" s="94">
        <v>38626</v>
      </c>
      <c r="B130" s="93">
        <v>52</v>
      </c>
      <c r="C130" s="93">
        <v>67</v>
      </c>
      <c r="D130" s="93">
        <v>48</v>
      </c>
      <c r="E130" s="93">
        <v>43</v>
      </c>
      <c r="F130" s="93">
        <v>40</v>
      </c>
      <c r="G130" s="93">
        <v>44</v>
      </c>
      <c r="H130" s="93">
        <v>46</v>
      </c>
      <c r="I130" s="93">
        <v>36</v>
      </c>
      <c r="J130" s="93">
        <v>29</v>
      </c>
      <c r="K130" s="93">
        <v>74</v>
      </c>
      <c r="L130" s="93">
        <v>89</v>
      </c>
      <c r="M130" s="93">
        <v>71</v>
      </c>
      <c r="N130" s="93">
        <v>41</v>
      </c>
      <c r="O130" s="93">
        <v>60</v>
      </c>
      <c r="P130" s="93">
        <v>32</v>
      </c>
      <c r="Q130" s="93">
        <v>61</v>
      </c>
      <c r="R130" s="93">
        <v>61</v>
      </c>
      <c r="S130" s="93">
        <v>21</v>
      </c>
      <c r="T130" s="93">
        <v>79</v>
      </c>
      <c r="U130" s="93">
        <v>90</v>
      </c>
      <c r="V130" s="93">
        <v>91</v>
      </c>
      <c r="W130" s="93">
        <v>85</v>
      </c>
      <c r="X130" s="93">
        <v>73</v>
      </c>
      <c r="Y130" s="93">
        <v>40</v>
      </c>
      <c r="Z130" s="93">
        <v>13</v>
      </c>
      <c r="AA130" s="93">
        <v>31</v>
      </c>
      <c r="AB130" s="93">
        <v>77</v>
      </c>
      <c r="AC130" s="93">
        <v>38</v>
      </c>
    </row>
    <row r="131" spans="1:29">
      <c r="A131" s="94">
        <v>38657</v>
      </c>
      <c r="B131" s="93">
        <v>51</v>
      </c>
      <c r="C131" s="93">
        <v>64</v>
      </c>
      <c r="D131" s="93">
        <v>48</v>
      </c>
      <c r="E131" s="93">
        <v>41</v>
      </c>
      <c r="F131" s="93">
        <v>44</v>
      </c>
      <c r="G131" s="93">
        <v>45</v>
      </c>
      <c r="H131" s="93">
        <v>44</v>
      </c>
      <c r="I131" s="93">
        <v>38</v>
      </c>
      <c r="J131" s="93">
        <v>29</v>
      </c>
      <c r="K131" s="93">
        <v>70</v>
      </c>
      <c r="L131" s="93">
        <v>82</v>
      </c>
      <c r="M131" s="93">
        <v>65</v>
      </c>
      <c r="N131" s="93">
        <v>37</v>
      </c>
      <c r="O131" s="93">
        <v>53</v>
      </c>
      <c r="P131" s="93">
        <v>31</v>
      </c>
      <c r="Q131" s="93">
        <v>57</v>
      </c>
      <c r="R131" s="93">
        <v>51</v>
      </c>
      <c r="S131" s="93">
        <v>26</v>
      </c>
      <c r="T131" s="93">
        <v>74</v>
      </c>
      <c r="U131" s="93">
        <v>90</v>
      </c>
      <c r="V131" s="93">
        <v>87</v>
      </c>
      <c r="W131" s="93">
        <v>83</v>
      </c>
      <c r="X131" s="93">
        <v>71</v>
      </c>
      <c r="Y131" s="93">
        <v>43</v>
      </c>
      <c r="Z131" s="93">
        <v>13</v>
      </c>
      <c r="AA131" s="93">
        <v>29</v>
      </c>
      <c r="AB131" s="93">
        <v>85</v>
      </c>
      <c r="AC131" s="93">
        <v>36</v>
      </c>
    </row>
    <row r="132" spans="1:29">
      <c r="A132" s="94">
        <v>38687</v>
      </c>
      <c r="B132" s="93">
        <v>53</v>
      </c>
      <c r="C132" s="93">
        <v>64</v>
      </c>
      <c r="D132" s="93">
        <v>56</v>
      </c>
      <c r="E132" s="93">
        <v>42</v>
      </c>
      <c r="F132" s="93">
        <v>44</v>
      </c>
      <c r="G132" s="93">
        <v>53</v>
      </c>
      <c r="H132" s="93">
        <v>45</v>
      </c>
      <c r="I132" s="93">
        <v>41</v>
      </c>
      <c r="J132" s="93">
        <v>31</v>
      </c>
      <c r="K132" s="93">
        <v>68</v>
      </c>
      <c r="L132" s="93">
        <v>88</v>
      </c>
      <c r="M132" s="93">
        <v>64</v>
      </c>
      <c r="N132" s="93">
        <v>33</v>
      </c>
      <c r="O132" s="93">
        <v>47</v>
      </c>
      <c r="P132" s="93">
        <v>32</v>
      </c>
      <c r="Q132" s="93">
        <v>48</v>
      </c>
      <c r="R132" s="93">
        <v>45</v>
      </c>
      <c r="S132" s="93">
        <v>26</v>
      </c>
      <c r="T132" s="93">
        <v>79</v>
      </c>
      <c r="U132" s="93">
        <v>91</v>
      </c>
      <c r="V132" s="93">
        <v>84</v>
      </c>
      <c r="W132" s="93">
        <v>84</v>
      </c>
      <c r="X132" s="93">
        <v>75</v>
      </c>
      <c r="Y132" s="93">
        <v>43</v>
      </c>
      <c r="Z132" s="93">
        <v>13</v>
      </c>
      <c r="AA132" s="93">
        <v>31</v>
      </c>
      <c r="AB132" s="93">
        <v>80</v>
      </c>
      <c r="AC132" s="93">
        <v>40</v>
      </c>
    </row>
    <row r="133" spans="1:29">
      <c r="A133" s="94">
        <v>38718</v>
      </c>
      <c r="B133" s="93">
        <v>56</v>
      </c>
      <c r="C133" s="93">
        <v>76</v>
      </c>
      <c r="D133" s="93">
        <v>44</v>
      </c>
      <c r="E133" s="93">
        <v>40</v>
      </c>
      <c r="F133" s="93">
        <v>21</v>
      </c>
      <c r="G133" s="93">
        <v>31</v>
      </c>
      <c r="H133" s="93">
        <v>55</v>
      </c>
      <c r="I133" s="93">
        <v>33</v>
      </c>
      <c r="J133" s="93">
        <v>24</v>
      </c>
      <c r="K133" s="93">
        <v>77</v>
      </c>
      <c r="L133" s="93">
        <v>91</v>
      </c>
      <c r="M133" s="93">
        <v>62</v>
      </c>
      <c r="N133" s="93">
        <v>35</v>
      </c>
      <c r="O133" s="93">
        <v>45</v>
      </c>
      <c r="P133" s="93">
        <v>31</v>
      </c>
      <c r="Q133" s="93">
        <v>51</v>
      </c>
      <c r="R133" s="93">
        <v>52</v>
      </c>
      <c r="S133" s="93">
        <v>25</v>
      </c>
      <c r="T133" s="93">
        <v>70</v>
      </c>
      <c r="U133" s="93">
        <v>84</v>
      </c>
      <c r="V133" s="93">
        <v>80</v>
      </c>
      <c r="W133" s="93">
        <v>79</v>
      </c>
      <c r="X133" s="93">
        <v>59</v>
      </c>
      <c r="Y133" s="93">
        <v>46</v>
      </c>
      <c r="Z133" s="93">
        <v>14</v>
      </c>
      <c r="AA133" s="93">
        <v>33</v>
      </c>
      <c r="AB133" s="93">
        <v>84</v>
      </c>
      <c r="AC133" s="93">
        <v>39</v>
      </c>
    </row>
    <row r="134" spans="1:29">
      <c r="A134" s="94">
        <v>38749</v>
      </c>
      <c r="B134" s="93">
        <v>55</v>
      </c>
      <c r="C134" s="93">
        <v>70</v>
      </c>
      <c r="D134" s="93">
        <v>51</v>
      </c>
      <c r="E134" s="93">
        <v>49</v>
      </c>
      <c r="F134" s="93">
        <v>58</v>
      </c>
      <c r="G134" s="93">
        <v>56</v>
      </c>
      <c r="H134" s="93">
        <v>52</v>
      </c>
      <c r="I134" s="93">
        <v>36</v>
      </c>
      <c r="J134" s="93">
        <v>34</v>
      </c>
      <c r="K134" s="93">
        <v>82</v>
      </c>
      <c r="L134" s="93">
        <v>94</v>
      </c>
      <c r="M134" s="93">
        <v>63</v>
      </c>
      <c r="N134" s="93">
        <v>38</v>
      </c>
      <c r="O134" s="93">
        <v>47</v>
      </c>
      <c r="P134" s="93">
        <v>33</v>
      </c>
      <c r="Q134" s="93">
        <v>52</v>
      </c>
      <c r="R134" s="93">
        <v>51</v>
      </c>
      <c r="S134" s="93">
        <v>30</v>
      </c>
      <c r="T134" s="93">
        <v>74</v>
      </c>
      <c r="U134" s="93">
        <v>89</v>
      </c>
      <c r="V134" s="93">
        <v>102</v>
      </c>
      <c r="W134" s="93">
        <v>81</v>
      </c>
      <c r="X134" s="93">
        <v>62</v>
      </c>
      <c r="Y134" s="93">
        <v>36</v>
      </c>
      <c r="Z134" s="93">
        <v>12</v>
      </c>
      <c r="AA134" s="93">
        <v>35</v>
      </c>
      <c r="AB134" s="93">
        <v>95</v>
      </c>
      <c r="AC134" s="93">
        <v>45</v>
      </c>
    </row>
    <row r="135" spans="1:29">
      <c r="A135" s="94">
        <v>38777</v>
      </c>
      <c r="B135" s="93">
        <v>53</v>
      </c>
      <c r="C135" s="93">
        <v>70</v>
      </c>
      <c r="D135" s="93">
        <v>59</v>
      </c>
      <c r="E135" s="93">
        <v>45</v>
      </c>
      <c r="F135" s="93">
        <v>65</v>
      </c>
      <c r="G135" s="93">
        <v>62</v>
      </c>
      <c r="H135" s="93">
        <v>52</v>
      </c>
      <c r="I135" s="93">
        <v>39</v>
      </c>
      <c r="J135" s="93">
        <v>34</v>
      </c>
      <c r="K135" s="93">
        <v>79</v>
      </c>
      <c r="L135" s="93">
        <v>92</v>
      </c>
      <c r="M135" s="93">
        <v>68</v>
      </c>
      <c r="N135" s="93">
        <v>40</v>
      </c>
      <c r="O135" s="93">
        <v>60</v>
      </c>
      <c r="P135" s="93">
        <v>35</v>
      </c>
      <c r="Q135" s="93">
        <v>56</v>
      </c>
      <c r="R135" s="93">
        <v>63</v>
      </c>
      <c r="S135" s="93">
        <v>26</v>
      </c>
      <c r="T135" s="93">
        <v>78</v>
      </c>
      <c r="U135" s="93">
        <v>92</v>
      </c>
      <c r="V135" s="93">
        <v>95</v>
      </c>
      <c r="W135" s="93">
        <v>85</v>
      </c>
      <c r="X135" s="93">
        <v>71</v>
      </c>
      <c r="Y135" s="93">
        <v>36</v>
      </c>
      <c r="Z135" s="93">
        <v>12</v>
      </c>
      <c r="AA135" s="93">
        <v>29</v>
      </c>
      <c r="AB135" s="93">
        <v>82</v>
      </c>
      <c r="AC135" s="93">
        <v>34</v>
      </c>
    </row>
    <row r="136" spans="1:29">
      <c r="A136" s="94">
        <v>38808</v>
      </c>
      <c r="B136" s="93">
        <v>51</v>
      </c>
      <c r="C136" s="93">
        <v>59</v>
      </c>
      <c r="D136" s="93">
        <v>52</v>
      </c>
      <c r="E136" s="93">
        <v>48</v>
      </c>
      <c r="F136" s="93">
        <v>48</v>
      </c>
      <c r="G136" s="93">
        <v>47</v>
      </c>
      <c r="H136" s="93">
        <v>51</v>
      </c>
      <c r="I136" s="93">
        <v>40</v>
      </c>
      <c r="J136" s="93">
        <v>30</v>
      </c>
      <c r="K136" s="93">
        <v>77</v>
      </c>
      <c r="L136" s="93">
        <v>91</v>
      </c>
      <c r="M136" s="93">
        <v>73</v>
      </c>
      <c r="N136" s="93">
        <v>45</v>
      </c>
      <c r="O136" s="93">
        <v>68</v>
      </c>
      <c r="P136" s="93">
        <v>35</v>
      </c>
      <c r="Q136" s="93">
        <v>61</v>
      </c>
      <c r="R136" s="93">
        <v>68</v>
      </c>
      <c r="S136" s="93">
        <v>22</v>
      </c>
      <c r="T136" s="93">
        <v>78</v>
      </c>
      <c r="U136" s="93">
        <v>90</v>
      </c>
      <c r="V136" s="93">
        <v>91</v>
      </c>
      <c r="W136" s="93">
        <v>86</v>
      </c>
      <c r="X136" s="93">
        <v>69</v>
      </c>
      <c r="Y136" s="93">
        <v>41</v>
      </c>
      <c r="Z136" s="93">
        <v>13</v>
      </c>
      <c r="AA136" s="93">
        <v>32</v>
      </c>
      <c r="AB136" s="93">
        <v>86</v>
      </c>
      <c r="AC136" s="93">
        <v>41</v>
      </c>
    </row>
    <row r="137" spans="1:29">
      <c r="A137" s="94">
        <v>38838</v>
      </c>
      <c r="B137" s="93">
        <v>50</v>
      </c>
      <c r="C137" s="93">
        <v>58</v>
      </c>
      <c r="D137" s="93">
        <v>58</v>
      </c>
      <c r="E137" s="93">
        <v>45</v>
      </c>
      <c r="F137" s="93">
        <v>54</v>
      </c>
      <c r="G137" s="93">
        <v>60</v>
      </c>
      <c r="H137" s="93">
        <v>45</v>
      </c>
      <c r="I137" s="93">
        <v>42</v>
      </c>
      <c r="J137" s="93">
        <v>38</v>
      </c>
      <c r="K137" s="93">
        <v>69</v>
      </c>
      <c r="L137" s="93">
        <v>86</v>
      </c>
      <c r="M137" s="93">
        <v>76</v>
      </c>
      <c r="N137" s="93">
        <v>45</v>
      </c>
      <c r="O137" s="93">
        <v>67</v>
      </c>
      <c r="P137" s="93">
        <v>39</v>
      </c>
      <c r="Q137" s="93">
        <v>62</v>
      </c>
      <c r="R137" s="93">
        <v>71</v>
      </c>
      <c r="S137" s="93">
        <v>24</v>
      </c>
      <c r="T137" s="93">
        <v>81</v>
      </c>
      <c r="U137" s="93">
        <v>93</v>
      </c>
      <c r="V137" s="93">
        <v>91</v>
      </c>
      <c r="W137" s="93">
        <v>89</v>
      </c>
      <c r="X137" s="93">
        <v>69</v>
      </c>
      <c r="Y137" s="93">
        <v>33</v>
      </c>
      <c r="Z137" s="93">
        <v>12</v>
      </c>
      <c r="AA137" s="93">
        <v>30</v>
      </c>
      <c r="AB137" s="93">
        <v>85</v>
      </c>
      <c r="AC137" s="93">
        <v>35</v>
      </c>
    </row>
    <row r="138" spans="1:29">
      <c r="A138" s="94">
        <v>38869</v>
      </c>
      <c r="B138" s="93">
        <v>52</v>
      </c>
      <c r="C138" s="93">
        <v>65</v>
      </c>
      <c r="D138" s="93">
        <v>59</v>
      </c>
      <c r="E138" s="93">
        <v>45</v>
      </c>
      <c r="F138" s="93">
        <v>52</v>
      </c>
      <c r="G138" s="93">
        <v>56</v>
      </c>
      <c r="H138" s="93">
        <v>45</v>
      </c>
      <c r="I138" s="93">
        <v>41</v>
      </c>
      <c r="J138" s="93">
        <v>37</v>
      </c>
      <c r="K138" s="93">
        <v>69</v>
      </c>
      <c r="L138" s="93">
        <v>87</v>
      </c>
      <c r="M138" s="93">
        <v>72</v>
      </c>
      <c r="N138" s="93">
        <v>43</v>
      </c>
      <c r="O138" s="93">
        <v>66</v>
      </c>
      <c r="P138" s="93">
        <v>42</v>
      </c>
      <c r="Q138" s="93">
        <v>62</v>
      </c>
      <c r="R138" s="93">
        <v>64</v>
      </c>
      <c r="S138" s="93">
        <v>28</v>
      </c>
      <c r="T138" s="93">
        <v>76</v>
      </c>
      <c r="U138" s="93">
        <v>90</v>
      </c>
      <c r="V138" s="93">
        <v>88</v>
      </c>
      <c r="W138" s="93">
        <v>85</v>
      </c>
      <c r="X138" s="93">
        <v>75</v>
      </c>
      <c r="Y138" s="93">
        <v>33</v>
      </c>
      <c r="Z138" s="93">
        <v>11</v>
      </c>
      <c r="AA138" s="93">
        <v>28</v>
      </c>
      <c r="AB138" s="93">
        <v>71</v>
      </c>
      <c r="AC138" s="93">
        <v>36</v>
      </c>
    </row>
    <row r="139" spans="1:29">
      <c r="A139" s="94">
        <v>38899</v>
      </c>
      <c r="B139" s="93">
        <v>52</v>
      </c>
      <c r="C139" s="93">
        <v>62</v>
      </c>
      <c r="D139" s="93">
        <v>62</v>
      </c>
      <c r="E139" s="93">
        <v>45</v>
      </c>
      <c r="F139" s="93">
        <v>49</v>
      </c>
      <c r="G139" s="93">
        <v>55</v>
      </c>
      <c r="H139" s="93">
        <v>45</v>
      </c>
      <c r="I139" s="93">
        <v>39</v>
      </c>
      <c r="J139" s="93">
        <v>41</v>
      </c>
      <c r="K139" s="93">
        <v>67</v>
      </c>
      <c r="L139" s="93">
        <v>81</v>
      </c>
      <c r="M139" s="93">
        <v>74</v>
      </c>
      <c r="N139" s="93">
        <v>44</v>
      </c>
      <c r="O139" s="93">
        <v>65</v>
      </c>
      <c r="P139" s="93">
        <v>40</v>
      </c>
      <c r="Q139" s="93">
        <v>65</v>
      </c>
      <c r="R139" s="93">
        <v>65</v>
      </c>
      <c r="S139" s="93">
        <v>24</v>
      </c>
      <c r="T139" s="93">
        <v>81</v>
      </c>
      <c r="U139" s="93">
        <v>93</v>
      </c>
      <c r="V139" s="93">
        <v>89</v>
      </c>
      <c r="W139" s="93">
        <v>91</v>
      </c>
      <c r="X139" s="93">
        <v>79</v>
      </c>
      <c r="Y139" s="93">
        <v>25</v>
      </c>
      <c r="Z139" s="93">
        <v>11</v>
      </c>
      <c r="AA139" s="93">
        <v>32</v>
      </c>
      <c r="AB139" s="93">
        <v>83</v>
      </c>
      <c r="AC139" s="93">
        <v>36</v>
      </c>
    </row>
    <row r="140" spans="1:29">
      <c r="A140" s="94">
        <v>38930</v>
      </c>
      <c r="B140" s="93">
        <v>53</v>
      </c>
      <c r="C140" s="93">
        <v>65</v>
      </c>
      <c r="D140" s="93">
        <v>62</v>
      </c>
      <c r="E140" s="93">
        <v>49</v>
      </c>
      <c r="F140" s="93">
        <v>61</v>
      </c>
      <c r="G140" s="93">
        <v>60</v>
      </c>
      <c r="H140" s="93">
        <v>38</v>
      </c>
      <c r="I140" s="93">
        <v>39</v>
      </c>
      <c r="J140" s="93">
        <v>38</v>
      </c>
      <c r="K140" s="93">
        <v>73</v>
      </c>
      <c r="L140" s="93">
        <v>86</v>
      </c>
      <c r="M140" s="93">
        <v>76</v>
      </c>
      <c r="N140" s="93">
        <v>45</v>
      </c>
      <c r="O140" s="93">
        <v>71</v>
      </c>
      <c r="P140" s="93">
        <v>44</v>
      </c>
      <c r="Q140" s="93">
        <v>64</v>
      </c>
      <c r="R140" s="93">
        <v>64</v>
      </c>
      <c r="S140" s="93">
        <v>27</v>
      </c>
      <c r="T140" s="93">
        <v>82</v>
      </c>
      <c r="U140" s="93">
        <v>94</v>
      </c>
      <c r="V140" s="93">
        <v>84</v>
      </c>
      <c r="W140" s="93">
        <v>91</v>
      </c>
      <c r="X140" s="93">
        <v>83</v>
      </c>
      <c r="Y140" s="93">
        <v>33</v>
      </c>
      <c r="Z140" s="93">
        <v>12</v>
      </c>
      <c r="AA140" s="93">
        <v>25</v>
      </c>
      <c r="AB140" s="93">
        <v>80</v>
      </c>
      <c r="AC140" s="93">
        <v>35</v>
      </c>
    </row>
    <row r="141" spans="1:29">
      <c r="A141" s="94">
        <v>38961</v>
      </c>
      <c r="B141" s="93">
        <v>53</v>
      </c>
      <c r="C141" s="93">
        <v>69</v>
      </c>
      <c r="D141" s="93">
        <v>55</v>
      </c>
      <c r="E141" s="93">
        <v>48</v>
      </c>
      <c r="F141" s="93">
        <v>49</v>
      </c>
      <c r="G141" s="93">
        <v>56</v>
      </c>
      <c r="H141" s="93">
        <v>39</v>
      </c>
      <c r="I141" s="93">
        <v>40</v>
      </c>
      <c r="J141" s="93">
        <v>38</v>
      </c>
      <c r="K141" s="93">
        <v>73</v>
      </c>
      <c r="L141" s="93">
        <v>83</v>
      </c>
      <c r="M141" s="93">
        <v>74</v>
      </c>
      <c r="N141" s="93">
        <v>43</v>
      </c>
      <c r="O141" s="93">
        <v>63</v>
      </c>
      <c r="P141" s="93">
        <v>45</v>
      </c>
      <c r="Q141" s="93">
        <v>63</v>
      </c>
      <c r="R141" s="93">
        <v>63</v>
      </c>
      <c r="S141" s="93">
        <v>28</v>
      </c>
      <c r="T141" s="93">
        <v>80</v>
      </c>
      <c r="U141" s="93">
        <v>94</v>
      </c>
      <c r="V141" s="93">
        <v>86</v>
      </c>
      <c r="W141" s="93">
        <v>91</v>
      </c>
      <c r="X141" s="93">
        <v>81</v>
      </c>
      <c r="Y141" s="93">
        <v>27</v>
      </c>
      <c r="Z141" s="93">
        <v>11</v>
      </c>
      <c r="AA141" s="93">
        <v>26</v>
      </c>
      <c r="AB141" s="93">
        <v>77</v>
      </c>
      <c r="AC141" s="93">
        <v>30</v>
      </c>
    </row>
    <row r="142" spans="1:29">
      <c r="A142" s="94">
        <v>38991</v>
      </c>
      <c r="B142" s="93">
        <v>54</v>
      </c>
      <c r="C142" s="93">
        <v>65</v>
      </c>
      <c r="D142" s="93">
        <v>54</v>
      </c>
      <c r="E142" s="93">
        <v>47</v>
      </c>
      <c r="F142" s="93">
        <v>53</v>
      </c>
      <c r="G142" s="93">
        <v>54</v>
      </c>
      <c r="H142" s="93">
        <v>41</v>
      </c>
      <c r="I142" s="93">
        <v>43</v>
      </c>
      <c r="J142" s="93">
        <v>36</v>
      </c>
      <c r="K142" s="93">
        <v>79</v>
      </c>
      <c r="L142" s="93">
        <v>91</v>
      </c>
      <c r="M142" s="93">
        <v>73</v>
      </c>
      <c r="N142" s="93">
        <v>42</v>
      </c>
      <c r="O142" s="93">
        <v>54</v>
      </c>
      <c r="P142" s="93">
        <v>42</v>
      </c>
      <c r="Q142" s="93">
        <v>59</v>
      </c>
      <c r="R142" s="93">
        <v>57</v>
      </c>
      <c r="S142" s="93">
        <v>23</v>
      </c>
      <c r="T142" s="93">
        <v>81</v>
      </c>
      <c r="U142" s="93">
        <v>94</v>
      </c>
      <c r="V142" s="93">
        <v>81</v>
      </c>
      <c r="W142" s="93">
        <v>90</v>
      </c>
      <c r="X142" s="93">
        <v>79</v>
      </c>
      <c r="Y142" s="93">
        <v>29</v>
      </c>
      <c r="Z142" s="93">
        <v>11</v>
      </c>
      <c r="AA142" s="93">
        <v>31</v>
      </c>
      <c r="AB142" s="93">
        <v>76</v>
      </c>
      <c r="AC142" s="93">
        <v>38</v>
      </c>
    </row>
    <row r="143" spans="1:29">
      <c r="A143" s="94">
        <v>39022</v>
      </c>
      <c r="B143" s="93">
        <v>54</v>
      </c>
      <c r="C143" s="93">
        <v>66</v>
      </c>
      <c r="D143" s="93">
        <v>53</v>
      </c>
      <c r="E143" s="93">
        <v>49</v>
      </c>
      <c r="F143" s="93">
        <v>48</v>
      </c>
      <c r="G143" s="93">
        <v>51</v>
      </c>
      <c r="H143" s="93">
        <v>37</v>
      </c>
      <c r="I143" s="93">
        <v>40</v>
      </c>
      <c r="J143" s="93">
        <v>36</v>
      </c>
      <c r="K143" s="93">
        <v>74</v>
      </c>
      <c r="L143" s="93">
        <v>88</v>
      </c>
      <c r="M143" s="93">
        <v>71</v>
      </c>
      <c r="N143" s="93">
        <v>45</v>
      </c>
      <c r="O143" s="93">
        <v>53</v>
      </c>
      <c r="P143" s="93">
        <v>39</v>
      </c>
      <c r="Q143" s="93">
        <v>58</v>
      </c>
      <c r="R143" s="93">
        <v>50</v>
      </c>
      <c r="S143" s="93">
        <v>29</v>
      </c>
      <c r="T143" s="93">
        <v>79</v>
      </c>
      <c r="U143" s="93">
        <v>93</v>
      </c>
      <c r="V143" s="93">
        <v>90</v>
      </c>
      <c r="W143" s="93">
        <v>90</v>
      </c>
      <c r="X143" s="93">
        <v>79</v>
      </c>
      <c r="Y143" s="93">
        <v>32</v>
      </c>
      <c r="Z143" s="93">
        <v>11</v>
      </c>
      <c r="AA143" s="93">
        <v>33</v>
      </c>
      <c r="AB143" s="93">
        <v>82</v>
      </c>
      <c r="AC143" s="93">
        <v>38</v>
      </c>
    </row>
    <row r="144" spans="1:29">
      <c r="A144" s="94">
        <v>39052</v>
      </c>
      <c r="B144" s="93">
        <v>53</v>
      </c>
      <c r="C144" s="93">
        <v>65</v>
      </c>
      <c r="D144" s="93">
        <v>60</v>
      </c>
      <c r="E144" s="93">
        <v>52</v>
      </c>
      <c r="F144" s="93">
        <v>53</v>
      </c>
      <c r="G144" s="93">
        <v>51</v>
      </c>
      <c r="H144" s="93">
        <v>43</v>
      </c>
      <c r="I144" s="93">
        <v>44</v>
      </c>
      <c r="J144" s="93">
        <v>37</v>
      </c>
      <c r="K144" s="93">
        <v>74</v>
      </c>
      <c r="L144" s="93">
        <v>90</v>
      </c>
      <c r="M144" s="93">
        <v>69</v>
      </c>
      <c r="N144" s="93">
        <v>44</v>
      </c>
      <c r="O144" s="93">
        <v>56</v>
      </c>
      <c r="P144" s="93">
        <v>42</v>
      </c>
      <c r="Q144" s="93">
        <v>57</v>
      </c>
      <c r="R144" s="93">
        <v>55</v>
      </c>
      <c r="S144" s="93">
        <v>29</v>
      </c>
      <c r="T144" s="93">
        <v>81</v>
      </c>
      <c r="U144" s="93">
        <v>94</v>
      </c>
      <c r="V144" s="93">
        <v>84</v>
      </c>
      <c r="W144" s="93">
        <v>92</v>
      </c>
      <c r="X144" s="93">
        <v>83</v>
      </c>
      <c r="Y144" s="93">
        <v>31</v>
      </c>
      <c r="Z144" s="93">
        <v>12</v>
      </c>
      <c r="AA144" s="93">
        <v>30</v>
      </c>
      <c r="AB144" s="93">
        <v>79</v>
      </c>
      <c r="AC144" s="93">
        <v>36</v>
      </c>
    </row>
    <row r="145" spans="1:29">
      <c r="A145" s="94">
        <v>39083</v>
      </c>
      <c r="B145" s="93">
        <v>58</v>
      </c>
      <c r="C145" s="93">
        <v>74</v>
      </c>
      <c r="D145" s="93">
        <v>44</v>
      </c>
      <c r="E145" s="93">
        <v>46</v>
      </c>
      <c r="F145" s="93">
        <v>26</v>
      </c>
      <c r="G145" s="93">
        <v>38</v>
      </c>
      <c r="H145" s="93">
        <v>44</v>
      </c>
      <c r="I145" s="93">
        <v>38</v>
      </c>
      <c r="J145" s="93">
        <v>32</v>
      </c>
      <c r="K145" s="93">
        <v>80</v>
      </c>
      <c r="L145" s="93">
        <v>91</v>
      </c>
      <c r="M145" s="93">
        <v>62</v>
      </c>
      <c r="N145" s="93">
        <v>41</v>
      </c>
      <c r="O145" s="93">
        <v>46</v>
      </c>
      <c r="P145" s="93">
        <v>38</v>
      </c>
      <c r="Q145" s="93">
        <v>50</v>
      </c>
      <c r="R145" s="93">
        <v>44</v>
      </c>
      <c r="S145" s="93">
        <v>30</v>
      </c>
      <c r="T145" s="93">
        <v>78</v>
      </c>
      <c r="U145" s="93">
        <v>90</v>
      </c>
      <c r="V145" s="93">
        <v>82</v>
      </c>
      <c r="W145" s="93">
        <v>84</v>
      </c>
      <c r="X145" s="93">
        <v>72</v>
      </c>
      <c r="Y145" s="93">
        <v>35</v>
      </c>
      <c r="Z145" s="93">
        <v>11</v>
      </c>
      <c r="AA145" s="93">
        <v>33</v>
      </c>
      <c r="AB145" s="93">
        <v>80</v>
      </c>
      <c r="AC145" s="93">
        <v>39</v>
      </c>
    </row>
    <row r="146" spans="1:29">
      <c r="A146" s="94">
        <v>39114</v>
      </c>
      <c r="B146" s="93">
        <v>57</v>
      </c>
      <c r="C146" s="93">
        <v>70</v>
      </c>
      <c r="D146" s="93">
        <v>53</v>
      </c>
      <c r="E146" s="93">
        <v>49</v>
      </c>
      <c r="F146" s="93">
        <v>59</v>
      </c>
      <c r="G146" s="93">
        <v>58</v>
      </c>
      <c r="H146" s="93">
        <v>44</v>
      </c>
      <c r="I146" s="93">
        <v>39</v>
      </c>
      <c r="J146" s="93">
        <v>39</v>
      </c>
      <c r="K146" s="93">
        <v>84</v>
      </c>
      <c r="L146" s="93">
        <v>93</v>
      </c>
      <c r="M146" s="93">
        <v>71</v>
      </c>
      <c r="N146" s="93">
        <v>47</v>
      </c>
      <c r="O146" s="93">
        <v>52</v>
      </c>
      <c r="P146" s="93">
        <v>40</v>
      </c>
      <c r="Q146" s="93">
        <v>47</v>
      </c>
      <c r="R146" s="93">
        <v>54</v>
      </c>
      <c r="S146" s="93">
        <v>29</v>
      </c>
      <c r="T146" s="93">
        <v>79</v>
      </c>
      <c r="U146" s="93">
        <v>93</v>
      </c>
      <c r="V146" s="93">
        <v>90</v>
      </c>
      <c r="W146" s="93">
        <v>86</v>
      </c>
      <c r="X146" s="93">
        <v>74</v>
      </c>
      <c r="Y146" s="93">
        <v>30</v>
      </c>
      <c r="Z146" s="93">
        <v>11</v>
      </c>
      <c r="AA146" s="93">
        <v>31</v>
      </c>
      <c r="AB146" s="93">
        <v>84</v>
      </c>
      <c r="AC146" s="93">
        <v>36</v>
      </c>
    </row>
    <row r="147" spans="1:29">
      <c r="A147" s="94">
        <v>39142</v>
      </c>
      <c r="B147" s="93">
        <v>54</v>
      </c>
      <c r="C147" s="93">
        <v>68</v>
      </c>
      <c r="D147" s="93">
        <v>61</v>
      </c>
      <c r="E147" s="93">
        <v>49</v>
      </c>
      <c r="F147" s="93">
        <v>62</v>
      </c>
      <c r="G147" s="93">
        <v>62</v>
      </c>
      <c r="H147" s="93">
        <v>46</v>
      </c>
      <c r="I147" s="93">
        <v>38</v>
      </c>
      <c r="J147" s="93">
        <v>42</v>
      </c>
      <c r="K147" s="93">
        <v>85</v>
      </c>
      <c r="L147" s="93">
        <v>95</v>
      </c>
      <c r="M147" s="93">
        <v>75</v>
      </c>
      <c r="N147" s="93">
        <v>51</v>
      </c>
      <c r="O147" s="93">
        <v>58</v>
      </c>
      <c r="P147" s="93">
        <v>43</v>
      </c>
      <c r="Q147" s="93">
        <v>56</v>
      </c>
      <c r="R147" s="93">
        <v>65</v>
      </c>
      <c r="S147" s="93">
        <v>30</v>
      </c>
      <c r="T147" s="93">
        <v>79</v>
      </c>
      <c r="U147" s="93">
        <v>91</v>
      </c>
      <c r="V147" s="93">
        <v>88</v>
      </c>
      <c r="W147" s="93">
        <v>89</v>
      </c>
      <c r="X147" s="93">
        <v>76</v>
      </c>
      <c r="Y147" s="93">
        <v>30</v>
      </c>
      <c r="Z147" s="93">
        <v>11</v>
      </c>
      <c r="AA147" s="93">
        <v>33</v>
      </c>
      <c r="AB147" s="93">
        <v>83</v>
      </c>
      <c r="AC147" s="93">
        <v>40</v>
      </c>
    </row>
    <row r="148" spans="1:29">
      <c r="A148" s="94">
        <v>39173</v>
      </c>
      <c r="B148" s="93">
        <v>60</v>
      </c>
      <c r="C148" s="93">
        <v>72</v>
      </c>
      <c r="D148" s="93">
        <v>61</v>
      </c>
      <c r="E148" s="93">
        <v>48</v>
      </c>
      <c r="F148" s="93">
        <v>55</v>
      </c>
      <c r="G148" s="93">
        <v>57</v>
      </c>
      <c r="H148" s="93">
        <v>45</v>
      </c>
      <c r="I148" s="93">
        <v>39</v>
      </c>
      <c r="J148" s="93">
        <v>41</v>
      </c>
      <c r="K148" s="93">
        <v>82</v>
      </c>
      <c r="L148" s="93">
        <v>92</v>
      </c>
      <c r="M148" s="93">
        <v>80</v>
      </c>
      <c r="N148" s="93">
        <v>52</v>
      </c>
      <c r="O148" s="93">
        <v>73</v>
      </c>
      <c r="P148" s="93">
        <v>45</v>
      </c>
      <c r="Q148" s="93">
        <v>66</v>
      </c>
      <c r="R148" s="93">
        <v>76</v>
      </c>
      <c r="S148" s="93">
        <v>26</v>
      </c>
      <c r="T148" s="93">
        <v>78</v>
      </c>
      <c r="U148" s="93">
        <v>95</v>
      </c>
      <c r="V148" s="93">
        <v>89</v>
      </c>
      <c r="W148" s="93">
        <v>91</v>
      </c>
      <c r="X148" s="93">
        <v>75</v>
      </c>
      <c r="Y148" s="93">
        <v>25</v>
      </c>
      <c r="Z148" s="93">
        <v>11</v>
      </c>
      <c r="AA148" s="93">
        <v>29</v>
      </c>
      <c r="AB148" s="93">
        <v>78</v>
      </c>
      <c r="AC148" s="93">
        <v>34</v>
      </c>
    </row>
    <row r="149" spans="1:29">
      <c r="A149" s="94">
        <v>39203</v>
      </c>
      <c r="B149" s="93">
        <v>56</v>
      </c>
      <c r="C149" s="93">
        <v>72</v>
      </c>
      <c r="D149" s="93">
        <v>61</v>
      </c>
      <c r="E149" s="93">
        <v>47</v>
      </c>
      <c r="F149" s="93">
        <v>55</v>
      </c>
      <c r="G149" s="93">
        <v>54</v>
      </c>
      <c r="H149" s="93">
        <v>39</v>
      </c>
      <c r="I149" s="93">
        <v>37</v>
      </c>
      <c r="J149" s="93">
        <v>38</v>
      </c>
      <c r="K149" s="93">
        <v>73</v>
      </c>
      <c r="L149" s="93">
        <v>84</v>
      </c>
      <c r="M149" s="93">
        <v>76</v>
      </c>
      <c r="N149" s="93">
        <v>51</v>
      </c>
      <c r="O149" s="93">
        <v>66</v>
      </c>
      <c r="P149" s="93">
        <v>46</v>
      </c>
      <c r="Q149" s="93">
        <v>64</v>
      </c>
      <c r="R149" s="93">
        <v>70</v>
      </c>
      <c r="S149" s="93">
        <v>26</v>
      </c>
      <c r="T149" s="93">
        <v>81</v>
      </c>
      <c r="U149" s="93">
        <v>94</v>
      </c>
      <c r="V149" s="93">
        <v>87</v>
      </c>
      <c r="W149" s="93">
        <v>92</v>
      </c>
      <c r="X149" s="93">
        <v>77</v>
      </c>
      <c r="Y149" s="93">
        <v>31</v>
      </c>
      <c r="Z149" s="93">
        <v>11</v>
      </c>
      <c r="AA149" s="93">
        <v>26</v>
      </c>
      <c r="AB149" s="93">
        <v>85</v>
      </c>
      <c r="AC149" s="93">
        <v>34</v>
      </c>
    </row>
    <row r="150" spans="1:29">
      <c r="A150" s="94">
        <v>39234</v>
      </c>
      <c r="B150" s="93">
        <v>57</v>
      </c>
      <c r="C150" s="93">
        <v>69</v>
      </c>
      <c r="D150" s="93">
        <v>57</v>
      </c>
      <c r="E150" s="93">
        <v>48</v>
      </c>
      <c r="F150" s="93">
        <v>53</v>
      </c>
      <c r="G150" s="93">
        <v>51</v>
      </c>
      <c r="H150" s="93">
        <v>41</v>
      </c>
      <c r="I150" s="93">
        <v>44</v>
      </c>
      <c r="J150" s="93">
        <v>43</v>
      </c>
      <c r="K150" s="93">
        <v>73</v>
      </c>
      <c r="L150" s="93">
        <v>88</v>
      </c>
      <c r="M150" s="93">
        <v>76</v>
      </c>
      <c r="N150" s="93">
        <v>50</v>
      </c>
      <c r="O150" s="93">
        <v>68</v>
      </c>
      <c r="P150" s="93">
        <v>48</v>
      </c>
      <c r="Q150" s="93">
        <v>65</v>
      </c>
      <c r="R150" s="93">
        <v>71</v>
      </c>
      <c r="S150" s="93">
        <v>24</v>
      </c>
      <c r="T150" s="93">
        <v>80</v>
      </c>
      <c r="U150" s="93">
        <v>93</v>
      </c>
      <c r="V150" s="93">
        <v>91</v>
      </c>
      <c r="W150" s="93">
        <v>93</v>
      </c>
      <c r="X150" s="93">
        <v>83</v>
      </c>
      <c r="Y150" s="93">
        <v>27</v>
      </c>
      <c r="Z150" s="93">
        <v>12</v>
      </c>
      <c r="AA150" s="93">
        <v>30</v>
      </c>
      <c r="AB150" s="93">
        <v>81</v>
      </c>
      <c r="AC150" s="93">
        <v>37</v>
      </c>
    </row>
    <row r="151" spans="1:29">
      <c r="A151" s="94">
        <v>39264</v>
      </c>
      <c r="B151" s="93">
        <v>61</v>
      </c>
      <c r="C151" s="93">
        <v>73</v>
      </c>
      <c r="D151" s="93">
        <v>65</v>
      </c>
      <c r="E151" s="93">
        <v>50</v>
      </c>
      <c r="F151" s="93">
        <v>54</v>
      </c>
      <c r="G151" s="93">
        <v>57</v>
      </c>
      <c r="H151" s="93">
        <v>39</v>
      </c>
      <c r="I151" s="93">
        <v>41</v>
      </c>
      <c r="J151" s="93">
        <v>40</v>
      </c>
      <c r="K151" s="93">
        <v>75</v>
      </c>
      <c r="L151" s="93">
        <v>88</v>
      </c>
      <c r="M151" s="93">
        <v>80</v>
      </c>
      <c r="N151" s="93">
        <v>53</v>
      </c>
      <c r="O151" s="93">
        <v>69</v>
      </c>
      <c r="P151" s="93">
        <v>47</v>
      </c>
      <c r="Q151" s="93">
        <v>68</v>
      </c>
      <c r="R151" s="93">
        <v>69</v>
      </c>
      <c r="S151" s="93">
        <v>25</v>
      </c>
      <c r="T151" s="93">
        <v>78</v>
      </c>
      <c r="U151" s="93">
        <v>93</v>
      </c>
      <c r="V151" s="93">
        <v>82</v>
      </c>
      <c r="W151" s="93">
        <v>93</v>
      </c>
      <c r="X151" s="93">
        <v>78</v>
      </c>
      <c r="Y151" s="93">
        <v>26</v>
      </c>
      <c r="Z151" s="93">
        <v>11</v>
      </c>
      <c r="AA151" s="93">
        <v>34</v>
      </c>
      <c r="AB151" s="93">
        <v>73</v>
      </c>
      <c r="AC151" s="93">
        <v>38</v>
      </c>
    </row>
    <row r="152" spans="1:29">
      <c r="A152" s="94">
        <v>39295</v>
      </c>
      <c r="B152" s="93">
        <v>63</v>
      </c>
      <c r="C152" s="93">
        <v>75</v>
      </c>
      <c r="D152" s="93">
        <v>66</v>
      </c>
      <c r="E152" s="93">
        <v>49</v>
      </c>
      <c r="F152" s="93">
        <v>62</v>
      </c>
      <c r="G152" s="93">
        <v>58</v>
      </c>
      <c r="H152" s="93">
        <v>42</v>
      </c>
      <c r="I152" s="93">
        <v>40</v>
      </c>
      <c r="J152" s="93">
        <v>34</v>
      </c>
      <c r="K152" s="93">
        <v>72</v>
      </c>
      <c r="L152" s="93">
        <v>85</v>
      </c>
      <c r="M152" s="93">
        <v>79</v>
      </c>
      <c r="N152" s="93">
        <v>52</v>
      </c>
      <c r="O152" s="93">
        <v>68</v>
      </c>
      <c r="P152" s="93">
        <v>44</v>
      </c>
      <c r="Q152" s="93">
        <v>65</v>
      </c>
      <c r="R152" s="93">
        <v>67</v>
      </c>
      <c r="S152" s="93">
        <v>26</v>
      </c>
      <c r="T152" s="93">
        <v>81</v>
      </c>
      <c r="U152" s="93">
        <v>95</v>
      </c>
      <c r="V152" s="93">
        <v>85</v>
      </c>
      <c r="W152" s="93">
        <v>92</v>
      </c>
      <c r="X152" s="93">
        <v>82</v>
      </c>
      <c r="Y152" s="93">
        <v>30</v>
      </c>
      <c r="Z152" s="93">
        <v>11</v>
      </c>
      <c r="AA152" s="93">
        <v>34</v>
      </c>
      <c r="AB152" s="93">
        <v>74</v>
      </c>
      <c r="AC152" s="93">
        <v>40</v>
      </c>
    </row>
    <row r="153" spans="1:29">
      <c r="A153" s="94">
        <v>39326</v>
      </c>
      <c r="B153" s="93">
        <v>57</v>
      </c>
      <c r="C153" s="93">
        <v>75</v>
      </c>
      <c r="D153" s="93">
        <v>61</v>
      </c>
      <c r="E153" s="93">
        <v>45</v>
      </c>
      <c r="F153" s="93">
        <v>42</v>
      </c>
      <c r="G153" s="93">
        <v>49</v>
      </c>
      <c r="H153" s="93">
        <v>40</v>
      </c>
      <c r="I153" s="93">
        <v>39</v>
      </c>
      <c r="J153" s="93">
        <v>32</v>
      </c>
      <c r="K153" s="93">
        <v>78</v>
      </c>
      <c r="L153" s="93">
        <v>85</v>
      </c>
      <c r="M153" s="93">
        <v>73</v>
      </c>
      <c r="N153" s="93">
        <v>47</v>
      </c>
      <c r="O153" s="93">
        <v>65</v>
      </c>
      <c r="P153" s="93">
        <v>44</v>
      </c>
      <c r="Q153" s="93">
        <v>66</v>
      </c>
      <c r="R153" s="93">
        <v>67</v>
      </c>
      <c r="S153" s="93">
        <v>25</v>
      </c>
      <c r="T153" s="93">
        <v>78</v>
      </c>
      <c r="U153" s="93">
        <v>93</v>
      </c>
      <c r="V153" s="93">
        <v>87</v>
      </c>
      <c r="W153" s="93">
        <v>91</v>
      </c>
      <c r="X153" s="93">
        <v>76</v>
      </c>
      <c r="Y153" s="93">
        <v>33</v>
      </c>
      <c r="Z153" s="93">
        <v>11</v>
      </c>
      <c r="AA153" s="93">
        <v>32</v>
      </c>
      <c r="AB153" s="93">
        <v>78</v>
      </c>
      <c r="AC153" s="93">
        <v>36</v>
      </c>
    </row>
    <row r="154" spans="1:29">
      <c r="A154" s="94">
        <v>39356</v>
      </c>
      <c r="B154" s="93">
        <v>64</v>
      </c>
      <c r="C154" s="93">
        <v>78</v>
      </c>
      <c r="D154" s="93">
        <v>64</v>
      </c>
      <c r="E154" s="93">
        <v>49</v>
      </c>
      <c r="F154" s="93">
        <v>55</v>
      </c>
      <c r="G154" s="93">
        <v>52</v>
      </c>
      <c r="H154" s="93">
        <v>38</v>
      </c>
      <c r="I154" s="93">
        <v>37</v>
      </c>
      <c r="J154" s="93">
        <v>33</v>
      </c>
      <c r="K154" s="93">
        <v>75</v>
      </c>
      <c r="L154" s="93">
        <v>88</v>
      </c>
      <c r="M154" s="93">
        <v>74</v>
      </c>
      <c r="N154" s="93">
        <v>50</v>
      </c>
      <c r="O154" s="93">
        <v>54</v>
      </c>
      <c r="P154" s="93">
        <v>40</v>
      </c>
      <c r="Q154" s="93">
        <v>61</v>
      </c>
      <c r="R154" s="93">
        <v>57</v>
      </c>
      <c r="S154" s="93">
        <v>25</v>
      </c>
      <c r="T154" s="93">
        <v>81</v>
      </c>
      <c r="U154" s="93">
        <v>95</v>
      </c>
      <c r="V154" s="93">
        <v>86</v>
      </c>
      <c r="W154" s="93">
        <v>91</v>
      </c>
      <c r="X154" s="93">
        <v>81</v>
      </c>
      <c r="Y154" s="93">
        <v>29</v>
      </c>
      <c r="Z154" s="93">
        <v>10</v>
      </c>
      <c r="AA154" s="93">
        <v>25</v>
      </c>
      <c r="AB154" s="93">
        <v>78</v>
      </c>
      <c r="AC154" s="93">
        <v>31</v>
      </c>
    </row>
    <row r="155" spans="1:29">
      <c r="A155" s="94">
        <v>39387</v>
      </c>
      <c r="B155" s="93">
        <v>57</v>
      </c>
      <c r="C155" s="93">
        <v>77</v>
      </c>
      <c r="D155" s="93">
        <v>58</v>
      </c>
      <c r="E155" s="93">
        <v>52</v>
      </c>
      <c r="F155" s="93">
        <v>49</v>
      </c>
      <c r="G155" s="93">
        <v>46</v>
      </c>
      <c r="H155" s="93">
        <v>43</v>
      </c>
      <c r="I155" s="93">
        <v>37</v>
      </c>
      <c r="J155" s="93">
        <v>35</v>
      </c>
      <c r="K155" s="93">
        <v>79</v>
      </c>
      <c r="L155" s="93">
        <v>84</v>
      </c>
      <c r="M155" s="93">
        <v>70</v>
      </c>
      <c r="N155" s="93">
        <v>46</v>
      </c>
      <c r="O155" s="93">
        <v>52</v>
      </c>
      <c r="P155" s="93">
        <v>39</v>
      </c>
      <c r="Q155" s="93">
        <v>53</v>
      </c>
      <c r="R155" s="93">
        <v>55</v>
      </c>
      <c r="S155" s="93">
        <v>21</v>
      </c>
      <c r="T155" s="93">
        <v>82</v>
      </c>
      <c r="U155" s="93">
        <v>95</v>
      </c>
      <c r="V155" s="93">
        <v>84</v>
      </c>
      <c r="W155" s="93">
        <v>88</v>
      </c>
      <c r="X155" s="93">
        <v>82</v>
      </c>
      <c r="Y155" s="93">
        <v>32</v>
      </c>
      <c r="Z155" s="93">
        <v>11</v>
      </c>
      <c r="AA155" s="93">
        <v>38</v>
      </c>
      <c r="AB155" s="93">
        <v>79</v>
      </c>
      <c r="AC155" s="93">
        <v>43</v>
      </c>
    </row>
    <row r="156" spans="1:29">
      <c r="A156" s="94">
        <v>39417</v>
      </c>
      <c r="B156" s="93">
        <v>58</v>
      </c>
      <c r="C156" s="93">
        <v>76</v>
      </c>
      <c r="D156" s="93">
        <v>60</v>
      </c>
      <c r="E156" s="93">
        <v>50</v>
      </c>
      <c r="F156" s="93">
        <v>49</v>
      </c>
      <c r="G156" s="93">
        <v>51</v>
      </c>
      <c r="H156" s="93">
        <v>41</v>
      </c>
      <c r="I156" s="93">
        <v>36</v>
      </c>
      <c r="J156" s="93">
        <v>33</v>
      </c>
      <c r="K156" s="93">
        <v>77</v>
      </c>
      <c r="L156" s="93">
        <v>89</v>
      </c>
      <c r="M156" s="93">
        <v>68</v>
      </c>
      <c r="N156" s="93">
        <v>43</v>
      </c>
      <c r="O156" s="93">
        <v>46</v>
      </c>
      <c r="P156" s="93">
        <v>36</v>
      </c>
      <c r="Q156" s="93">
        <v>55</v>
      </c>
      <c r="R156" s="93">
        <v>48</v>
      </c>
      <c r="S156" s="93">
        <v>26</v>
      </c>
      <c r="T156" s="93">
        <v>80</v>
      </c>
      <c r="U156" s="93">
        <v>95</v>
      </c>
      <c r="V156" s="93">
        <v>88</v>
      </c>
      <c r="W156" s="93">
        <v>89</v>
      </c>
      <c r="X156" s="93">
        <v>80</v>
      </c>
      <c r="Y156" s="93">
        <v>36</v>
      </c>
      <c r="Z156" s="93">
        <v>11</v>
      </c>
      <c r="AA156" s="93">
        <v>35</v>
      </c>
      <c r="AB156" s="93">
        <v>85</v>
      </c>
      <c r="AC156" s="93">
        <v>39</v>
      </c>
    </row>
    <row r="157" spans="1:29">
      <c r="A157" s="94">
        <v>39448</v>
      </c>
      <c r="B157" s="93">
        <v>68</v>
      </c>
      <c r="C157" s="93">
        <v>84</v>
      </c>
      <c r="D157" s="93">
        <v>50</v>
      </c>
      <c r="E157" s="93">
        <v>48</v>
      </c>
      <c r="F157" s="93">
        <v>29</v>
      </c>
      <c r="G157" s="93">
        <v>38</v>
      </c>
      <c r="H157" s="93">
        <v>49</v>
      </c>
      <c r="I157" s="93">
        <v>34</v>
      </c>
      <c r="J157" s="93">
        <v>31</v>
      </c>
      <c r="K157" s="93">
        <v>82</v>
      </c>
      <c r="L157" s="93">
        <v>92</v>
      </c>
      <c r="M157" s="93">
        <v>68</v>
      </c>
      <c r="N157" s="93">
        <v>49</v>
      </c>
      <c r="O157" s="93">
        <v>45</v>
      </c>
      <c r="P157" s="93">
        <v>39</v>
      </c>
      <c r="Q157" s="93">
        <v>48</v>
      </c>
      <c r="R157" s="93">
        <v>48</v>
      </c>
      <c r="S157" s="93">
        <v>27</v>
      </c>
      <c r="T157" s="93">
        <v>78</v>
      </c>
      <c r="U157" s="93">
        <v>92</v>
      </c>
      <c r="V157" s="93">
        <v>85</v>
      </c>
      <c r="W157" s="93">
        <v>86</v>
      </c>
      <c r="X157" s="93">
        <v>72</v>
      </c>
      <c r="Y157" s="93">
        <v>35</v>
      </c>
      <c r="Z157" s="93">
        <v>11</v>
      </c>
      <c r="AA157" s="93">
        <v>33</v>
      </c>
      <c r="AB157" s="93">
        <v>86</v>
      </c>
      <c r="AC157" s="93">
        <v>41</v>
      </c>
    </row>
    <row r="158" spans="1:29">
      <c r="A158" s="94">
        <v>39479</v>
      </c>
      <c r="B158" s="93">
        <v>63</v>
      </c>
      <c r="C158" s="93">
        <v>80</v>
      </c>
      <c r="D158" s="93">
        <v>61</v>
      </c>
      <c r="E158" s="93">
        <v>52</v>
      </c>
      <c r="F158" s="93">
        <v>62</v>
      </c>
      <c r="G158" s="93">
        <v>56</v>
      </c>
      <c r="H158" s="93">
        <v>51</v>
      </c>
      <c r="I158" s="93">
        <v>37</v>
      </c>
      <c r="J158" s="93">
        <v>35</v>
      </c>
      <c r="K158" s="93">
        <v>85</v>
      </c>
      <c r="L158" s="93">
        <v>96</v>
      </c>
      <c r="M158" s="93">
        <v>71</v>
      </c>
      <c r="N158" s="93">
        <v>48</v>
      </c>
      <c r="O158" s="93">
        <v>49</v>
      </c>
      <c r="P158" s="93">
        <v>34</v>
      </c>
      <c r="Q158" s="93">
        <v>52</v>
      </c>
      <c r="R158" s="93">
        <v>49</v>
      </c>
      <c r="S158" s="93">
        <v>26</v>
      </c>
      <c r="T158" s="93">
        <v>79</v>
      </c>
      <c r="U158" s="93">
        <v>92</v>
      </c>
      <c r="V158" s="93">
        <v>88</v>
      </c>
      <c r="W158" s="93">
        <v>88</v>
      </c>
      <c r="X158" s="93">
        <v>73</v>
      </c>
      <c r="Y158" s="93">
        <v>35</v>
      </c>
      <c r="Z158" s="93">
        <v>11</v>
      </c>
      <c r="AA158" s="93">
        <v>31</v>
      </c>
      <c r="AB158" s="93">
        <v>81</v>
      </c>
      <c r="AC158" s="93">
        <v>36</v>
      </c>
    </row>
    <row r="159" spans="1:29">
      <c r="A159" s="94">
        <v>39508</v>
      </c>
      <c r="B159" s="93">
        <v>61</v>
      </c>
      <c r="C159" s="93">
        <v>80</v>
      </c>
      <c r="D159" s="93">
        <v>63</v>
      </c>
      <c r="E159" s="93">
        <v>46</v>
      </c>
      <c r="F159" s="93">
        <v>62</v>
      </c>
      <c r="G159" s="93">
        <v>57</v>
      </c>
      <c r="H159" s="93">
        <v>47</v>
      </c>
      <c r="I159" s="93">
        <v>32</v>
      </c>
      <c r="J159" s="93">
        <v>38</v>
      </c>
      <c r="K159" s="93">
        <v>89</v>
      </c>
      <c r="L159" s="93">
        <v>95</v>
      </c>
      <c r="M159" s="93">
        <v>73</v>
      </c>
      <c r="N159" s="93">
        <v>51</v>
      </c>
      <c r="O159" s="93">
        <v>55</v>
      </c>
      <c r="P159" s="93">
        <v>40</v>
      </c>
      <c r="Q159" s="93">
        <v>56</v>
      </c>
      <c r="R159" s="93">
        <v>65</v>
      </c>
      <c r="S159" s="93">
        <v>23</v>
      </c>
      <c r="T159" s="93">
        <v>81</v>
      </c>
      <c r="U159" s="93">
        <v>94</v>
      </c>
      <c r="V159" s="93">
        <v>89</v>
      </c>
      <c r="W159" s="93">
        <v>90</v>
      </c>
      <c r="X159" s="93">
        <v>75</v>
      </c>
      <c r="Y159" s="93">
        <v>30</v>
      </c>
      <c r="Z159" s="93">
        <v>11</v>
      </c>
      <c r="AA159" s="93">
        <v>32</v>
      </c>
      <c r="AB159" s="93">
        <v>85</v>
      </c>
      <c r="AC159" s="93">
        <v>38</v>
      </c>
    </row>
    <row r="160" spans="1:29">
      <c r="A160" s="94">
        <v>39539</v>
      </c>
      <c r="B160" s="93">
        <v>60</v>
      </c>
      <c r="C160" s="93">
        <v>82</v>
      </c>
      <c r="D160" s="93">
        <v>64</v>
      </c>
      <c r="E160" s="93">
        <v>43</v>
      </c>
      <c r="F160" s="93">
        <v>56</v>
      </c>
      <c r="G160" s="93">
        <v>50</v>
      </c>
      <c r="H160" s="93">
        <v>53</v>
      </c>
      <c r="I160" s="93">
        <v>33</v>
      </c>
      <c r="J160" s="93">
        <v>37</v>
      </c>
      <c r="K160" s="93">
        <v>81</v>
      </c>
      <c r="L160" s="93">
        <v>91</v>
      </c>
      <c r="M160" s="93">
        <v>77</v>
      </c>
      <c r="N160" s="93">
        <v>54</v>
      </c>
      <c r="O160" s="93">
        <v>68</v>
      </c>
      <c r="P160" s="93">
        <v>44</v>
      </c>
      <c r="Q160" s="93">
        <v>61</v>
      </c>
      <c r="R160" s="93">
        <v>75</v>
      </c>
      <c r="S160" s="93">
        <v>26</v>
      </c>
      <c r="T160" s="93">
        <v>82</v>
      </c>
      <c r="U160" s="93">
        <v>94</v>
      </c>
      <c r="V160" s="93">
        <v>88</v>
      </c>
      <c r="W160" s="93">
        <v>89</v>
      </c>
      <c r="X160" s="93">
        <v>73</v>
      </c>
      <c r="Y160" s="93">
        <v>31</v>
      </c>
      <c r="Z160" s="93">
        <v>11</v>
      </c>
      <c r="AA160" s="93">
        <v>38</v>
      </c>
      <c r="AB160" s="93">
        <v>79</v>
      </c>
      <c r="AC160" s="93">
        <v>44</v>
      </c>
    </row>
    <row r="161" spans="1:29">
      <c r="A161" s="94">
        <v>39569</v>
      </c>
      <c r="B161" s="93">
        <v>59</v>
      </c>
      <c r="C161" s="93">
        <v>80</v>
      </c>
      <c r="D161" s="93">
        <v>58</v>
      </c>
      <c r="E161" s="93">
        <v>44</v>
      </c>
      <c r="F161" s="93">
        <v>47</v>
      </c>
      <c r="G161" s="93">
        <v>48</v>
      </c>
      <c r="H161" s="93">
        <v>53</v>
      </c>
      <c r="I161" s="93">
        <v>30</v>
      </c>
      <c r="J161" s="93">
        <v>38</v>
      </c>
      <c r="K161" s="93">
        <v>81</v>
      </c>
      <c r="L161" s="93">
        <v>92</v>
      </c>
      <c r="M161" s="93">
        <v>77</v>
      </c>
      <c r="N161" s="93">
        <v>54</v>
      </c>
      <c r="O161" s="93">
        <v>70</v>
      </c>
      <c r="P161" s="93">
        <v>46</v>
      </c>
      <c r="Q161" s="93">
        <v>68</v>
      </c>
      <c r="R161" s="93">
        <v>73</v>
      </c>
      <c r="S161" s="93">
        <v>27</v>
      </c>
      <c r="T161" s="93">
        <v>78</v>
      </c>
      <c r="U161" s="93">
        <v>92</v>
      </c>
      <c r="V161" s="93">
        <v>90</v>
      </c>
      <c r="W161" s="93">
        <v>86</v>
      </c>
      <c r="X161" s="93">
        <v>74</v>
      </c>
      <c r="Y161" s="93">
        <v>26</v>
      </c>
      <c r="Z161" s="93">
        <v>12</v>
      </c>
      <c r="AA161" s="93">
        <v>35</v>
      </c>
      <c r="AB161" s="93">
        <v>82</v>
      </c>
      <c r="AC161" s="93">
        <v>44</v>
      </c>
    </row>
    <row r="162" spans="1:29">
      <c r="A162" s="94">
        <v>39600</v>
      </c>
      <c r="B162" s="93">
        <v>59</v>
      </c>
      <c r="C162" s="93">
        <v>75</v>
      </c>
      <c r="D162" s="93">
        <v>60</v>
      </c>
      <c r="E162" s="93">
        <v>39</v>
      </c>
      <c r="F162" s="93">
        <v>45</v>
      </c>
      <c r="G162" s="93">
        <v>52</v>
      </c>
      <c r="H162" s="93">
        <v>48</v>
      </c>
      <c r="I162" s="93">
        <v>33</v>
      </c>
      <c r="J162" s="93">
        <v>38</v>
      </c>
      <c r="K162" s="93">
        <v>77</v>
      </c>
      <c r="L162" s="93">
        <v>87</v>
      </c>
      <c r="M162" s="93">
        <v>77</v>
      </c>
      <c r="N162" s="93">
        <v>51</v>
      </c>
      <c r="O162" s="93">
        <v>64</v>
      </c>
      <c r="P162" s="93">
        <v>44</v>
      </c>
      <c r="Q162" s="93">
        <v>64</v>
      </c>
      <c r="R162" s="93">
        <v>64</v>
      </c>
      <c r="S162" s="93">
        <v>28</v>
      </c>
      <c r="T162" s="93">
        <v>79</v>
      </c>
      <c r="U162" s="93">
        <v>91</v>
      </c>
      <c r="V162" s="93">
        <v>93</v>
      </c>
      <c r="W162" s="93">
        <v>87</v>
      </c>
      <c r="X162" s="93">
        <v>72</v>
      </c>
      <c r="Y162" s="93">
        <v>29</v>
      </c>
      <c r="Z162" s="93">
        <v>11</v>
      </c>
      <c r="AA162" s="93">
        <v>34</v>
      </c>
      <c r="AB162" s="93">
        <v>87</v>
      </c>
      <c r="AC162" s="93">
        <v>41</v>
      </c>
    </row>
    <row r="163" spans="1:29">
      <c r="A163" s="94">
        <v>39630</v>
      </c>
      <c r="B163" s="93">
        <v>57</v>
      </c>
      <c r="C163" s="93">
        <v>77</v>
      </c>
      <c r="D163" s="93">
        <v>61</v>
      </c>
      <c r="E163" s="93">
        <v>42</v>
      </c>
      <c r="F163" s="93">
        <v>53</v>
      </c>
      <c r="G163" s="93">
        <v>52</v>
      </c>
      <c r="H163" s="93">
        <v>43</v>
      </c>
      <c r="I163" s="93">
        <v>37</v>
      </c>
      <c r="J163" s="93">
        <v>37</v>
      </c>
      <c r="K163" s="93">
        <v>74</v>
      </c>
      <c r="L163" s="93">
        <v>85</v>
      </c>
      <c r="M163" s="93">
        <v>79</v>
      </c>
      <c r="N163" s="93">
        <v>49</v>
      </c>
      <c r="O163" s="93">
        <v>64</v>
      </c>
      <c r="P163" s="93">
        <v>41</v>
      </c>
      <c r="Q163" s="93">
        <v>63</v>
      </c>
      <c r="R163" s="93">
        <v>68</v>
      </c>
      <c r="S163" s="93">
        <v>22</v>
      </c>
      <c r="T163" s="93">
        <v>79</v>
      </c>
      <c r="U163" s="93">
        <v>91</v>
      </c>
      <c r="V163" s="93">
        <v>92</v>
      </c>
      <c r="W163" s="93">
        <v>87</v>
      </c>
      <c r="X163" s="93">
        <v>72</v>
      </c>
      <c r="Y163" s="93">
        <v>27</v>
      </c>
      <c r="Z163" s="93">
        <v>11</v>
      </c>
      <c r="AA163" s="93">
        <v>30</v>
      </c>
      <c r="AB163" s="93">
        <v>79</v>
      </c>
      <c r="AC163" s="93">
        <v>35</v>
      </c>
    </row>
    <row r="164" spans="1:29">
      <c r="A164" s="94">
        <v>39661</v>
      </c>
      <c r="B164" s="93">
        <v>56</v>
      </c>
      <c r="C164" s="93">
        <v>79</v>
      </c>
      <c r="D164" s="93">
        <v>62</v>
      </c>
      <c r="E164" s="93">
        <v>42</v>
      </c>
      <c r="F164" s="93">
        <v>49</v>
      </c>
      <c r="G164" s="93">
        <v>49</v>
      </c>
      <c r="H164" s="93">
        <v>53</v>
      </c>
      <c r="I164" s="93">
        <v>34</v>
      </c>
      <c r="J164" s="93">
        <v>37</v>
      </c>
      <c r="K164" s="93">
        <v>75</v>
      </c>
      <c r="L164" s="93">
        <v>88</v>
      </c>
      <c r="M164" s="93">
        <v>77</v>
      </c>
      <c r="N164" s="93">
        <v>48</v>
      </c>
      <c r="O164" s="93">
        <v>60</v>
      </c>
      <c r="P164" s="93">
        <v>46</v>
      </c>
      <c r="Q164" s="93">
        <v>60</v>
      </c>
      <c r="R164" s="93">
        <v>65</v>
      </c>
      <c r="S164" s="93">
        <v>23</v>
      </c>
      <c r="T164" s="93">
        <v>77</v>
      </c>
      <c r="U164" s="93">
        <v>90</v>
      </c>
      <c r="V164" s="93">
        <v>94</v>
      </c>
      <c r="W164" s="93">
        <v>86</v>
      </c>
      <c r="X164" s="93">
        <v>72</v>
      </c>
      <c r="Y164" s="93">
        <v>28</v>
      </c>
      <c r="Z164" s="93">
        <v>12</v>
      </c>
      <c r="AA164" s="93">
        <v>33</v>
      </c>
      <c r="AB164" s="93">
        <v>85</v>
      </c>
      <c r="AC164" s="93">
        <v>38</v>
      </c>
    </row>
    <row r="165" spans="1:29">
      <c r="A165" s="94">
        <v>39692</v>
      </c>
      <c r="B165" s="93">
        <v>53</v>
      </c>
      <c r="C165" s="93">
        <v>73</v>
      </c>
      <c r="D165" s="93">
        <v>60</v>
      </c>
      <c r="E165" s="93">
        <v>37</v>
      </c>
      <c r="F165" s="93">
        <v>44</v>
      </c>
      <c r="G165" s="93">
        <v>42</v>
      </c>
      <c r="H165" s="93">
        <v>49</v>
      </c>
      <c r="I165" s="93">
        <v>36</v>
      </c>
      <c r="J165" s="93">
        <v>33</v>
      </c>
      <c r="K165" s="93">
        <v>74</v>
      </c>
      <c r="L165" s="93">
        <v>90</v>
      </c>
      <c r="M165" s="93">
        <v>76</v>
      </c>
      <c r="N165" s="93">
        <v>43</v>
      </c>
      <c r="O165" s="93">
        <v>61</v>
      </c>
      <c r="P165" s="93">
        <v>40</v>
      </c>
      <c r="Q165" s="93">
        <v>57</v>
      </c>
      <c r="R165" s="93">
        <v>59</v>
      </c>
      <c r="S165" s="93">
        <v>24</v>
      </c>
      <c r="T165" s="93">
        <v>78</v>
      </c>
      <c r="U165" s="93">
        <v>91</v>
      </c>
      <c r="V165" s="93">
        <v>97</v>
      </c>
      <c r="W165" s="93">
        <v>86</v>
      </c>
      <c r="X165" s="93">
        <v>69</v>
      </c>
      <c r="Y165" s="93">
        <v>37</v>
      </c>
      <c r="Z165" s="93">
        <v>13</v>
      </c>
      <c r="AA165" s="93">
        <v>33</v>
      </c>
      <c r="AB165" s="93">
        <v>91</v>
      </c>
      <c r="AC165" s="93">
        <v>42</v>
      </c>
    </row>
    <row r="166" spans="1:29">
      <c r="A166" s="94">
        <v>39722</v>
      </c>
      <c r="B166" s="93">
        <v>48</v>
      </c>
      <c r="C166" s="93">
        <v>65</v>
      </c>
      <c r="D166" s="93">
        <v>51</v>
      </c>
      <c r="E166" s="93">
        <v>38</v>
      </c>
      <c r="F166" s="93">
        <v>44</v>
      </c>
      <c r="G166" s="93">
        <v>30</v>
      </c>
      <c r="H166" s="93">
        <v>55</v>
      </c>
      <c r="I166" s="93">
        <v>37</v>
      </c>
      <c r="J166" s="93">
        <v>26</v>
      </c>
      <c r="K166" s="93">
        <v>75</v>
      </c>
      <c r="L166" s="93">
        <v>89</v>
      </c>
      <c r="M166" s="93">
        <v>70</v>
      </c>
      <c r="N166" s="93">
        <v>47</v>
      </c>
      <c r="O166" s="93">
        <v>52</v>
      </c>
      <c r="P166" s="93">
        <v>37</v>
      </c>
      <c r="Q166" s="93">
        <v>57</v>
      </c>
      <c r="R166" s="93">
        <v>58</v>
      </c>
      <c r="S166" s="93">
        <v>26</v>
      </c>
      <c r="T166" s="93">
        <v>78</v>
      </c>
      <c r="U166" s="93">
        <v>90</v>
      </c>
      <c r="V166" s="93">
        <v>91</v>
      </c>
      <c r="W166" s="93">
        <v>79</v>
      </c>
      <c r="X166" s="93">
        <v>58</v>
      </c>
      <c r="Y166" s="93">
        <v>36</v>
      </c>
      <c r="Z166" s="93">
        <v>15</v>
      </c>
      <c r="AA166" s="93">
        <v>28</v>
      </c>
      <c r="AB166" s="93">
        <v>89</v>
      </c>
      <c r="AC166" s="93">
        <v>33</v>
      </c>
    </row>
    <row r="167" spans="1:29">
      <c r="A167" s="94">
        <v>39753</v>
      </c>
      <c r="B167" s="93">
        <v>41</v>
      </c>
      <c r="C167" s="93">
        <v>57</v>
      </c>
      <c r="D167" s="93">
        <v>34</v>
      </c>
      <c r="E167" s="93">
        <v>32</v>
      </c>
      <c r="F167" s="93">
        <v>19</v>
      </c>
      <c r="G167" s="93">
        <v>18</v>
      </c>
      <c r="H167" s="93">
        <v>63</v>
      </c>
      <c r="I167" s="93">
        <v>31</v>
      </c>
      <c r="J167" s="93">
        <v>23</v>
      </c>
      <c r="K167" s="93">
        <v>72</v>
      </c>
      <c r="L167" s="93">
        <v>88</v>
      </c>
      <c r="M167" s="93">
        <v>70</v>
      </c>
      <c r="N167" s="93">
        <v>44</v>
      </c>
      <c r="O167" s="93">
        <v>50</v>
      </c>
      <c r="P167" s="93">
        <v>38</v>
      </c>
      <c r="Q167" s="93">
        <v>53</v>
      </c>
      <c r="R167" s="93">
        <v>55</v>
      </c>
      <c r="S167" s="93">
        <v>30</v>
      </c>
      <c r="T167" s="93">
        <v>67</v>
      </c>
      <c r="U167" s="93">
        <v>84</v>
      </c>
      <c r="V167" s="93">
        <v>99</v>
      </c>
      <c r="W167" s="93">
        <v>70</v>
      </c>
      <c r="X167" s="93">
        <v>51</v>
      </c>
      <c r="Y167" s="93">
        <v>38</v>
      </c>
      <c r="Z167" s="93">
        <v>14</v>
      </c>
      <c r="AA167" s="93">
        <v>39</v>
      </c>
      <c r="AB167" s="93">
        <v>99</v>
      </c>
      <c r="AC167" s="93">
        <v>46</v>
      </c>
    </row>
    <row r="168" spans="1:29">
      <c r="A168" s="94">
        <v>39783</v>
      </c>
      <c r="B168" s="93">
        <v>39</v>
      </c>
      <c r="C168" s="93">
        <v>49</v>
      </c>
      <c r="D168" s="93">
        <v>36</v>
      </c>
      <c r="E168" s="93">
        <v>31</v>
      </c>
      <c r="F168" s="93">
        <v>26</v>
      </c>
      <c r="G168" s="93">
        <v>18</v>
      </c>
      <c r="H168" s="93">
        <v>57</v>
      </c>
      <c r="I168" s="93">
        <v>39</v>
      </c>
      <c r="J168" s="93">
        <v>20</v>
      </c>
      <c r="K168" s="93">
        <v>69</v>
      </c>
      <c r="L168" s="93">
        <v>85</v>
      </c>
      <c r="M168" s="93">
        <v>63</v>
      </c>
      <c r="N168" s="93">
        <v>38</v>
      </c>
      <c r="O168" s="93">
        <v>39</v>
      </c>
      <c r="P168" s="93">
        <v>31</v>
      </c>
      <c r="Q168" s="93">
        <v>40</v>
      </c>
      <c r="R168" s="93">
        <v>40</v>
      </c>
      <c r="S168" s="93">
        <v>26</v>
      </c>
      <c r="T168" s="93">
        <v>64</v>
      </c>
      <c r="U168" s="93">
        <v>80</v>
      </c>
      <c r="V168" s="93">
        <v>87</v>
      </c>
      <c r="W168" s="93">
        <v>68</v>
      </c>
      <c r="X168" s="93">
        <v>48</v>
      </c>
      <c r="Y168" s="93">
        <v>44</v>
      </c>
      <c r="Z168" s="93">
        <v>15</v>
      </c>
      <c r="AA168" s="93">
        <v>34</v>
      </c>
      <c r="AB168" s="93">
        <v>94</v>
      </c>
      <c r="AC168" s="93">
        <v>45</v>
      </c>
    </row>
    <row r="169" spans="1:29">
      <c r="A169" s="94">
        <v>39814</v>
      </c>
      <c r="B169" s="93">
        <v>46</v>
      </c>
      <c r="C169" s="93">
        <v>75</v>
      </c>
      <c r="D169" s="93">
        <v>24</v>
      </c>
      <c r="E169" s="93">
        <v>29</v>
      </c>
      <c r="F169" s="93">
        <v>16</v>
      </c>
      <c r="G169" s="93">
        <v>19</v>
      </c>
      <c r="H169" s="93">
        <v>59</v>
      </c>
      <c r="I169" s="93">
        <v>25</v>
      </c>
      <c r="J169" s="93">
        <v>13</v>
      </c>
      <c r="K169" s="93">
        <v>67</v>
      </c>
      <c r="L169" s="93">
        <v>79</v>
      </c>
      <c r="M169" s="93">
        <v>52</v>
      </c>
      <c r="N169" s="93">
        <v>31</v>
      </c>
      <c r="O169" s="93">
        <v>28</v>
      </c>
      <c r="P169" s="93">
        <v>19</v>
      </c>
      <c r="Q169" s="93">
        <v>34</v>
      </c>
      <c r="R169" s="93">
        <v>33</v>
      </c>
      <c r="S169" s="93">
        <v>35</v>
      </c>
      <c r="T169" s="93">
        <v>61</v>
      </c>
      <c r="U169" s="93">
        <v>73</v>
      </c>
      <c r="V169" s="93">
        <v>102</v>
      </c>
      <c r="W169" s="93">
        <v>63</v>
      </c>
      <c r="X169" s="93">
        <v>36</v>
      </c>
      <c r="Y169" s="93">
        <v>54</v>
      </c>
      <c r="Z169" s="93">
        <v>15</v>
      </c>
      <c r="AA169" s="93">
        <v>34</v>
      </c>
      <c r="AB169" s="93">
        <v>101</v>
      </c>
      <c r="AC169" s="93">
        <v>44</v>
      </c>
    </row>
    <row r="170" spans="1:29">
      <c r="A170" s="94">
        <v>39845</v>
      </c>
      <c r="B170" s="93">
        <v>47</v>
      </c>
      <c r="C170" s="93">
        <v>76</v>
      </c>
      <c r="D170" s="93">
        <v>28</v>
      </c>
      <c r="E170" s="93">
        <v>28</v>
      </c>
      <c r="F170" s="93">
        <v>35</v>
      </c>
      <c r="G170" s="93">
        <v>27</v>
      </c>
      <c r="H170" s="93">
        <v>52</v>
      </c>
      <c r="I170" s="93">
        <v>27</v>
      </c>
      <c r="J170" s="93">
        <v>16</v>
      </c>
      <c r="K170" s="93">
        <v>57</v>
      </c>
      <c r="L170" s="93">
        <v>71</v>
      </c>
      <c r="M170" s="93">
        <v>39</v>
      </c>
      <c r="N170" s="93">
        <v>24</v>
      </c>
      <c r="O170" s="93">
        <v>21</v>
      </c>
      <c r="P170" s="93">
        <v>20</v>
      </c>
      <c r="Q170" s="93">
        <v>29</v>
      </c>
      <c r="R170" s="93">
        <v>32</v>
      </c>
      <c r="S170" s="93">
        <v>27</v>
      </c>
      <c r="T170" s="93">
        <v>63</v>
      </c>
      <c r="U170" s="93">
        <v>77</v>
      </c>
      <c r="V170" s="93">
        <v>90</v>
      </c>
      <c r="W170" s="93">
        <v>65</v>
      </c>
      <c r="X170" s="93">
        <v>42</v>
      </c>
      <c r="Y170" s="93">
        <v>51</v>
      </c>
      <c r="Z170" s="93">
        <v>15</v>
      </c>
      <c r="AA170" s="93">
        <v>37</v>
      </c>
      <c r="AB170" s="93">
        <v>95</v>
      </c>
      <c r="AC170" s="93">
        <v>46</v>
      </c>
    </row>
    <row r="171" spans="1:29">
      <c r="A171" s="94">
        <v>39873</v>
      </c>
      <c r="B171" s="93">
        <v>46</v>
      </c>
      <c r="C171" s="93">
        <v>70</v>
      </c>
      <c r="D171" s="93">
        <v>41</v>
      </c>
      <c r="E171" s="93">
        <v>34</v>
      </c>
      <c r="F171" s="93">
        <v>41</v>
      </c>
      <c r="G171" s="93">
        <v>34</v>
      </c>
      <c r="H171" s="93">
        <v>47</v>
      </c>
      <c r="I171" s="93">
        <v>30</v>
      </c>
      <c r="J171" s="93">
        <v>17</v>
      </c>
      <c r="K171" s="93">
        <v>57</v>
      </c>
      <c r="L171" s="93">
        <v>69</v>
      </c>
      <c r="M171" s="93">
        <v>41</v>
      </c>
      <c r="N171" s="93">
        <v>26</v>
      </c>
      <c r="O171" s="93">
        <v>27</v>
      </c>
      <c r="P171" s="93">
        <v>18</v>
      </c>
      <c r="Q171" s="93">
        <v>37</v>
      </c>
      <c r="R171" s="93">
        <v>48</v>
      </c>
      <c r="S171" s="93">
        <v>32</v>
      </c>
      <c r="T171" s="93">
        <v>62</v>
      </c>
      <c r="U171" s="93">
        <v>76</v>
      </c>
      <c r="V171" s="93">
        <v>98</v>
      </c>
      <c r="W171" s="93">
        <v>65</v>
      </c>
      <c r="X171" s="93">
        <v>42</v>
      </c>
      <c r="Y171" s="93">
        <v>53</v>
      </c>
      <c r="Z171" s="93">
        <v>15</v>
      </c>
      <c r="AA171" s="93">
        <v>37</v>
      </c>
      <c r="AB171" s="93">
        <v>94</v>
      </c>
      <c r="AC171" s="93">
        <v>49</v>
      </c>
    </row>
    <row r="172" spans="1:29">
      <c r="A172" s="94">
        <v>39904</v>
      </c>
      <c r="B172" s="93">
        <v>42</v>
      </c>
      <c r="C172" s="93">
        <v>61</v>
      </c>
      <c r="D172" s="93">
        <v>42</v>
      </c>
      <c r="E172" s="93">
        <v>37</v>
      </c>
      <c r="F172" s="93">
        <v>38</v>
      </c>
      <c r="G172" s="93">
        <v>33</v>
      </c>
      <c r="H172" s="93">
        <v>48</v>
      </c>
      <c r="I172" s="93">
        <v>42</v>
      </c>
      <c r="J172" s="93">
        <v>19</v>
      </c>
      <c r="K172" s="93">
        <v>61</v>
      </c>
      <c r="L172" s="93">
        <v>78</v>
      </c>
      <c r="M172" s="93">
        <v>46</v>
      </c>
      <c r="N172" s="93">
        <v>33</v>
      </c>
      <c r="O172" s="93">
        <v>43</v>
      </c>
      <c r="P172" s="93">
        <v>22</v>
      </c>
      <c r="Q172" s="93">
        <v>50</v>
      </c>
      <c r="R172" s="93">
        <v>56</v>
      </c>
      <c r="S172" s="93">
        <v>34</v>
      </c>
      <c r="T172" s="93">
        <v>63</v>
      </c>
      <c r="U172" s="93">
        <v>76</v>
      </c>
      <c r="V172" s="93">
        <v>97</v>
      </c>
      <c r="W172" s="93">
        <v>66</v>
      </c>
      <c r="X172" s="93">
        <v>41</v>
      </c>
      <c r="Y172" s="93">
        <v>50</v>
      </c>
      <c r="Z172" s="93">
        <v>16</v>
      </c>
      <c r="AA172" s="93">
        <v>39</v>
      </c>
      <c r="AB172" s="93">
        <v>98</v>
      </c>
      <c r="AC172" s="93">
        <v>47</v>
      </c>
    </row>
    <row r="173" spans="1:29">
      <c r="A173" s="94">
        <v>39934</v>
      </c>
      <c r="B173" s="93">
        <v>41</v>
      </c>
      <c r="C173" s="93">
        <v>61</v>
      </c>
      <c r="D173" s="93">
        <v>40</v>
      </c>
      <c r="E173" s="93">
        <v>31</v>
      </c>
      <c r="F173" s="93">
        <v>33</v>
      </c>
      <c r="G173" s="93">
        <v>32</v>
      </c>
      <c r="H173" s="93">
        <v>50</v>
      </c>
      <c r="I173" s="93">
        <v>39</v>
      </c>
      <c r="J173" s="93">
        <v>21</v>
      </c>
      <c r="K173" s="93">
        <v>58</v>
      </c>
      <c r="L173" s="93">
        <v>82</v>
      </c>
      <c r="M173" s="93">
        <v>38</v>
      </c>
      <c r="N173" s="93">
        <v>28</v>
      </c>
      <c r="O173" s="93">
        <v>36</v>
      </c>
      <c r="P173" s="93">
        <v>23</v>
      </c>
      <c r="Q173" s="93">
        <v>47</v>
      </c>
      <c r="R173" s="93">
        <v>55</v>
      </c>
      <c r="S173" s="93">
        <v>29</v>
      </c>
      <c r="T173" s="93">
        <v>62</v>
      </c>
      <c r="U173" s="93">
        <v>76</v>
      </c>
      <c r="V173" s="93">
        <v>98</v>
      </c>
      <c r="W173" s="93">
        <v>65</v>
      </c>
      <c r="X173" s="93">
        <v>43</v>
      </c>
      <c r="Y173" s="93">
        <v>50</v>
      </c>
      <c r="Z173" s="93">
        <v>16</v>
      </c>
      <c r="AA173" s="93">
        <v>39</v>
      </c>
      <c r="AB173" s="93">
        <v>101</v>
      </c>
      <c r="AC173" s="93">
        <v>47</v>
      </c>
    </row>
    <row r="174" spans="1:29">
      <c r="A174" s="94">
        <v>39965</v>
      </c>
      <c r="B174" s="93">
        <v>43</v>
      </c>
      <c r="C174" s="93">
        <v>65</v>
      </c>
      <c r="D174" s="93">
        <v>45</v>
      </c>
      <c r="E174" s="93">
        <v>31</v>
      </c>
      <c r="F174" s="93">
        <v>39</v>
      </c>
      <c r="G174" s="93">
        <v>40</v>
      </c>
      <c r="H174" s="93">
        <v>32</v>
      </c>
      <c r="I174" s="93">
        <v>41</v>
      </c>
      <c r="J174" s="93">
        <v>21</v>
      </c>
      <c r="K174" s="93">
        <v>55</v>
      </c>
      <c r="L174" s="93">
        <v>73</v>
      </c>
      <c r="M174" s="93">
        <v>50</v>
      </c>
      <c r="N174" s="93">
        <v>30</v>
      </c>
      <c r="O174" s="93">
        <v>46</v>
      </c>
      <c r="P174" s="93">
        <v>21</v>
      </c>
      <c r="Q174" s="93">
        <v>51</v>
      </c>
      <c r="R174" s="93">
        <v>57</v>
      </c>
      <c r="S174" s="93">
        <v>26</v>
      </c>
      <c r="T174" s="93">
        <v>64</v>
      </c>
      <c r="U174" s="93">
        <v>77</v>
      </c>
      <c r="V174" s="93">
        <v>92</v>
      </c>
      <c r="W174" s="93">
        <v>68</v>
      </c>
      <c r="X174" s="93">
        <v>52</v>
      </c>
      <c r="Y174" s="93">
        <v>52</v>
      </c>
      <c r="Z174" s="93">
        <v>14</v>
      </c>
      <c r="AA174" s="93">
        <v>38</v>
      </c>
      <c r="AB174" s="93">
        <v>93</v>
      </c>
      <c r="AC174" s="93">
        <v>53</v>
      </c>
    </row>
    <row r="175" spans="1:29">
      <c r="A175" s="94">
        <v>39995</v>
      </c>
      <c r="B175" s="93">
        <v>43</v>
      </c>
      <c r="C175" s="93">
        <v>67</v>
      </c>
      <c r="D175" s="93">
        <v>44</v>
      </c>
      <c r="E175" s="93">
        <v>32</v>
      </c>
      <c r="F175" s="93">
        <v>46</v>
      </c>
      <c r="G175" s="93">
        <v>39</v>
      </c>
      <c r="H175" s="93">
        <v>44</v>
      </c>
      <c r="I175" s="93">
        <v>41</v>
      </c>
      <c r="J175" s="93">
        <v>20</v>
      </c>
      <c r="K175" s="93">
        <v>53</v>
      </c>
      <c r="L175" s="93">
        <v>75</v>
      </c>
      <c r="M175" s="93">
        <v>49</v>
      </c>
      <c r="N175" s="93">
        <v>38</v>
      </c>
      <c r="O175" s="93">
        <v>44</v>
      </c>
      <c r="P175" s="93">
        <v>24</v>
      </c>
      <c r="Q175" s="93">
        <v>44</v>
      </c>
      <c r="R175" s="93">
        <v>55</v>
      </c>
      <c r="S175" s="93">
        <v>27</v>
      </c>
      <c r="T175" s="93">
        <v>66</v>
      </c>
      <c r="U175" s="93">
        <v>78</v>
      </c>
      <c r="V175" s="93">
        <v>95</v>
      </c>
      <c r="W175" s="93">
        <v>71</v>
      </c>
      <c r="X175" s="93">
        <v>53</v>
      </c>
      <c r="Y175" s="93">
        <v>53</v>
      </c>
      <c r="Z175" s="93">
        <v>15</v>
      </c>
      <c r="AA175" s="93">
        <v>43</v>
      </c>
      <c r="AB175" s="93">
        <v>103</v>
      </c>
      <c r="AC175" s="93">
        <v>51</v>
      </c>
    </row>
    <row r="176" spans="1:29">
      <c r="A176" s="94">
        <v>40026</v>
      </c>
      <c r="B176" s="93">
        <v>45</v>
      </c>
      <c r="C176" s="93">
        <v>71</v>
      </c>
      <c r="D176" s="93">
        <v>48</v>
      </c>
      <c r="E176" s="93">
        <v>35</v>
      </c>
      <c r="F176" s="93">
        <v>39</v>
      </c>
      <c r="G176" s="93">
        <v>41</v>
      </c>
      <c r="H176" s="93">
        <v>41</v>
      </c>
      <c r="I176" s="93">
        <v>39</v>
      </c>
      <c r="J176" s="93">
        <v>28</v>
      </c>
      <c r="K176" s="93">
        <v>52</v>
      </c>
      <c r="L176" s="93">
        <v>74</v>
      </c>
      <c r="M176" s="93">
        <v>49</v>
      </c>
      <c r="N176" s="93">
        <v>33</v>
      </c>
      <c r="O176" s="93">
        <v>41</v>
      </c>
      <c r="P176" s="93">
        <v>28</v>
      </c>
      <c r="Q176" s="93">
        <v>48</v>
      </c>
      <c r="R176" s="93">
        <v>52</v>
      </c>
      <c r="S176" s="93">
        <v>23</v>
      </c>
      <c r="T176" s="93">
        <v>67</v>
      </c>
      <c r="U176" s="93">
        <v>81</v>
      </c>
      <c r="V176" s="93">
        <v>92</v>
      </c>
      <c r="W176" s="93">
        <v>72</v>
      </c>
      <c r="X176" s="93">
        <v>56</v>
      </c>
      <c r="Y176" s="93">
        <v>39</v>
      </c>
      <c r="Z176" s="93">
        <v>15</v>
      </c>
      <c r="AA176" s="93">
        <v>34</v>
      </c>
      <c r="AB176" s="93">
        <v>90</v>
      </c>
      <c r="AC176" s="93">
        <v>44</v>
      </c>
    </row>
    <row r="177" spans="1:29">
      <c r="A177" s="94">
        <v>40057</v>
      </c>
      <c r="B177" s="93">
        <v>46</v>
      </c>
      <c r="C177" s="93">
        <v>74</v>
      </c>
      <c r="D177" s="93">
        <v>46</v>
      </c>
      <c r="E177" s="93">
        <v>40</v>
      </c>
      <c r="F177" s="93">
        <v>41</v>
      </c>
      <c r="G177" s="93">
        <v>49</v>
      </c>
      <c r="H177" s="93">
        <v>42</v>
      </c>
      <c r="I177" s="93">
        <v>37</v>
      </c>
      <c r="J177" s="93">
        <v>25</v>
      </c>
      <c r="K177" s="93">
        <v>53</v>
      </c>
      <c r="L177" s="93">
        <v>75</v>
      </c>
      <c r="M177" s="93">
        <v>47</v>
      </c>
      <c r="N177" s="93">
        <v>38</v>
      </c>
      <c r="O177" s="93">
        <v>45</v>
      </c>
      <c r="P177" s="93">
        <v>26</v>
      </c>
      <c r="Q177" s="93">
        <v>52</v>
      </c>
      <c r="R177" s="93">
        <v>55</v>
      </c>
      <c r="S177" s="93">
        <v>23</v>
      </c>
      <c r="T177" s="93">
        <v>69</v>
      </c>
      <c r="U177" s="93">
        <v>82</v>
      </c>
      <c r="V177" s="93">
        <v>96</v>
      </c>
      <c r="W177" s="93">
        <v>76</v>
      </c>
      <c r="X177" s="93">
        <v>58</v>
      </c>
      <c r="Y177" s="93">
        <v>43</v>
      </c>
      <c r="Z177" s="93">
        <v>15</v>
      </c>
      <c r="AA177" s="93">
        <v>44</v>
      </c>
      <c r="AB177" s="93">
        <v>103</v>
      </c>
      <c r="AC177" s="93">
        <v>55</v>
      </c>
    </row>
    <row r="178" spans="1:29">
      <c r="A178" s="94">
        <v>40087</v>
      </c>
      <c r="B178" s="93">
        <v>49</v>
      </c>
      <c r="C178" s="93">
        <v>69</v>
      </c>
      <c r="D178" s="93">
        <v>45</v>
      </c>
      <c r="E178" s="93">
        <v>38</v>
      </c>
      <c r="F178" s="93">
        <v>49</v>
      </c>
      <c r="G178" s="93">
        <v>38</v>
      </c>
      <c r="H178" s="93">
        <v>41</v>
      </c>
      <c r="I178" s="93">
        <v>40</v>
      </c>
      <c r="J178" s="93">
        <v>24</v>
      </c>
      <c r="K178" s="93">
        <v>58</v>
      </c>
      <c r="L178" s="93">
        <v>81</v>
      </c>
      <c r="M178" s="93">
        <v>52</v>
      </c>
      <c r="N178" s="93">
        <v>32</v>
      </c>
      <c r="O178" s="93">
        <v>44</v>
      </c>
      <c r="P178" s="93">
        <v>25</v>
      </c>
      <c r="Q178" s="93">
        <v>47</v>
      </c>
      <c r="R178" s="93">
        <v>47</v>
      </c>
      <c r="S178" s="93">
        <v>24</v>
      </c>
      <c r="T178" s="93">
        <v>67</v>
      </c>
      <c r="U178" s="93">
        <v>80</v>
      </c>
      <c r="V178" s="93">
        <v>88</v>
      </c>
      <c r="W178" s="93">
        <v>72</v>
      </c>
      <c r="X178" s="93">
        <v>55</v>
      </c>
      <c r="Y178" s="93">
        <v>47</v>
      </c>
      <c r="Z178" s="93">
        <v>14</v>
      </c>
      <c r="AA178" s="93">
        <v>42</v>
      </c>
      <c r="AB178" s="93">
        <v>85</v>
      </c>
      <c r="AC178" s="93">
        <v>56</v>
      </c>
    </row>
    <row r="179" spans="1:29">
      <c r="A179" s="94">
        <v>40118</v>
      </c>
      <c r="B179" s="93">
        <v>47</v>
      </c>
      <c r="C179" s="93">
        <v>66</v>
      </c>
      <c r="D179" s="93">
        <v>44</v>
      </c>
      <c r="E179" s="93">
        <v>45</v>
      </c>
      <c r="F179" s="93">
        <v>38</v>
      </c>
      <c r="G179" s="93">
        <v>39</v>
      </c>
      <c r="H179" s="93">
        <v>42</v>
      </c>
      <c r="I179" s="93">
        <v>40</v>
      </c>
      <c r="J179" s="93">
        <v>26</v>
      </c>
      <c r="K179" s="93">
        <v>55</v>
      </c>
      <c r="L179" s="93">
        <v>81</v>
      </c>
      <c r="M179" s="93">
        <v>46</v>
      </c>
      <c r="N179" s="93">
        <v>33</v>
      </c>
      <c r="O179" s="93">
        <v>40</v>
      </c>
      <c r="P179" s="93">
        <v>28</v>
      </c>
      <c r="Q179" s="93">
        <v>40</v>
      </c>
      <c r="R179" s="93">
        <v>44</v>
      </c>
      <c r="S179" s="93">
        <v>30</v>
      </c>
      <c r="T179" s="93">
        <v>70</v>
      </c>
      <c r="U179" s="93">
        <v>84</v>
      </c>
      <c r="V179" s="93">
        <v>92</v>
      </c>
      <c r="W179" s="93">
        <v>74</v>
      </c>
      <c r="X179" s="93">
        <v>64</v>
      </c>
      <c r="Y179" s="93">
        <v>39</v>
      </c>
      <c r="Z179" s="93">
        <v>14</v>
      </c>
      <c r="AA179" s="93">
        <v>44</v>
      </c>
      <c r="AB179" s="93">
        <v>101</v>
      </c>
      <c r="AC179" s="93">
        <v>55</v>
      </c>
    </row>
    <row r="180" spans="1:29">
      <c r="A180" s="94">
        <v>40148</v>
      </c>
      <c r="B180" s="93">
        <v>47</v>
      </c>
      <c r="C180" s="93">
        <v>71</v>
      </c>
      <c r="D180" s="93">
        <v>49</v>
      </c>
      <c r="E180" s="93">
        <v>39</v>
      </c>
      <c r="F180" s="93">
        <v>47</v>
      </c>
      <c r="G180" s="93">
        <v>43</v>
      </c>
      <c r="H180" s="93">
        <v>41</v>
      </c>
      <c r="I180" s="93">
        <v>44</v>
      </c>
      <c r="J180" s="93">
        <v>29</v>
      </c>
      <c r="K180" s="93">
        <v>58</v>
      </c>
      <c r="L180" s="93">
        <v>82</v>
      </c>
      <c r="M180" s="93">
        <v>45</v>
      </c>
      <c r="N180" s="93">
        <v>34</v>
      </c>
      <c r="O180" s="93">
        <v>38</v>
      </c>
      <c r="P180" s="93">
        <v>26</v>
      </c>
      <c r="Q180" s="93">
        <v>38</v>
      </c>
      <c r="R180" s="93">
        <v>39</v>
      </c>
      <c r="S180" s="93">
        <v>23</v>
      </c>
      <c r="T180" s="93">
        <v>70</v>
      </c>
      <c r="U180" s="93">
        <v>83</v>
      </c>
      <c r="V180" s="93">
        <v>88</v>
      </c>
      <c r="W180" s="93">
        <v>77</v>
      </c>
      <c r="X180" s="93">
        <v>63</v>
      </c>
      <c r="Y180" s="93">
        <v>43</v>
      </c>
      <c r="Z180" s="93">
        <v>14</v>
      </c>
      <c r="AA180" s="93">
        <v>38</v>
      </c>
      <c r="AB180" s="93">
        <v>95</v>
      </c>
      <c r="AC180" s="93">
        <v>49</v>
      </c>
    </row>
    <row r="181" spans="1:29">
      <c r="A181" s="94">
        <v>40179</v>
      </c>
      <c r="B181" s="93">
        <v>55</v>
      </c>
      <c r="C181" s="93">
        <v>74</v>
      </c>
      <c r="D181" s="93">
        <v>33</v>
      </c>
      <c r="E181" s="93">
        <v>37</v>
      </c>
      <c r="F181" s="93">
        <v>21</v>
      </c>
      <c r="G181" s="93">
        <v>32</v>
      </c>
      <c r="H181" s="93">
        <v>47</v>
      </c>
      <c r="I181" s="93">
        <v>35</v>
      </c>
      <c r="J181" s="93">
        <v>27</v>
      </c>
      <c r="K181" s="93">
        <v>64</v>
      </c>
      <c r="L181" s="93">
        <v>86</v>
      </c>
      <c r="M181" s="93">
        <v>44</v>
      </c>
      <c r="N181" s="93">
        <v>32</v>
      </c>
      <c r="O181" s="93">
        <v>23</v>
      </c>
      <c r="P181" s="93">
        <v>26</v>
      </c>
      <c r="Q181" s="93">
        <v>37</v>
      </c>
      <c r="R181" s="93">
        <v>32</v>
      </c>
      <c r="S181" s="93">
        <v>22</v>
      </c>
      <c r="T181" s="93">
        <v>68</v>
      </c>
      <c r="U181" s="93">
        <v>81</v>
      </c>
      <c r="V181" s="93">
        <v>92</v>
      </c>
      <c r="W181" s="93">
        <v>77</v>
      </c>
      <c r="X181" s="93">
        <v>53</v>
      </c>
      <c r="Y181" s="93">
        <v>39</v>
      </c>
      <c r="Z181" s="93">
        <v>14</v>
      </c>
      <c r="AA181" s="93">
        <v>42</v>
      </c>
      <c r="AB181" s="93">
        <v>98</v>
      </c>
      <c r="AC181" s="93">
        <v>51</v>
      </c>
    </row>
    <row r="182" spans="1:29">
      <c r="A182" s="94">
        <v>40210</v>
      </c>
      <c r="B182" s="93">
        <v>53</v>
      </c>
      <c r="C182" s="93">
        <v>74</v>
      </c>
      <c r="D182" s="93">
        <v>52</v>
      </c>
      <c r="E182" s="93">
        <v>43</v>
      </c>
      <c r="F182" s="93">
        <v>56</v>
      </c>
      <c r="G182" s="93">
        <v>49</v>
      </c>
      <c r="H182" s="93">
        <v>50</v>
      </c>
      <c r="I182" s="93">
        <v>42</v>
      </c>
      <c r="J182" s="93">
        <v>24</v>
      </c>
      <c r="K182" s="93">
        <v>69</v>
      </c>
      <c r="L182" s="93">
        <v>89</v>
      </c>
      <c r="M182" s="93">
        <v>47</v>
      </c>
      <c r="N182" s="93">
        <v>38</v>
      </c>
      <c r="O182" s="93">
        <v>34</v>
      </c>
      <c r="P182" s="93">
        <v>27</v>
      </c>
      <c r="Q182" s="93">
        <v>42</v>
      </c>
      <c r="R182" s="93">
        <v>44</v>
      </c>
      <c r="S182" s="93">
        <v>26</v>
      </c>
      <c r="T182" s="93">
        <v>71</v>
      </c>
      <c r="U182" s="93">
        <v>85</v>
      </c>
      <c r="V182" s="93">
        <v>90</v>
      </c>
      <c r="W182" s="93">
        <v>76</v>
      </c>
      <c r="X182" s="93">
        <v>54</v>
      </c>
      <c r="Y182" s="93">
        <v>48</v>
      </c>
      <c r="Z182" s="93">
        <v>13</v>
      </c>
      <c r="AA182" s="93">
        <v>43</v>
      </c>
      <c r="AB182" s="93">
        <v>104</v>
      </c>
      <c r="AC182" s="93">
        <v>46</v>
      </c>
    </row>
    <row r="183" spans="1:29">
      <c r="A183" s="94">
        <v>40238</v>
      </c>
      <c r="B183" s="93">
        <v>51</v>
      </c>
      <c r="C183" s="93">
        <v>74</v>
      </c>
      <c r="D183" s="93">
        <v>54</v>
      </c>
      <c r="E183" s="93">
        <v>43</v>
      </c>
      <c r="F183" s="93">
        <v>63</v>
      </c>
      <c r="G183" s="93">
        <v>50</v>
      </c>
      <c r="H183" s="93">
        <v>45</v>
      </c>
      <c r="I183" s="93">
        <v>39</v>
      </c>
      <c r="J183" s="93">
        <v>26</v>
      </c>
      <c r="K183" s="93">
        <v>67</v>
      </c>
      <c r="L183" s="93">
        <v>86</v>
      </c>
      <c r="M183" s="93">
        <v>50</v>
      </c>
      <c r="N183" s="93">
        <v>38</v>
      </c>
      <c r="O183" s="93">
        <v>43</v>
      </c>
      <c r="P183" s="93">
        <v>31</v>
      </c>
      <c r="Q183" s="93">
        <v>52</v>
      </c>
      <c r="R183" s="93">
        <v>61</v>
      </c>
      <c r="S183" s="93">
        <v>21</v>
      </c>
      <c r="T183" s="93">
        <v>69</v>
      </c>
      <c r="U183" s="93">
        <v>82</v>
      </c>
      <c r="V183" s="93">
        <v>97</v>
      </c>
      <c r="W183" s="93">
        <v>75</v>
      </c>
      <c r="X183" s="93">
        <v>55</v>
      </c>
      <c r="Y183" s="93">
        <v>51</v>
      </c>
      <c r="Z183" s="93">
        <v>14</v>
      </c>
      <c r="AA183" s="93">
        <v>39</v>
      </c>
      <c r="AB183" s="93">
        <v>117</v>
      </c>
      <c r="AC183" s="93">
        <v>46</v>
      </c>
    </row>
    <row r="184" spans="1:29">
      <c r="A184" s="94">
        <v>40269</v>
      </c>
      <c r="B184" s="93">
        <v>52</v>
      </c>
      <c r="C184" s="93">
        <v>76</v>
      </c>
      <c r="D184" s="93">
        <v>54</v>
      </c>
      <c r="E184" s="93">
        <v>45</v>
      </c>
      <c r="F184" s="93">
        <v>51</v>
      </c>
      <c r="G184" s="93">
        <v>56</v>
      </c>
      <c r="H184" s="93">
        <v>41</v>
      </c>
      <c r="I184" s="93">
        <v>37</v>
      </c>
      <c r="J184" s="93">
        <v>32</v>
      </c>
      <c r="K184" s="93">
        <v>76</v>
      </c>
      <c r="L184" s="93">
        <v>86</v>
      </c>
      <c r="M184" s="93">
        <v>67</v>
      </c>
      <c r="N184" s="93">
        <v>42</v>
      </c>
      <c r="O184" s="93">
        <v>68</v>
      </c>
      <c r="P184" s="93">
        <v>35</v>
      </c>
      <c r="Q184" s="93">
        <v>65</v>
      </c>
      <c r="R184" s="93">
        <v>72</v>
      </c>
      <c r="S184" s="93">
        <v>22</v>
      </c>
      <c r="T184" s="93">
        <v>70</v>
      </c>
      <c r="U184" s="93">
        <v>84</v>
      </c>
      <c r="V184" s="93">
        <v>90</v>
      </c>
      <c r="W184" s="93">
        <v>78</v>
      </c>
      <c r="X184" s="93">
        <v>61</v>
      </c>
      <c r="Y184" s="93">
        <v>45</v>
      </c>
      <c r="Z184" s="93">
        <v>14</v>
      </c>
      <c r="AA184" s="93">
        <v>39</v>
      </c>
      <c r="AB184" s="93">
        <v>94</v>
      </c>
      <c r="AC184" s="93">
        <v>47</v>
      </c>
    </row>
    <row r="185" spans="1:29">
      <c r="A185" s="94">
        <v>40299</v>
      </c>
      <c r="B185" s="93">
        <v>51</v>
      </c>
      <c r="C185" s="93">
        <v>74</v>
      </c>
      <c r="D185" s="93">
        <v>51</v>
      </c>
      <c r="E185" s="93">
        <v>41</v>
      </c>
      <c r="F185" s="93">
        <v>40</v>
      </c>
      <c r="G185" s="93">
        <v>54</v>
      </c>
      <c r="H185" s="93">
        <v>46</v>
      </c>
      <c r="I185" s="93">
        <v>39</v>
      </c>
      <c r="J185" s="93">
        <v>29</v>
      </c>
      <c r="K185" s="93">
        <v>64</v>
      </c>
      <c r="L185" s="93">
        <v>81</v>
      </c>
      <c r="M185" s="93">
        <v>62</v>
      </c>
      <c r="N185" s="93">
        <v>42</v>
      </c>
      <c r="O185" s="93">
        <v>55</v>
      </c>
      <c r="P185" s="93">
        <v>32</v>
      </c>
      <c r="Q185" s="93">
        <v>58</v>
      </c>
      <c r="R185" s="93">
        <v>58</v>
      </c>
      <c r="S185" s="93">
        <v>29</v>
      </c>
      <c r="T185" s="93">
        <v>72</v>
      </c>
      <c r="U185" s="93">
        <v>85</v>
      </c>
      <c r="V185" s="93">
        <v>89</v>
      </c>
      <c r="W185" s="93">
        <v>79</v>
      </c>
      <c r="X185" s="93">
        <v>61</v>
      </c>
      <c r="Y185" s="93">
        <v>47</v>
      </c>
      <c r="Z185" s="93">
        <v>13</v>
      </c>
      <c r="AA185" s="93">
        <v>34</v>
      </c>
      <c r="AB185" s="93">
        <v>95</v>
      </c>
      <c r="AC185" s="93">
        <v>45</v>
      </c>
    </row>
    <row r="186" spans="1:29">
      <c r="A186" s="94">
        <v>40330</v>
      </c>
      <c r="B186" s="93">
        <v>52</v>
      </c>
      <c r="C186" s="93">
        <v>73</v>
      </c>
      <c r="D186" s="93">
        <v>55</v>
      </c>
      <c r="E186" s="93">
        <v>48</v>
      </c>
      <c r="F186" s="93">
        <v>55</v>
      </c>
      <c r="G186" s="93">
        <v>54</v>
      </c>
      <c r="H186" s="93">
        <v>40</v>
      </c>
      <c r="I186" s="93">
        <v>43</v>
      </c>
      <c r="J186" s="93">
        <v>28</v>
      </c>
      <c r="K186" s="93">
        <v>67</v>
      </c>
      <c r="L186" s="93">
        <v>84</v>
      </c>
      <c r="M186" s="93">
        <v>64</v>
      </c>
      <c r="N186" s="93">
        <v>48</v>
      </c>
      <c r="O186" s="93">
        <v>59</v>
      </c>
      <c r="P186" s="93">
        <v>28</v>
      </c>
      <c r="Q186" s="93">
        <v>63</v>
      </c>
      <c r="R186" s="93">
        <v>67</v>
      </c>
      <c r="S186" s="93">
        <v>22</v>
      </c>
      <c r="T186" s="93">
        <v>72</v>
      </c>
      <c r="U186" s="93">
        <v>89</v>
      </c>
      <c r="V186" s="93">
        <v>88</v>
      </c>
      <c r="W186" s="93">
        <v>81</v>
      </c>
      <c r="X186" s="93">
        <v>69</v>
      </c>
      <c r="Y186" s="93">
        <v>45</v>
      </c>
      <c r="Z186" s="93">
        <v>13</v>
      </c>
      <c r="AA186" s="93">
        <v>36</v>
      </c>
      <c r="AB186" s="93">
        <v>94</v>
      </c>
      <c r="AC186" s="93">
        <v>47</v>
      </c>
    </row>
    <row r="187" spans="1:29">
      <c r="A187" s="94">
        <v>40360</v>
      </c>
      <c r="B187" s="93">
        <v>58</v>
      </c>
      <c r="C187" s="93">
        <v>78</v>
      </c>
      <c r="D187" s="93">
        <v>59</v>
      </c>
      <c r="E187" s="93">
        <v>47</v>
      </c>
      <c r="F187" s="93">
        <v>46</v>
      </c>
      <c r="G187" s="93">
        <v>51</v>
      </c>
      <c r="H187" s="93">
        <v>48</v>
      </c>
      <c r="I187" s="93">
        <v>44</v>
      </c>
      <c r="J187" s="93">
        <v>25</v>
      </c>
      <c r="K187" s="93">
        <v>65</v>
      </c>
      <c r="L187" s="93">
        <v>84</v>
      </c>
      <c r="M187" s="93">
        <v>65</v>
      </c>
      <c r="N187" s="93">
        <v>47</v>
      </c>
      <c r="O187" s="93">
        <v>57</v>
      </c>
      <c r="P187" s="93">
        <v>33</v>
      </c>
      <c r="Q187" s="93">
        <v>62</v>
      </c>
      <c r="R187" s="93">
        <v>66</v>
      </c>
      <c r="S187" s="93">
        <v>22</v>
      </c>
      <c r="T187" s="93">
        <v>74</v>
      </c>
      <c r="U187" s="93">
        <v>88</v>
      </c>
      <c r="V187" s="93">
        <v>94</v>
      </c>
      <c r="W187" s="93">
        <v>79</v>
      </c>
      <c r="X187" s="93">
        <v>67</v>
      </c>
      <c r="Y187" s="93">
        <v>47</v>
      </c>
      <c r="Z187" s="93">
        <v>12</v>
      </c>
      <c r="AA187" s="93">
        <v>43</v>
      </c>
      <c r="AB187" s="93">
        <v>90</v>
      </c>
      <c r="AC187" s="93">
        <v>55</v>
      </c>
    </row>
    <row r="188" spans="1:29">
      <c r="A188" s="94">
        <v>40391</v>
      </c>
      <c r="B188" s="93">
        <v>53</v>
      </c>
      <c r="C188" s="93">
        <v>74</v>
      </c>
      <c r="D188" s="93">
        <v>53</v>
      </c>
      <c r="E188" s="93">
        <v>45</v>
      </c>
      <c r="F188" s="93">
        <v>40</v>
      </c>
      <c r="G188" s="93">
        <v>50</v>
      </c>
      <c r="H188" s="93">
        <v>36</v>
      </c>
      <c r="I188" s="93">
        <v>38</v>
      </c>
      <c r="J188" s="93">
        <v>25</v>
      </c>
      <c r="K188" s="93">
        <v>68</v>
      </c>
      <c r="L188" s="93">
        <v>82</v>
      </c>
      <c r="M188" s="93">
        <v>63</v>
      </c>
      <c r="N188" s="93">
        <v>55</v>
      </c>
      <c r="O188" s="93">
        <v>57</v>
      </c>
      <c r="P188" s="93">
        <v>33</v>
      </c>
      <c r="Q188" s="93">
        <v>63</v>
      </c>
      <c r="R188" s="93">
        <v>67</v>
      </c>
      <c r="S188" s="93">
        <v>24</v>
      </c>
      <c r="T188" s="93">
        <v>73</v>
      </c>
      <c r="U188" s="93">
        <v>88</v>
      </c>
      <c r="V188" s="93">
        <v>85</v>
      </c>
      <c r="W188" s="93">
        <v>80</v>
      </c>
      <c r="X188" s="93">
        <v>69</v>
      </c>
      <c r="Y188" s="93">
        <v>47</v>
      </c>
      <c r="Z188" s="93">
        <v>12</v>
      </c>
      <c r="AA188" s="93">
        <v>44</v>
      </c>
      <c r="AB188" s="93">
        <v>83</v>
      </c>
      <c r="AC188" s="93">
        <v>51</v>
      </c>
    </row>
    <row r="189" spans="1:29">
      <c r="A189" s="94">
        <v>40422</v>
      </c>
      <c r="B189" s="93">
        <v>57</v>
      </c>
      <c r="C189" s="93">
        <v>79</v>
      </c>
      <c r="D189" s="93">
        <v>53</v>
      </c>
      <c r="E189" s="93">
        <v>46</v>
      </c>
      <c r="F189" s="93">
        <v>49</v>
      </c>
      <c r="G189" s="93">
        <v>55</v>
      </c>
      <c r="H189" s="93">
        <v>39</v>
      </c>
      <c r="I189" s="93">
        <v>37</v>
      </c>
      <c r="J189" s="93">
        <v>27</v>
      </c>
      <c r="K189" s="93">
        <v>66</v>
      </c>
      <c r="L189" s="93">
        <v>85</v>
      </c>
      <c r="M189" s="93">
        <v>61</v>
      </c>
      <c r="N189" s="93">
        <v>44</v>
      </c>
      <c r="O189" s="93">
        <v>56</v>
      </c>
      <c r="P189" s="93">
        <v>34</v>
      </c>
      <c r="Q189" s="93">
        <v>58</v>
      </c>
      <c r="R189" s="93">
        <v>62</v>
      </c>
      <c r="S189" s="93">
        <v>24</v>
      </c>
      <c r="T189" s="93">
        <v>73</v>
      </c>
      <c r="U189" s="93">
        <v>91</v>
      </c>
      <c r="V189" s="93">
        <v>86</v>
      </c>
      <c r="W189" s="93">
        <v>81</v>
      </c>
      <c r="X189" s="93">
        <v>74</v>
      </c>
      <c r="Y189" s="93">
        <v>47</v>
      </c>
      <c r="Z189" s="93">
        <v>13</v>
      </c>
      <c r="AA189" s="93">
        <v>53</v>
      </c>
      <c r="AB189" s="93">
        <v>94</v>
      </c>
      <c r="AC189" s="93">
        <v>57</v>
      </c>
    </row>
    <row r="190" spans="1:29">
      <c r="A190" s="94">
        <v>40452</v>
      </c>
      <c r="B190" s="93">
        <v>61</v>
      </c>
      <c r="C190" s="93">
        <v>80</v>
      </c>
      <c r="D190" s="93">
        <v>52</v>
      </c>
      <c r="E190" s="93">
        <v>49</v>
      </c>
      <c r="F190" s="93">
        <v>50</v>
      </c>
      <c r="G190" s="93">
        <v>48</v>
      </c>
      <c r="H190" s="93">
        <v>40</v>
      </c>
      <c r="I190" s="93">
        <v>37</v>
      </c>
      <c r="J190" s="93">
        <v>29</v>
      </c>
      <c r="K190" s="93">
        <v>67</v>
      </c>
      <c r="L190" s="93">
        <v>85</v>
      </c>
      <c r="M190" s="93">
        <v>59</v>
      </c>
      <c r="N190" s="93">
        <v>39</v>
      </c>
      <c r="O190" s="93">
        <v>45</v>
      </c>
      <c r="P190" s="93">
        <v>30</v>
      </c>
      <c r="Q190" s="93">
        <v>51</v>
      </c>
      <c r="R190" s="93">
        <v>48</v>
      </c>
      <c r="S190" s="93">
        <v>23</v>
      </c>
      <c r="T190" s="93">
        <v>77</v>
      </c>
      <c r="U190" s="93">
        <v>92</v>
      </c>
      <c r="V190" s="93">
        <v>89</v>
      </c>
      <c r="W190" s="93">
        <v>86</v>
      </c>
      <c r="X190" s="93">
        <v>74</v>
      </c>
      <c r="Y190" s="93">
        <v>44</v>
      </c>
      <c r="Z190" s="93">
        <v>12</v>
      </c>
      <c r="AA190" s="93">
        <v>45</v>
      </c>
      <c r="AB190" s="93">
        <v>90</v>
      </c>
      <c r="AC190" s="93">
        <v>49</v>
      </c>
    </row>
    <row r="191" spans="1:29">
      <c r="A191" s="94">
        <v>40483</v>
      </c>
      <c r="B191" s="93">
        <v>59</v>
      </c>
      <c r="C191" s="93">
        <v>83</v>
      </c>
      <c r="D191" s="93">
        <v>51</v>
      </c>
      <c r="E191" s="93">
        <v>47</v>
      </c>
      <c r="F191" s="93">
        <v>45</v>
      </c>
      <c r="G191" s="93">
        <v>38</v>
      </c>
      <c r="H191" s="93">
        <v>46</v>
      </c>
      <c r="I191" s="93">
        <v>34</v>
      </c>
      <c r="J191" s="93">
        <v>31</v>
      </c>
      <c r="K191" s="93">
        <v>66</v>
      </c>
      <c r="L191" s="93">
        <v>84</v>
      </c>
      <c r="M191" s="93">
        <v>58</v>
      </c>
      <c r="N191" s="93">
        <v>41</v>
      </c>
      <c r="O191" s="93">
        <v>45</v>
      </c>
      <c r="P191" s="93">
        <v>30</v>
      </c>
      <c r="Q191" s="93">
        <v>52</v>
      </c>
      <c r="R191" s="93">
        <v>48</v>
      </c>
      <c r="S191" s="93">
        <v>20</v>
      </c>
      <c r="T191" s="93">
        <v>75</v>
      </c>
      <c r="U191" s="93">
        <v>89</v>
      </c>
      <c r="V191" s="93">
        <v>88</v>
      </c>
      <c r="W191" s="93">
        <v>80</v>
      </c>
      <c r="X191" s="93">
        <v>67</v>
      </c>
      <c r="Y191" s="93">
        <v>44</v>
      </c>
      <c r="Z191" s="93">
        <v>12</v>
      </c>
      <c r="AA191" s="93">
        <v>36</v>
      </c>
      <c r="AB191" s="93">
        <v>97</v>
      </c>
      <c r="AC191" s="93">
        <v>47</v>
      </c>
    </row>
    <row r="192" spans="1:29">
      <c r="A192" s="94">
        <v>40513</v>
      </c>
      <c r="B192" s="93">
        <v>53</v>
      </c>
      <c r="C192" s="93">
        <v>81</v>
      </c>
      <c r="D192" s="93">
        <v>57</v>
      </c>
      <c r="E192" s="93">
        <v>47</v>
      </c>
      <c r="F192" s="93">
        <v>49</v>
      </c>
      <c r="G192" s="93">
        <v>45</v>
      </c>
      <c r="H192" s="93">
        <v>38</v>
      </c>
      <c r="I192" s="93">
        <v>34</v>
      </c>
      <c r="J192" s="93">
        <v>27</v>
      </c>
      <c r="K192" s="93">
        <v>62</v>
      </c>
      <c r="L192" s="93">
        <v>81</v>
      </c>
      <c r="M192" s="93">
        <v>54</v>
      </c>
      <c r="N192" s="93">
        <v>42</v>
      </c>
      <c r="O192" s="93">
        <v>47</v>
      </c>
      <c r="P192" s="93">
        <v>32</v>
      </c>
      <c r="Q192" s="93">
        <v>46</v>
      </c>
      <c r="R192" s="93">
        <v>44</v>
      </c>
      <c r="S192" s="93">
        <v>17</v>
      </c>
      <c r="T192" s="93">
        <v>75</v>
      </c>
      <c r="U192" s="93">
        <v>91</v>
      </c>
      <c r="V192" s="93">
        <v>89</v>
      </c>
      <c r="W192" s="93">
        <v>84</v>
      </c>
      <c r="X192" s="93">
        <v>69</v>
      </c>
      <c r="Y192" s="93">
        <v>41</v>
      </c>
      <c r="Z192" s="93">
        <v>12</v>
      </c>
      <c r="AA192" s="93">
        <v>36</v>
      </c>
      <c r="AB192" s="93">
        <v>91</v>
      </c>
      <c r="AC192" s="93">
        <v>45</v>
      </c>
    </row>
    <row r="193" spans="1:29">
      <c r="A193" s="94">
        <v>40544</v>
      </c>
      <c r="B193" s="93">
        <v>68</v>
      </c>
      <c r="C193" s="93">
        <v>90</v>
      </c>
      <c r="D193" s="93">
        <v>43</v>
      </c>
      <c r="E193" s="93">
        <v>46</v>
      </c>
      <c r="F193" s="93">
        <v>28</v>
      </c>
      <c r="G193" s="93">
        <v>40</v>
      </c>
      <c r="H193" s="93">
        <v>50</v>
      </c>
      <c r="I193" s="93">
        <v>28</v>
      </c>
      <c r="J193" s="93">
        <v>29</v>
      </c>
      <c r="K193" s="93">
        <v>75</v>
      </c>
      <c r="L193" s="93">
        <v>92</v>
      </c>
      <c r="M193" s="93">
        <v>51</v>
      </c>
      <c r="N193" s="93">
        <v>43</v>
      </c>
      <c r="O193" s="93">
        <v>32</v>
      </c>
      <c r="P193" s="93">
        <v>28</v>
      </c>
      <c r="Q193" s="93">
        <v>41</v>
      </c>
      <c r="R193" s="93">
        <v>40</v>
      </c>
      <c r="S193" s="93">
        <v>24</v>
      </c>
      <c r="T193" s="93">
        <v>72</v>
      </c>
      <c r="U193" s="93">
        <v>87</v>
      </c>
      <c r="V193" s="93">
        <v>94</v>
      </c>
      <c r="W193" s="93">
        <v>79</v>
      </c>
      <c r="X193" s="93">
        <v>63</v>
      </c>
      <c r="Y193" s="93">
        <v>34</v>
      </c>
      <c r="Z193" s="93">
        <v>12</v>
      </c>
      <c r="AA193" s="93">
        <v>38</v>
      </c>
      <c r="AB193" s="93">
        <v>100</v>
      </c>
      <c r="AC193" s="93">
        <v>45</v>
      </c>
    </row>
    <row r="194" spans="1:29">
      <c r="A194" s="94">
        <v>40575</v>
      </c>
      <c r="B194" s="93">
        <v>62</v>
      </c>
      <c r="C194" s="93">
        <v>83</v>
      </c>
      <c r="D194" s="93">
        <v>58</v>
      </c>
      <c r="E194" s="93">
        <v>48</v>
      </c>
      <c r="F194" s="93">
        <v>57</v>
      </c>
      <c r="G194" s="93">
        <v>54</v>
      </c>
      <c r="H194" s="93">
        <v>48</v>
      </c>
      <c r="I194" s="93">
        <v>33</v>
      </c>
      <c r="J194" s="93">
        <v>30</v>
      </c>
      <c r="K194" s="93">
        <v>80</v>
      </c>
      <c r="L194" s="93">
        <v>93</v>
      </c>
      <c r="M194" s="93">
        <v>50</v>
      </c>
      <c r="N194" s="93">
        <v>42</v>
      </c>
      <c r="O194" s="93">
        <v>32</v>
      </c>
      <c r="P194" s="93">
        <v>28</v>
      </c>
      <c r="Q194" s="93">
        <v>42</v>
      </c>
      <c r="R194" s="93">
        <v>40</v>
      </c>
      <c r="S194" s="93">
        <v>29</v>
      </c>
      <c r="T194" s="93">
        <v>75</v>
      </c>
      <c r="U194" s="93">
        <v>89</v>
      </c>
      <c r="V194" s="93">
        <v>89</v>
      </c>
      <c r="W194" s="93">
        <v>85</v>
      </c>
      <c r="X194" s="93">
        <v>56</v>
      </c>
      <c r="Y194" s="93">
        <v>44</v>
      </c>
      <c r="Z194" s="93">
        <v>12</v>
      </c>
      <c r="AA194" s="93">
        <v>41</v>
      </c>
      <c r="AB194" s="93">
        <v>96</v>
      </c>
      <c r="AC194" s="93">
        <v>47</v>
      </c>
    </row>
    <row r="195" spans="1:29">
      <c r="A195" s="94">
        <v>40603</v>
      </c>
      <c r="B195" s="93">
        <v>61</v>
      </c>
      <c r="C195" s="93">
        <v>77</v>
      </c>
      <c r="D195" s="93">
        <v>59</v>
      </c>
      <c r="E195" s="93">
        <v>51</v>
      </c>
      <c r="F195" s="93">
        <v>64</v>
      </c>
      <c r="G195" s="93">
        <v>56</v>
      </c>
      <c r="H195" s="93">
        <v>50</v>
      </c>
      <c r="I195" s="93">
        <v>34</v>
      </c>
      <c r="J195" s="93">
        <v>30</v>
      </c>
      <c r="K195" s="93">
        <v>84</v>
      </c>
      <c r="L195" s="93">
        <v>96</v>
      </c>
      <c r="M195" s="93">
        <v>57</v>
      </c>
      <c r="N195" s="93">
        <v>47</v>
      </c>
      <c r="O195" s="93">
        <v>50</v>
      </c>
      <c r="P195" s="93">
        <v>27</v>
      </c>
      <c r="Q195" s="93">
        <v>49</v>
      </c>
      <c r="R195" s="93">
        <v>53</v>
      </c>
      <c r="S195" s="93">
        <v>23</v>
      </c>
      <c r="T195" s="93">
        <v>78</v>
      </c>
      <c r="U195" s="93">
        <v>91</v>
      </c>
      <c r="V195" s="93">
        <v>96</v>
      </c>
      <c r="W195" s="93">
        <v>85</v>
      </c>
      <c r="X195" s="93">
        <v>62</v>
      </c>
      <c r="Y195" s="93">
        <v>42</v>
      </c>
      <c r="Z195" s="93">
        <v>11</v>
      </c>
      <c r="AA195" s="93">
        <v>37</v>
      </c>
      <c r="AB195" s="93">
        <v>97</v>
      </c>
      <c r="AC195" s="93">
        <v>46</v>
      </c>
    </row>
    <row r="196" spans="1:29">
      <c r="A196" s="94">
        <v>40634</v>
      </c>
      <c r="B196" s="93">
        <v>56</v>
      </c>
      <c r="C196" s="93">
        <v>74</v>
      </c>
      <c r="D196" s="93">
        <v>55</v>
      </c>
      <c r="E196" s="93">
        <v>49</v>
      </c>
      <c r="F196" s="93">
        <v>48</v>
      </c>
      <c r="G196" s="93">
        <v>47</v>
      </c>
      <c r="H196" s="93">
        <v>58</v>
      </c>
      <c r="I196" s="93">
        <v>37</v>
      </c>
      <c r="J196" s="93">
        <v>29</v>
      </c>
      <c r="K196" s="93">
        <v>81</v>
      </c>
      <c r="L196" s="93">
        <v>94</v>
      </c>
      <c r="M196" s="93">
        <v>67</v>
      </c>
      <c r="N196" s="93">
        <v>50</v>
      </c>
      <c r="O196" s="93">
        <v>68</v>
      </c>
      <c r="P196" s="93">
        <v>41</v>
      </c>
      <c r="Q196" s="93">
        <v>67</v>
      </c>
      <c r="R196" s="93">
        <v>73</v>
      </c>
      <c r="S196" s="93">
        <v>26</v>
      </c>
      <c r="T196" s="93">
        <v>79</v>
      </c>
      <c r="U196" s="93">
        <v>90</v>
      </c>
      <c r="V196" s="93">
        <v>95</v>
      </c>
      <c r="W196" s="93">
        <v>84</v>
      </c>
      <c r="X196" s="93">
        <v>71</v>
      </c>
      <c r="Y196" s="93">
        <v>39</v>
      </c>
      <c r="Z196" s="93">
        <v>11</v>
      </c>
      <c r="AA196" s="93">
        <v>40</v>
      </c>
      <c r="AB196" s="93">
        <v>94</v>
      </c>
      <c r="AC196" s="93">
        <v>49</v>
      </c>
    </row>
    <row r="197" spans="1:29">
      <c r="A197" s="94">
        <v>40664</v>
      </c>
      <c r="B197" s="93">
        <v>54</v>
      </c>
      <c r="C197" s="93">
        <v>71</v>
      </c>
      <c r="D197" s="93">
        <v>61</v>
      </c>
      <c r="E197" s="93">
        <v>48</v>
      </c>
      <c r="F197" s="93">
        <v>52</v>
      </c>
      <c r="G197" s="93">
        <v>57</v>
      </c>
      <c r="H197" s="93">
        <v>52</v>
      </c>
      <c r="I197" s="93">
        <v>41</v>
      </c>
      <c r="J197" s="93">
        <v>34</v>
      </c>
      <c r="K197" s="93">
        <v>71</v>
      </c>
      <c r="L197" s="93">
        <v>88</v>
      </c>
      <c r="M197" s="93">
        <v>65</v>
      </c>
      <c r="N197" s="93">
        <v>46</v>
      </c>
      <c r="O197" s="93">
        <v>65</v>
      </c>
      <c r="P197" s="93">
        <v>35</v>
      </c>
      <c r="Q197" s="93">
        <v>65</v>
      </c>
      <c r="R197" s="93">
        <v>64</v>
      </c>
      <c r="S197" s="93">
        <v>25</v>
      </c>
      <c r="T197" s="93">
        <v>79</v>
      </c>
      <c r="U197" s="93">
        <v>89</v>
      </c>
      <c r="V197" s="93">
        <v>91</v>
      </c>
      <c r="W197" s="93">
        <v>86</v>
      </c>
      <c r="X197" s="93">
        <v>71</v>
      </c>
      <c r="Y197" s="93">
        <v>39</v>
      </c>
      <c r="Z197" s="93">
        <v>12</v>
      </c>
      <c r="AA197" s="93">
        <v>37</v>
      </c>
      <c r="AB197" s="93">
        <v>96</v>
      </c>
      <c r="AC197" s="93">
        <v>48</v>
      </c>
    </row>
    <row r="198" spans="1:29">
      <c r="A198" s="94">
        <v>40695</v>
      </c>
      <c r="B198" s="93">
        <v>50</v>
      </c>
      <c r="C198" s="93">
        <v>71</v>
      </c>
      <c r="D198" s="93">
        <v>56</v>
      </c>
      <c r="E198" s="93">
        <v>45</v>
      </c>
      <c r="F198" s="93">
        <v>55</v>
      </c>
      <c r="G198" s="93">
        <v>49</v>
      </c>
      <c r="H198" s="93">
        <v>49</v>
      </c>
      <c r="I198" s="93">
        <v>40</v>
      </c>
      <c r="J198" s="93">
        <v>32</v>
      </c>
      <c r="K198" s="93">
        <v>70</v>
      </c>
      <c r="L198" s="93">
        <v>85</v>
      </c>
      <c r="M198" s="93">
        <v>67</v>
      </c>
      <c r="N198" s="93">
        <v>51</v>
      </c>
      <c r="O198" s="93">
        <v>57</v>
      </c>
      <c r="P198" s="93">
        <v>33</v>
      </c>
      <c r="Q198" s="93">
        <v>58</v>
      </c>
      <c r="R198" s="93">
        <v>60</v>
      </c>
      <c r="S198" s="93">
        <v>26</v>
      </c>
      <c r="T198" s="93">
        <v>77</v>
      </c>
      <c r="U198" s="93">
        <v>87</v>
      </c>
      <c r="V198" s="93">
        <v>98</v>
      </c>
      <c r="W198" s="93">
        <v>82</v>
      </c>
      <c r="X198" s="93">
        <v>67</v>
      </c>
      <c r="Y198" s="93">
        <v>36</v>
      </c>
      <c r="Z198" s="93">
        <v>11</v>
      </c>
      <c r="AA198" s="93">
        <v>40</v>
      </c>
      <c r="AB198" s="93">
        <v>93</v>
      </c>
      <c r="AC198" s="93">
        <v>49</v>
      </c>
    </row>
    <row r="199" spans="1:29">
      <c r="A199" s="94">
        <v>40725</v>
      </c>
      <c r="B199" s="93">
        <v>53</v>
      </c>
      <c r="C199" s="93">
        <v>70</v>
      </c>
      <c r="D199" s="93">
        <v>53</v>
      </c>
      <c r="E199" s="93">
        <v>52</v>
      </c>
      <c r="F199" s="93">
        <v>38</v>
      </c>
      <c r="G199" s="93">
        <v>49</v>
      </c>
      <c r="H199" s="93">
        <v>45</v>
      </c>
      <c r="I199" s="93">
        <v>43</v>
      </c>
      <c r="J199" s="93">
        <v>29</v>
      </c>
      <c r="K199" s="93">
        <v>67</v>
      </c>
      <c r="L199" s="93">
        <v>81</v>
      </c>
      <c r="M199" s="93">
        <v>65</v>
      </c>
      <c r="N199" s="93">
        <v>48</v>
      </c>
      <c r="O199" s="93">
        <v>63</v>
      </c>
      <c r="P199" s="93">
        <v>35</v>
      </c>
      <c r="Q199" s="93">
        <v>63</v>
      </c>
      <c r="R199" s="93">
        <v>64</v>
      </c>
      <c r="S199" s="93">
        <v>28</v>
      </c>
      <c r="T199" s="93">
        <v>80</v>
      </c>
      <c r="U199" s="93">
        <v>89</v>
      </c>
      <c r="V199" s="93">
        <v>84</v>
      </c>
      <c r="W199" s="93">
        <v>87</v>
      </c>
      <c r="X199" s="93">
        <v>76</v>
      </c>
      <c r="Y199" s="93">
        <v>38</v>
      </c>
      <c r="Z199" s="93">
        <v>11</v>
      </c>
      <c r="AA199" s="93">
        <v>41</v>
      </c>
      <c r="AB199" s="93">
        <v>97</v>
      </c>
      <c r="AC199" s="93">
        <v>48</v>
      </c>
    </row>
    <row r="200" spans="1:29">
      <c r="A200" s="94">
        <v>40756</v>
      </c>
      <c r="B200" s="93">
        <v>55</v>
      </c>
      <c r="C200" s="93">
        <v>72</v>
      </c>
      <c r="D200" s="93">
        <v>55</v>
      </c>
      <c r="E200" s="93">
        <v>48</v>
      </c>
      <c r="F200" s="93">
        <v>59</v>
      </c>
      <c r="G200" s="93">
        <v>55</v>
      </c>
      <c r="H200" s="93">
        <v>44</v>
      </c>
      <c r="I200" s="93">
        <v>44</v>
      </c>
      <c r="J200" s="93">
        <v>32</v>
      </c>
      <c r="K200" s="93">
        <v>69</v>
      </c>
      <c r="L200" s="93">
        <v>83</v>
      </c>
      <c r="M200" s="93">
        <v>66</v>
      </c>
      <c r="N200" s="93">
        <v>53</v>
      </c>
      <c r="O200" s="93">
        <v>61</v>
      </c>
      <c r="P200" s="93">
        <v>37</v>
      </c>
      <c r="Q200" s="93">
        <v>60</v>
      </c>
      <c r="R200" s="93">
        <v>60</v>
      </c>
      <c r="S200" s="93">
        <v>23</v>
      </c>
      <c r="T200" s="93">
        <v>82</v>
      </c>
      <c r="U200" s="93">
        <v>91</v>
      </c>
      <c r="V200" s="93">
        <v>92</v>
      </c>
      <c r="W200" s="93">
        <v>88</v>
      </c>
      <c r="X200" s="93">
        <v>73</v>
      </c>
      <c r="Y200" s="93">
        <v>42</v>
      </c>
      <c r="Z200" s="93">
        <v>11</v>
      </c>
      <c r="AA200" s="93">
        <v>40</v>
      </c>
      <c r="AB200" s="93">
        <v>89</v>
      </c>
      <c r="AC200" s="93">
        <v>51</v>
      </c>
    </row>
    <row r="201" spans="1:29">
      <c r="A201" s="94">
        <v>40787</v>
      </c>
      <c r="B201" s="93">
        <v>56</v>
      </c>
      <c r="C201" s="93">
        <v>73</v>
      </c>
      <c r="D201" s="93">
        <v>55</v>
      </c>
      <c r="E201" s="93">
        <v>44</v>
      </c>
      <c r="F201" s="93">
        <v>47</v>
      </c>
      <c r="G201" s="93">
        <v>50</v>
      </c>
      <c r="H201" s="93">
        <v>43</v>
      </c>
      <c r="I201" s="93">
        <v>46</v>
      </c>
      <c r="J201" s="93">
        <v>33</v>
      </c>
      <c r="K201" s="93">
        <v>71</v>
      </c>
      <c r="L201" s="93">
        <v>81</v>
      </c>
      <c r="M201" s="93">
        <v>65</v>
      </c>
      <c r="N201" s="93">
        <v>51</v>
      </c>
      <c r="O201" s="93">
        <v>57</v>
      </c>
      <c r="P201" s="93">
        <v>38</v>
      </c>
      <c r="Q201" s="93">
        <v>60</v>
      </c>
      <c r="R201" s="93">
        <v>65</v>
      </c>
      <c r="S201" s="93">
        <v>18</v>
      </c>
      <c r="T201" s="93">
        <v>77</v>
      </c>
      <c r="U201" s="93">
        <v>89</v>
      </c>
      <c r="V201" s="93">
        <v>85</v>
      </c>
      <c r="W201" s="93">
        <v>87</v>
      </c>
      <c r="X201" s="93">
        <v>77</v>
      </c>
      <c r="Y201" s="93">
        <v>37</v>
      </c>
      <c r="Z201" s="93">
        <v>11</v>
      </c>
      <c r="AA201" s="93">
        <v>42</v>
      </c>
      <c r="AB201" s="93">
        <v>98</v>
      </c>
      <c r="AC201" s="93">
        <v>48</v>
      </c>
    </row>
    <row r="202" spans="1:29">
      <c r="A202" s="94">
        <v>40817</v>
      </c>
      <c r="B202" s="93">
        <v>55</v>
      </c>
      <c r="C202" s="93">
        <v>70</v>
      </c>
      <c r="D202" s="93">
        <v>56</v>
      </c>
      <c r="E202" s="93">
        <v>50</v>
      </c>
      <c r="F202" s="93">
        <v>55</v>
      </c>
      <c r="G202" s="93">
        <v>48</v>
      </c>
      <c r="H202" s="93">
        <v>44</v>
      </c>
      <c r="I202" s="93">
        <v>42</v>
      </c>
      <c r="J202" s="93">
        <v>35</v>
      </c>
      <c r="K202" s="93">
        <v>68</v>
      </c>
      <c r="L202" s="93">
        <v>80</v>
      </c>
      <c r="M202" s="93">
        <v>57</v>
      </c>
      <c r="N202" s="93">
        <v>48</v>
      </c>
      <c r="O202" s="93">
        <v>54</v>
      </c>
      <c r="P202" s="93">
        <v>36</v>
      </c>
      <c r="Q202" s="93">
        <v>55</v>
      </c>
      <c r="R202" s="93">
        <v>57</v>
      </c>
      <c r="S202" s="93">
        <v>25</v>
      </c>
      <c r="T202" s="93">
        <v>79</v>
      </c>
      <c r="U202" s="93">
        <v>91</v>
      </c>
      <c r="V202" s="93">
        <v>88</v>
      </c>
      <c r="W202" s="93">
        <v>85</v>
      </c>
      <c r="X202" s="93">
        <v>81</v>
      </c>
      <c r="Y202" s="93">
        <v>35</v>
      </c>
      <c r="Z202" s="93">
        <v>11</v>
      </c>
      <c r="AA202" s="93">
        <v>43</v>
      </c>
      <c r="AB202" s="93">
        <v>88</v>
      </c>
      <c r="AC202" s="93">
        <v>50</v>
      </c>
    </row>
    <row r="203" spans="1:29">
      <c r="A203" s="94">
        <v>40848</v>
      </c>
      <c r="B203" s="93">
        <v>52</v>
      </c>
      <c r="C203" s="93">
        <v>67</v>
      </c>
      <c r="D203" s="93">
        <v>54</v>
      </c>
      <c r="E203" s="93">
        <v>51</v>
      </c>
      <c r="F203" s="93">
        <v>50</v>
      </c>
      <c r="G203" s="93">
        <v>45</v>
      </c>
      <c r="H203" s="93">
        <v>46</v>
      </c>
      <c r="I203" s="93">
        <v>42</v>
      </c>
      <c r="J203" s="93">
        <v>31</v>
      </c>
      <c r="K203" s="93">
        <v>67</v>
      </c>
      <c r="L203" s="93">
        <v>82</v>
      </c>
      <c r="M203" s="93">
        <v>58</v>
      </c>
      <c r="N203" s="93">
        <v>51</v>
      </c>
      <c r="O203" s="93">
        <v>54</v>
      </c>
      <c r="P203" s="93">
        <v>29</v>
      </c>
      <c r="Q203" s="93">
        <v>54</v>
      </c>
      <c r="R203" s="93">
        <v>58</v>
      </c>
      <c r="S203" s="93">
        <v>20</v>
      </c>
      <c r="T203" s="93">
        <v>82</v>
      </c>
      <c r="U203" s="93">
        <v>93</v>
      </c>
      <c r="V203" s="93">
        <v>85</v>
      </c>
      <c r="W203" s="93">
        <v>85</v>
      </c>
      <c r="X203" s="93">
        <v>81</v>
      </c>
      <c r="Y203" s="93">
        <v>38</v>
      </c>
      <c r="Z203" s="93">
        <v>11</v>
      </c>
      <c r="AA203" s="93">
        <v>41</v>
      </c>
      <c r="AB203" s="93">
        <v>75</v>
      </c>
      <c r="AC203" s="93">
        <v>46</v>
      </c>
    </row>
    <row r="204" spans="1:29">
      <c r="A204" s="94">
        <v>40878</v>
      </c>
      <c r="B204" s="93">
        <v>56</v>
      </c>
      <c r="C204" s="93">
        <v>65</v>
      </c>
      <c r="D204" s="93">
        <v>55</v>
      </c>
      <c r="E204" s="93">
        <v>45</v>
      </c>
      <c r="F204" s="93">
        <v>48</v>
      </c>
      <c r="G204" s="93">
        <v>48</v>
      </c>
      <c r="H204" s="93">
        <v>51</v>
      </c>
      <c r="I204" s="93">
        <v>46</v>
      </c>
      <c r="J204" s="93">
        <v>32</v>
      </c>
      <c r="K204" s="93">
        <v>61</v>
      </c>
      <c r="L204" s="93">
        <v>79</v>
      </c>
      <c r="M204" s="93">
        <v>51</v>
      </c>
      <c r="N204" s="93">
        <v>42</v>
      </c>
      <c r="O204" s="93">
        <v>50</v>
      </c>
      <c r="P204" s="93">
        <v>34</v>
      </c>
      <c r="Q204" s="93">
        <v>52</v>
      </c>
      <c r="R204" s="93">
        <v>48</v>
      </c>
      <c r="S204" s="93">
        <v>24</v>
      </c>
      <c r="T204" s="93">
        <v>79</v>
      </c>
      <c r="U204" s="93">
        <v>90</v>
      </c>
      <c r="V204" s="93">
        <v>88</v>
      </c>
      <c r="W204" s="93">
        <v>84</v>
      </c>
      <c r="X204" s="93">
        <v>73</v>
      </c>
      <c r="Y204" s="93">
        <v>41</v>
      </c>
      <c r="Z204" s="93">
        <v>12</v>
      </c>
      <c r="AA204" s="93">
        <v>43</v>
      </c>
      <c r="AB204" s="93">
        <v>78</v>
      </c>
      <c r="AC204" s="93">
        <v>52</v>
      </c>
    </row>
    <row r="205" spans="1:29">
      <c r="A205" s="94">
        <v>40909</v>
      </c>
      <c r="B205" s="93">
        <v>60</v>
      </c>
      <c r="C205" s="93">
        <v>70</v>
      </c>
      <c r="D205" s="93">
        <v>42</v>
      </c>
      <c r="E205" s="93">
        <v>44</v>
      </c>
      <c r="F205" s="93">
        <v>25</v>
      </c>
      <c r="G205" s="93">
        <v>32</v>
      </c>
      <c r="H205" s="93">
        <v>52</v>
      </c>
      <c r="I205" s="93">
        <v>41</v>
      </c>
      <c r="J205" s="93">
        <v>27</v>
      </c>
      <c r="K205" s="93">
        <v>67</v>
      </c>
      <c r="L205" s="93">
        <v>85</v>
      </c>
      <c r="M205" s="93">
        <v>51</v>
      </c>
      <c r="N205" s="93">
        <v>45</v>
      </c>
      <c r="O205" s="93">
        <v>38</v>
      </c>
      <c r="P205" s="93">
        <v>33</v>
      </c>
      <c r="Q205" s="93">
        <v>43</v>
      </c>
      <c r="R205" s="93">
        <v>34</v>
      </c>
      <c r="S205" s="93">
        <v>23</v>
      </c>
      <c r="T205" s="93">
        <v>75</v>
      </c>
      <c r="U205" s="93">
        <v>88</v>
      </c>
      <c r="V205" s="93">
        <v>90</v>
      </c>
      <c r="W205" s="93">
        <v>82</v>
      </c>
      <c r="X205" s="93">
        <v>66</v>
      </c>
      <c r="Y205" s="93">
        <v>37</v>
      </c>
      <c r="Z205" s="93">
        <v>11</v>
      </c>
      <c r="AA205" s="93">
        <v>43</v>
      </c>
      <c r="AB205" s="93">
        <v>79</v>
      </c>
      <c r="AC205" s="93">
        <v>46</v>
      </c>
    </row>
    <row r="206" spans="1:29">
      <c r="A206" s="94">
        <v>40940</v>
      </c>
      <c r="B206" s="93">
        <v>61</v>
      </c>
      <c r="C206" s="93">
        <v>73</v>
      </c>
      <c r="D206" s="93">
        <v>52</v>
      </c>
      <c r="E206" s="93">
        <v>45</v>
      </c>
      <c r="F206" s="93">
        <v>60</v>
      </c>
      <c r="G206" s="93">
        <v>51</v>
      </c>
      <c r="H206" s="93">
        <v>42</v>
      </c>
      <c r="I206" s="93">
        <v>43</v>
      </c>
      <c r="J206" s="93">
        <v>28</v>
      </c>
      <c r="K206" s="93">
        <v>67</v>
      </c>
      <c r="L206" s="93">
        <v>82</v>
      </c>
      <c r="M206" s="93">
        <v>55</v>
      </c>
      <c r="N206" s="93">
        <v>44</v>
      </c>
      <c r="O206" s="93">
        <v>40</v>
      </c>
      <c r="P206" s="93">
        <v>34</v>
      </c>
      <c r="Q206" s="93">
        <v>53</v>
      </c>
      <c r="R206" s="93">
        <v>48</v>
      </c>
      <c r="S206" s="93">
        <v>20</v>
      </c>
      <c r="T206" s="93">
        <v>78</v>
      </c>
      <c r="U206" s="93">
        <v>90</v>
      </c>
      <c r="V206" s="93">
        <v>93</v>
      </c>
      <c r="W206" s="93">
        <v>79</v>
      </c>
      <c r="X206" s="93">
        <v>70</v>
      </c>
      <c r="Y206" s="93">
        <v>45</v>
      </c>
      <c r="Z206" s="93">
        <v>11</v>
      </c>
      <c r="AA206" s="93">
        <v>49</v>
      </c>
      <c r="AB206" s="93">
        <v>87</v>
      </c>
      <c r="AC206" s="93">
        <v>57</v>
      </c>
    </row>
    <row r="207" spans="1:29">
      <c r="A207" s="94">
        <v>40969</v>
      </c>
      <c r="B207" s="93">
        <v>56</v>
      </c>
      <c r="C207" s="93">
        <v>69</v>
      </c>
      <c r="D207" s="93">
        <v>60</v>
      </c>
      <c r="E207" s="93">
        <v>50</v>
      </c>
      <c r="F207" s="93">
        <v>59</v>
      </c>
      <c r="G207" s="93">
        <v>56</v>
      </c>
      <c r="H207" s="93">
        <v>54</v>
      </c>
      <c r="I207" s="93">
        <v>46</v>
      </c>
      <c r="J207" s="93">
        <v>35</v>
      </c>
      <c r="K207" s="93">
        <v>74</v>
      </c>
      <c r="L207" s="93">
        <v>84</v>
      </c>
      <c r="M207" s="93">
        <v>62</v>
      </c>
      <c r="N207" s="93">
        <v>48</v>
      </c>
      <c r="O207" s="93">
        <v>49</v>
      </c>
      <c r="P207" s="93">
        <v>33</v>
      </c>
      <c r="Q207" s="93">
        <v>58</v>
      </c>
      <c r="R207" s="93">
        <v>60</v>
      </c>
      <c r="S207" s="93">
        <v>19</v>
      </c>
      <c r="T207" s="93">
        <v>81</v>
      </c>
      <c r="U207" s="93">
        <v>92</v>
      </c>
      <c r="V207" s="93">
        <v>89</v>
      </c>
      <c r="W207" s="93">
        <v>86</v>
      </c>
      <c r="X207" s="93">
        <v>72</v>
      </c>
      <c r="Y207" s="93">
        <v>39</v>
      </c>
      <c r="Z207" s="93">
        <v>11</v>
      </c>
      <c r="AA207" s="93">
        <v>49</v>
      </c>
      <c r="AB207" s="93">
        <v>106</v>
      </c>
      <c r="AC207" s="93">
        <v>53</v>
      </c>
    </row>
    <row r="208" spans="1:29">
      <c r="A208" s="94">
        <v>41000</v>
      </c>
      <c r="B208" s="93">
        <v>49</v>
      </c>
      <c r="C208" s="93">
        <v>69</v>
      </c>
      <c r="D208" s="93">
        <v>59</v>
      </c>
      <c r="E208" s="93">
        <v>49</v>
      </c>
      <c r="F208" s="93">
        <v>57</v>
      </c>
      <c r="G208" s="93">
        <v>56</v>
      </c>
      <c r="H208" s="93">
        <v>47</v>
      </c>
      <c r="I208" s="93">
        <v>44</v>
      </c>
      <c r="J208" s="93">
        <v>33</v>
      </c>
      <c r="K208" s="93">
        <v>68</v>
      </c>
      <c r="L208" s="93">
        <v>82</v>
      </c>
      <c r="M208" s="93">
        <v>66</v>
      </c>
      <c r="N208" s="93">
        <v>54</v>
      </c>
      <c r="O208" s="93">
        <v>72</v>
      </c>
      <c r="P208" s="93">
        <v>33</v>
      </c>
      <c r="Q208" s="93">
        <v>64</v>
      </c>
      <c r="R208" s="93">
        <v>68</v>
      </c>
      <c r="S208" s="93">
        <v>21</v>
      </c>
      <c r="T208" s="93">
        <v>77</v>
      </c>
      <c r="U208" s="93">
        <v>92</v>
      </c>
      <c r="V208" s="93">
        <v>92</v>
      </c>
      <c r="W208" s="93">
        <v>86</v>
      </c>
      <c r="X208" s="93">
        <v>76</v>
      </c>
      <c r="Y208" s="93">
        <v>28</v>
      </c>
      <c r="Z208" s="93">
        <v>11</v>
      </c>
      <c r="AA208" s="93">
        <v>42</v>
      </c>
      <c r="AB208" s="93">
        <v>88</v>
      </c>
      <c r="AC208" s="93">
        <v>49</v>
      </c>
    </row>
    <row r="209" spans="1:29">
      <c r="A209" s="94">
        <v>41030</v>
      </c>
      <c r="B209" s="93">
        <v>51</v>
      </c>
      <c r="C209" s="93">
        <v>74</v>
      </c>
      <c r="D209" s="93">
        <v>65</v>
      </c>
      <c r="E209" s="93">
        <v>42</v>
      </c>
      <c r="F209" s="93">
        <v>59</v>
      </c>
      <c r="G209" s="93">
        <v>61</v>
      </c>
      <c r="H209" s="93">
        <v>46</v>
      </c>
      <c r="I209" s="93">
        <v>40</v>
      </c>
      <c r="J209" s="93">
        <v>30</v>
      </c>
      <c r="K209" s="93">
        <v>63</v>
      </c>
      <c r="L209" s="93">
        <v>78</v>
      </c>
      <c r="M209" s="93">
        <v>66</v>
      </c>
      <c r="N209" s="93">
        <v>52</v>
      </c>
      <c r="O209" s="93">
        <v>67</v>
      </c>
      <c r="P209" s="93">
        <v>35</v>
      </c>
      <c r="Q209" s="93">
        <v>65</v>
      </c>
      <c r="R209" s="93">
        <v>71</v>
      </c>
      <c r="S209" s="93">
        <v>20</v>
      </c>
      <c r="T209" s="93">
        <v>80</v>
      </c>
      <c r="U209" s="93">
        <v>93</v>
      </c>
      <c r="V209" s="93">
        <v>93</v>
      </c>
      <c r="W209" s="93">
        <v>89</v>
      </c>
      <c r="X209" s="93">
        <v>78</v>
      </c>
      <c r="Y209" s="93">
        <v>42</v>
      </c>
      <c r="Z209" s="93">
        <v>12</v>
      </c>
      <c r="AA209" s="93">
        <v>39</v>
      </c>
      <c r="AB209" s="93">
        <v>90</v>
      </c>
      <c r="AC209" s="93">
        <v>42</v>
      </c>
    </row>
    <row r="210" spans="1:29">
      <c r="A210" s="94">
        <v>41061</v>
      </c>
      <c r="B210" s="93">
        <v>48</v>
      </c>
      <c r="C210" s="93">
        <v>70</v>
      </c>
      <c r="D210" s="93">
        <v>57</v>
      </c>
      <c r="E210" s="93">
        <v>42</v>
      </c>
      <c r="F210" s="93">
        <v>44</v>
      </c>
      <c r="G210" s="93">
        <v>43</v>
      </c>
      <c r="H210" s="93">
        <v>52</v>
      </c>
      <c r="I210" s="93">
        <v>40</v>
      </c>
      <c r="J210" s="93">
        <v>29</v>
      </c>
      <c r="K210" s="93">
        <v>61</v>
      </c>
      <c r="L210" s="93">
        <v>77</v>
      </c>
      <c r="M210" s="93">
        <v>65</v>
      </c>
      <c r="N210" s="93">
        <v>54</v>
      </c>
      <c r="O210" s="93">
        <v>66</v>
      </c>
      <c r="P210" s="93">
        <v>34</v>
      </c>
      <c r="Q210" s="93">
        <v>66</v>
      </c>
      <c r="R210" s="93">
        <v>64</v>
      </c>
      <c r="S210" s="93">
        <v>21</v>
      </c>
      <c r="T210" s="93">
        <v>77</v>
      </c>
      <c r="U210" s="93">
        <v>89</v>
      </c>
      <c r="V210" s="93">
        <v>95</v>
      </c>
      <c r="W210" s="93">
        <v>84</v>
      </c>
      <c r="X210" s="93">
        <v>63</v>
      </c>
      <c r="Y210" s="93">
        <v>41</v>
      </c>
      <c r="Z210" s="93">
        <v>11</v>
      </c>
      <c r="AA210" s="93">
        <v>45</v>
      </c>
      <c r="AB210" s="93">
        <v>79</v>
      </c>
      <c r="AC210" s="93">
        <v>50</v>
      </c>
    </row>
    <row r="211" spans="1:29">
      <c r="A211" s="94">
        <v>41091</v>
      </c>
      <c r="B211" s="93">
        <v>55</v>
      </c>
      <c r="C211" s="93">
        <v>70</v>
      </c>
      <c r="D211" s="93">
        <v>66</v>
      </c>
      <c r="E211" s="93">
        <v>45</v>
      </c>
      <c r="F211" s="93">
        <v>55</v>
      </c>
      <c r="G211" s="93">
        <v>53</v>
      </c>
      <c r="H211" s="93">
        <v>41</v>
      </c>
      <c r="I211" s="93">
        <v>43</v>
      </c>
      <c r="J211" s="93">
        <v>33</v>
      </c>
      <c r="K211" s="93">
        <v>64</v>
      </c>
      <c r="L211" s="93">
        <v>85</v>
      </c>
      <c r="M211" s="93">
        <v>69</v>
      </c>
      <c r="N211" s="93">
        <v>56</v>
      </c>
      <c r="O211" s="93">
        <v>66</v>
      </c>
      <c r="P211" s="93">
        <v>35</v>
      </c>
      <c r="Q211" s="93">
        <v>69</v>
      </c>
      <c r="R211" s="93">
        <v>65</v>
      </c>
      <c r="S211" s="93">
        <v>19</v>
      </c>
      <c r="T211" s="93">
        <v>81</v>
      </c>
      <c r="U211" s="93">
        <v>93</v>
      </c>
      <c r="V211" s="93">
        <v>100</v>
      </c>
      <c r="W211" s="93">
        <v>84</v>
      </c>
      <c r="X211" s="93">
        <v>82</v>
      </c>
      <c r="Y211" s="93">
        <v>30</v>
      </c>
      <c r="Z211" s="93">
        <v>11</v>
      </c>
      <c r="AA211" s="93">
        <v>46</v>
      </c>
      <c r="AB211" s="93">
        <v>82</v>
      </c>
      <c r="AC211" s="93">
        <v>51</v>
      </c>
    </row>
    <row r="212" spans="1:29">
      <c r="A212" s="94">
        <v>41122</v>
      </c>
      <c r="B212" s="93">
        <v>55</v>
      </c>
      <c r="C212" s="93">
        <v>75</v>
      </c>
      <c r="D212" s="93">
        <v>63</v>
      </c>
      <c r="E212" s="93">
        <v>50</v>
      </c>
      <c r="F212" s="93">
        <v>52</v>
      </c>
      <c r="G212" s="93">
        <v>55</v>
      </c>
      <c r="H212" s="93">
        <v>42</v>
      </c>
      <c r="I212" s="93">
        <v>42</v>
      </c>
      <c r="J212" s="93">
        <v>37</v>
      </c>
      <c r="K212" s="93">
        <v>67</v>
      </c>
      <c r="L212" s="93">
        <v>82</v>
      </c>
      <c r="M212" s="93">
        <v>67</v>
      </c>
      <c r="N212" s="93">
        <v>49</v>
      </c>
      <c r="O212" s="93">
        <v>58</v>
      </c>
      <c r="P212" s="93">
        <v>37</v>
      </c>
      <c r="Q212" s="93">
        <v>63</v>
      </c>
      <c r="R212" s="93">
        <v>65</v>
      </c>
      <c r="S212" s="93">
        <v>23</v>
      </c>
      <c r="T212" s="93">
        <v>81</v>
      </c>
      <c r="U212" s="93">
        <v>93</v>
      </c>
      <c r="V212" s="93">
        <v>84</v>
      </c>
      <c r="W212" s="93">
        <v>87</v>
      </c>
      <c r="X212" s="93">
        <v>80</v>
      </c>
      <c r="Y212" s="93">
        <v>31</v>
      </c>
      <c r="Z212" s="93">
        <v>11</v>
      </c>
      <c r="AA212" s="93">
        <v>40</v>
      </c>
      <c r="AB212" s="93">
        <v>85</v>
      </c>
      <c r="AC212" s="93">
        <v>48</v>
      </c>
    </row>
    <row r="213" spans="1:29">
      <c r="A213" s="94">
        <v>41153</v>
      </c>
      <c r="B213" s="93">
        <v>55</v>
      </c>
      <c r="C213" s="93">
        <v>73</v>
      </c>
      <c r="D213" s="93">
        <v>54</v>
      </c>
      <c r="E213" s="93">
        <v>44</v>
      </c>
      <c r="F213" s="93">
        <v>43</v>
      </c>
      <c r="G213" s="93">
        <v>47</v>
      </c>
      <c r="H213" s="93">
        <v>42</v>
      </c>
      <c r="I213" s="93">
        <v>42</v>
      </c>
      <c r="J213" s="93">
        <v>36</v>
      </c>
      <c r="K213" s="93">
        <v>66</v>
      </c>
      <c r="L213" s="93">
        <v>82</v>
      </c>
      <c r="M213" s="93">
        <v>62</v>
      </c>
      <c r="N213" s="93">
        <v>41</v>
      </c>
      <c r="O213" s="93">
        <v>56</v>
      </c>
      <c r="P213" s="93">
        <v>37</v>
      </c>
      <c r="Q213" s="93">
        <v>58</v>
      </c>
      <c r="R213" s="93">
        <v>62</v>
      </c>
      <c r="S213" s="93">
        <v>19</v>
      </c>
      <c r="T213" s="93">
        <v>79</v>
      </c>
      <c r="U213" s="93">
        <v>91</v>
      </c>
      <c r="V213" s="93">
        <v>91</v>
      </c>
      <c r="W213" s="93">
        <v>85</v>
      </c>
      <c r="X213" s="93">
        <v>86</v>
      </c>
      <c r="Y213" s="93">
        <v>32</v>
      </c>
      <c r="Z213" s="93">
        <v>12</v>
      </c>
      <c r="AA213" s="93">
        <v>46</v>
      </c>
      <c r="AB213" s="93">
        <v>69</v>
      </c>
      <c r="AC213" s="93">
        <v>55</v>
      </c>
    </row>
    <row r="214" spans="1:29">
      <c r="A214" s="94">
        <v>41183</v>
      </c>
      <c r="B214" s="93">
        <v>54</v>
      </c>
      <c r="C214" s="93">
        <v>71</v>
      </c>
      <c r="D214" s="93">
        <v>53</v>
      </c>
      <c r="E214" s="93">
        <v>45</v>
      </c>
      <c r="F214" s="93">
        <v>58</v>
      </c>
      <c r="G214" s="93">
        <v>53</v>
      </c>
      <c r="H214" s="93">
        <v>41</v>
      </c>
      <c r="I214" s="93">
        <v>40</v>
      </c>
      <c r="J214" s="93">
        <v>31</v>
      </c>
      <c r="K214" s="93">
        <v>66</v>
      </c>
      <c r="L214" s="93">
        <v>84</v>
      </c>
      <c r="M214" s="93">
        <v>57</v>
      </c>
      <c r="N214" s="93">
        <v>49</v>
      </c>
      <c r="O214" s="93">
        <v>48</v>
      </c>
      <c r="P214" s="93">
        <v>43</v>
      </c>
      <c r="Q214" s="93">
        <v>54</v>
      </c>
      <c r="R214" s="93">
        <v>55</v>
      </c>
      <c r="S214" s="93">
        <v>23</v>
      </c>
      <c r="T214" s="93">
        <v>82</v>
      </c>
      <c r="U214" s="93">
        <v>91</v>
      </c>
      <c r="V214" s="93">
        <v>83</v>
      </c>
      <c r="W214" s="93">
        <v>86</v>
      </c>
      <c r="X214" s="93">
        <v>84</v>
      </c>
      <c r="Y214" s="93">
        <v>37</v>
      </c>
      <c r="Z214" s="93">
        <v>12</v>
      </c>
      <c r="AA214" s="93">
        <v>47</v>
      </c>
      <c r="AB214" s="93">
        <v>73</v>
      </c>
      <c r="AC214" s="93">
        <v>51</v>
      </c>
    </row>
    <row r="215" spans="1:29">
      <c r="A215" s="94">
        <v>41214</v>
      </c>
      <c r="B215" s="93">
        <v>51</v>
      </c>
      <c r="C215" s="93">
        <v>67</v>
      </c>
      <c r="D215" s="93">
        <v>47</v>
      </c>
      <c r="E215" s="93">
        <v>46</v>
      </c>
      <c r="F215" s="93">
        <v>46</v>
      </c>
      <c r="G215" s="93">
        <v>45</v>
      </c>
      <c r="H215" s="93">
        <v>47</v>
      </c>
      <c r="I215" s="93">
        <v>45</v>
      </c>
      <c r="J215" s="93">
        <v>30</v>
      </c>
      <c r="K215" s="93">
        <v>63</v>
      </c>
      <c r="L215" s="93">
        <v>82</v>
      </c>
      <c r="M215" s="93">
        <v>62</v>
      </c>
      <c r="N215" s="93">
        <v>54</v>
      </c>
      <c r="O215" s="93">
        <v>58</v>
      </c>
      <c r="P215" s="93">
        <v>45</v>
      </c>
      <c r="Q215" s="93">
        <v>58</v>
      </c>
      <c r="R215" s="93">
        <v>54</v>
      </c>
      <c r="S215" s="93">
        <v>22</v>
      </c>
      <c r="T215" s="93">
        <v>79</v>
      </c>
      <c r="U215" s="93">
        <v>91</v>
      </c>
      <c r="V215" s="93">
        <v>93</v>
      </c>
      <c r="W215" s="93">
        <v>84</v>
      </c>
      <c r="X215" s="93">
        <v>73</v>
      </c>
      <c r="Y215" s="93">
        <v>36</v>
      </c>
      <c r="Z215" s="93">
        <v>12</v>
      </c>
      <c r="AA215" s="93">
        <v>41</v>
      </c>
      <c r="AB215" s="93">
        <v>93</v>
      </c>
      <c r="AC215" s="93">
        <v>50</v>
      </c>
    </row>
    <row r="216" spans="1:29">
      <c r="A216" s="94">
        <v>41244</v>
      </c>
      <c r="B216" s="93">
        <v>51</v>
      </c>
      <c r="C216" s="93">
        <v>68</v>
      </c>
      <c r="D216" s="93">
        <v>49</v>
      </c>
      <c r="E216" s="93">
        <v>44</v>
      </c>
      <c r="F216" s="93">
        <v>41</v>
      </c>
      <c r="G216" s="93">
        <v>39</v>
      </c>
      <c r="H216" s="93">
        <v>51</v>
      </c>
      <c r="I216" s="93">
        <v>41</v>
      </c>
      <c r="J216" s="93">
        <v>32</v>
      </c>
      <c r="K216" s="93">
        <v>69</v>
      </c>
      <c r="L216" s="93">
        <v>81</v>
      </c>
      <c r="M216" s="93">
        <v>58</v>
      </c>
      <c r="N216" s="93">
        <v>47</v>
      </c>
      <c r="O216" s="93">
        <v>47</v>
      </c>
      <c r="P216" s="93">
        <v>36</v>
      </c>
      <c r="Q216" s="93">
        <v>53</v>
      </c>
      <c r="R216" s="93">
        <v>46</v>
      </c>
      <c r="S216" s="93">
        <v>18</v>
      </c>
      <c r="T216" s="93">
        <v>81</v>
      </c>
      <c r="U216" s="93">
        <v>89</v>
      </c>
      <c r="V216" s="93">
        <v>97</v>
      </c>
      <c r="W216" s="93">
        <v>83</v>
      </c>
      <c r="X216" s="93">
        <v>77</v>
      </c>
      <c r="Y216" s="93">
        <v>33</v>
      </c>
      <c r="Z216" s="93">
        <v>11</v>
      </c>
      <c r="AA216" s="93">
        <v>39</v>
      </c>
      <c r="AB216" s="93">
        <v>80</v>
      </c>
      <c r="AC216" s="93">
        <v>52</v>
      </c>
    </row>
    <row r="217" spans="1:29">
      <c r="A217" s="94">
        <v>41275</v>
      </c>
      <c r="B217" s="93">
        <v>53</v>
      </c>
      <c r="C217" s="93">
        <v>78</v>
      </c>
      <c r="D217" s="93">
        <v>43</v>
      </c>
      <c r="E217" s="93">
        <v>45</v>
      </c>
      <c r="F217" s="93">
        <v>32</v>
      </c>
      <c r="G217" s="93">
        <v>37</v>
      </c>
      <c r="H217" s="93">
        <v>54</v>
      </c>
      <c r="I217" s="93">
        <v>42</v>
      </c>
      <c r="J217" s="93">
        <v>25</v>
      </c>
      <c r="K217" s="93">
        <v>70</v>
      </c>
      <c r="L217" s="93">
        <v>89</v>
      </c>
      <c r="M217" s="93">
        <v>53</v>
      </c>
      <c r="N217" s="93">
        <v>45</v>
      </c>
      <c r="O217" s="93">
        <v>34</v>
      </c>
      <c r="P217" s="93">
        <v>30</v>
      </c>
      <c r="Q217" s="93">
        <v>39</v>
      </c>
      <c r="R217" s="93">
        <v>40</v>
      </c>
      <c r="S217" s="93">
        <v>24</v>
      </c>
      <c r="T217" s="93">
        <v>79</v>
      </c>
      <c r="U217" s="93">
        <v>87</v>
      </c>
      <c r="V217" s="93">
        <v>99</v>
      </c>
      <c r="W217" s="93">
        <v>80</v>
      </c>
      <c r="X217" s="93">
        <v>72</v>
      </c>
      <c r="Y217" s="93">
        <v>38</v>
      </c>
      <c r="Z217" s="93">
        <v>12</v>
      </c>
      <c r="AA217" s="93">
        <v>36</v>
      </c>
      <c r="AB217" s="93">
        <v>82</v>
      </c>
      <c r="AC217" s="93">
        <v>49</v>
      </c>
    </row>
    <row r="218" spans="1:29">
      <c r="A218" s="94">
        <v>41306</v>
      </c>
      <c r="B218" s="93">
        <v>52</v>
      </c>
      <c r="C218" s="93">
        <v>72</v>
      </c>
      <c r="D218" s="93">
        <v>51</v>
      </c>
      <c r="E218" s="93">
        <v>47</v>
      </c>
      <c r="F218" s="93">
        <v>51</v>
      </c>
      <c r="G218" s="93">
        <v>49</v>
      </c>
      <c r="H218" s="93">
        <v>54</v>
      </c>
      <c r="I218" s="93">
        <v>39</v>
      </c>
      <c r="J218" s="93">
        <v>31</v>
      </c>
      <c r="K218" s="93">
        <v>73</v>
      </c>
      <c r="L218" s="93">
        <v>84</v>
      </c>
      <c r="M218" s="93">
        <v>56</v>
      </c>
      <c r="N218" s="93">
        <v>44</v>
      </c>
      <c r="O218" s="93">
        <v>44</v>
      </c>
      <c r="P218" s="93">
        <v>34</v>
      </c>
      <c r="Q218" s="93">
        <v>47</v>
      </c>
      <c r="R218" s="93">
        <v>45</v>
      </c>
      <c r="S218" s="93">
        <v>29</v>
      </c>
      <c r="T218" s="93">
        <v>81</v>
      </c>
      <c r="U218" s="93">
        <v>91</v>
      </c>
      <c r="V218" s="93">
        <v>102</v>
      </c>
      <c r="W218" s="93">
        <v>87</v>
      </c>
      <c r="X218" s="93">
        <v>71</v>
      </c>
      <c r="Y218" s="93">
        <v>36</v>
      </c>
      <c r="Z218" s="93">
        <v>12</v>
      </c>
      <c r="AA218" s="93">
        <v>40</v>
      </c>
      <c r="AB218" s="93">
        <v>86</v>
      </c>
      <c r="AC218" s="93">
        <v>46</v>
      </c>
    </row>
    <row r="219" spans="1:29">
      <c r="A219" s="94">
        <v>41334</v>
      </c>
      <c r="B219" s="93">
        <v>47</v>
      </c>
      <c r="C219" s="93">
        <v>65</v>
      </c>
      <c r="D219" s="93">
        <v>60</v>
      </c>
      <c r="E219" s="93">
        <v>50</v>
      </c>
      <c r="F219" s="93">
        <v>54</v>
      </c>
      <c r="G219" s="93">
        <v>47</v>
      </c>
      <c r="H219" s="93">
        <v>46</v>
      </c>
      <c r="I219" s="93">
        <v>39</v>
      </c>
      <c r="J219" s="93">
        <v>38</v>
      </c>
      <c r="K219" s="93">
        <v>75</v>
      </c>
      <c r="L219" s="93">
        <v>88</v>
      </c>
      <c r="M219" s="93">
        <v>62</v>
      </c>
      <c r="N219" s="93">
        <v>47</v>
      </c>
      <c r="O219" s="93">
        <v>61</v>
      </c>
      <c r="P219" s="93">
        <v>37</v>
      </c>
      <c r="Q219" s="93">
        <v>49</v>
      </c>
      <c r="R219" s="93">
        <v>64</v>
      </c>
      <c r="S219" s="93">
        <v>25</v>
      </c>
      <c r="T219" s="93">
        <v>81</v>
      </c>
      <c r="U219" s="93">
        <v>91</v>
      </c>
      <c r="V219" s="93">
        <v>100</v>
      </c>
      <c r="W219" s="93">
        <v>84</v>
      </c>
      <c r="X219" s="93">
        <v>80</v>
      </c>
      <c r="Y219" s="93">
        <v>31</v>
      </c>
      <c r="Z219" s="93">
        <v>12</v>
      </c>
      <c r="AA219" s="93">
        <v>43</v>
      </c>
      <c r="AB219" s="93">
        <v>77</v>
      </c>
      <c r="AC219" s="93">
        <v>48</v>
      </c>
    </row>
    <row r="220" spans="1:29">
      <c r="A220" s="94">
        <v>41365</v>
      </c>
      <c r="B220" s="93">
        <v>47</v>
      </c>
      <c r="C220" s="93">
        <v>64</v>
      </c>
      <c r="D220" s="93">
        <v>53</v>
      </c>
      <c r="E220" s="93">
        <v>46</v>
      </c>
      <c r="F220" s="93">
        <v>43</v>
      </c>
      <c r="G220" s="93">
        <v>45</v>
      </c>
      <c r="H220" s="93">
        <v>46</v>
      </c>
      <c r="I220" s="93">
        <v>46</v>
      </c>
      <c r="J220" s="93">
        <v>32</v>
      </c>
      <c r="K220" s="93">
        <v>63</v>
      </c>
      <c r="L220" s="93">
        <v>81</v>
      </c>
      <c r="M220" s="93">
        <v>71</v>
      </c>
      <c r="N220" s="93">
        <v>51</v>
      </c>
      <c r="O220" s="93">
        <v>66</v>
      </c>
      <c r="P220" s="93">
        <v>37</v>
      </c>
      <c r="Q220" s="93">
        <v>55</v>
      </c>
      <c r="R220" s="93">
        <v>66</v>
      </c>
      <c r="S220" s="93">
        <v>25</v>
      </c>
      <c r="T220" s="93">
        <v>75</v>
      </c>
      <c r="U220" s="93">
        <v>89</v>
      </c>
      <c r="V220" s="93">
        <v>92</v>
      </c>
      <c r="W220" s="93">
        <v>84</v>
      </c>
      <c r="X220" s="93">
        <v>63</v>
      </c>
      <c r="Y220" s="93">
        <v>32</v>
      </c>
      <c r="Z220" s="93">
        <v>11</v>
      </c>
      <c r="AA220" s="93">
        <v>43</v>
      </c>
      <c r="AB220" s="93">
        <v>85</v>
      </c>
      <c r="AC220" s="93">
        <v>48</v>
      </c>
    </row>
    <row r="221" spans="1:29">
      <c r="A221" s="94">
        <v>41395</v>
      </c>
      <c r="B221" s="93">
        <v>46</v>
      </c>
      <c r="C221" s="93">
        <v>63</v>
      </c>
      <c r="D221" s="93">
        <v>49</v>
      </c>
      <c r="E221" s="93">
        <v>44</v>
      </c>
      <c r="F221" s="93">
        <v>41</v>
      </c>
      <c r="G221" s="93">
        <v>41</v>
      </c>
      <c r="H221" s="93">
        <v>54</v>
      </c>
      <c r="I221" s="93">
        <v>43</v>
      </c>
      <c r="J221" s="93">
        <v>30</v>
      </c>
      <c r="K221" s="93">
        <v>68</v>
      </c>
      <c r="L221" s="93">
        <v>82</v>
      </c>
      <c r="M221" s="93">
        <v>63</v>
      </c>
      <c r="N221" s="93">
        <v>53</v>
      </c>
      <c r="O221" s="93">
        <v>63</v>
      </c>
      <c r="P221" s="93">
        <v>37</v>
      </c>
      <c r="Q221" s="93">
        <v>58</v>
      </c>
      <c r="R221" s="93">
        <v>67</v>
      </c>
      <c r="S221" s="93">
        <v>27</v>
      </c>
      <c r="T221" s="93">
        <v>75</v>
      </c>
      <c r="U221" s="93">
        <v>88</v>
      </c>
      <c r="V221" s="93">
        <v>95</v>
      </c>
      <c r="W221" s="93">
        <v>82</v>
      </c>
      <c r="X221" s="93">
        <v>71</v>
      </c>
      <c r="Y221" s="93">
        <v>34</v>
      </c>
      <c r="Z221" s="93">
        <v>11</v>
      </c>
      <c r="AA221" s="93">
        <v>36</v>
      </c>
      <c r="AB221" s="93">
        <v>84</v>
      </c>
      <c r="AC221" s="93">
        <v>41</v>
      </c>
    </row>
    <row r="222" spans="1:29">
      <c r="A222" s="94">
        <v>41426</v>
      </c>
      <c r="B222" s="93">
        <v>52</v>
      </c>
      <c r="C222" s="93">
        <v>66</v>
      </c>
      <c r="D222" s="93">
        <v>57</v>
      </c>
      <c r="E222" s="93">
        <v>42</v>
      </c>
      <c r="F222" s="93">
        <v>53</v>
      </c>
      <c r="G222" s="93">
        <v>43</v>
      </c>
      <c r="H222" s="93">
        <v>56</v>
      </c>
      <c r="I222" s="93">
        <v>40</v>
      </c>
      <c r="J222" s="93">
        <v>37</v>
      </c>
      <c r="K222" s="93">
        <v>60</v>
      </c>
      <c r="L222" s="93">
        <v>76</v>
      </c>
      <c r="M222" s="93">
        <v>62</v>
      </c>
      <c r="N222" s="93">
        <v>49</v>
      </c>
      <c r="O222" s="93">
        <v>62</v>
      </c>
      <c r="P222" s="93">
        <v>48</v>
      </c>
      <c r="Q222" s="93">
        <v>59</v>
      </c>
      <c r="R222" s="93">
        <v>59</v>
      </c>
      <c r="S222" s="93">
        <v>27</v>
      </c>
      <c r="T222" s="93">
        <v>78</v>
      </c>
      <c r="U222" s="93">
        <v>89</v>
      </c>
      <c r="V222" s="93">
        <v>92</v>
      </c>
      <c r="W222" s="93">
        <v>84</v>
      </c>
      <c r="X222" s="93">
        <v>68</v>
      </c>
      <c r="Y222" s="93">
        <v>28</v>
      </c>
      <c r="Z222" s="93">
        <v>11</v>
      </c>
      <c r="AA222" s="93">
        <v>44</v>
      </c>
      <c r="AB222" s="93">
        <v>65</v>
      </c>
      <c r="AC222" s="93">
        <v>51</v>
      </c>
    </row>
    <row r="223" spans="1:29">
      <c r="A223" s="94">
        <v>41456</v>
      </c>
      <c r="B223" s="93">
        <v>51</v>
      </c>
      <c r="C223" s="93">
        <v>71</v>
      </c>
      <c r="D223" s="93">
        <v>64</v>
      </c>
      <c r="E223" s="93">
        <v>37</v>
      </c>
      <c r="F223" s="93">
        <v>53</v>
      </c>
      <c r="G223" s="93">
        <v>46</v>
      </c>
      <c r="H223" s="93">
        <v>47</v>
      </c>
      <c r="I223" s="93">
        <v>41</v>
      </c>
      <c r="J223" s="93">
        <v>31</v>
      </c>
      <c r="K223" s="93">
        <v>57</v>
      </c>
      <c r="L223" s="93">
        <v>71</v>
      </c>
      <c r="M223" s="93">
        <v>60</v>
      </c>
      <c r="N223" s="93">
        <v>49</v>
      </c>
      <c r="O223" s="93">
        <v>54</v>
      </c>
      <c r="P223" s="93">
        <v>35</v>
      </c>
      <c r="Q223" s="93">
        <v>70</v>
      </c>
      <c r="R223" s="93">
        <v>65</v>
      </c>
      <c r="S223" s="93">
        <v>20</v>
      </c>
      <c r="T223" s="93">
        <v>75</v>
      </c>
      <c r="U223" s="93">
        <v>88</v>
      </c>
      <c r="V223" s="93">
        <v>94</v>
      </c>
      <c r="W223" s="93">
        <v>82</v>
      </c>
      <c r="X223" s="93">
        <v>66</v>
      </c>
      <c r="Y223" s="93">
        <v>40</v>
      </c>
      <c r="Z223" s="93">
        <v>12</v>
      </c>
      <c r="AA223" s="93">
        <v>45</v>
      </c>
      <c r="AB223" s="93">
        <v>69</v>
      </c>
      <c r="AC223" s="93">
        <v>51</v>
      </c>
    </row>
    <row r="224" spans="1:29">
      <c r="A224" s="94">
        <v>41487</v>
      </c>
      <c r="B224" s="93">
        <v>53</v>
      </c>
      <c r="C224" s="93">
        <v>73</v>
      </c>
      <c r="D224" s="93">
        <v>54</v>
      </c>
      <c r="E224" s="93">
        <v>41</v>
      </c>
      <c r="F224" s="93">
        <v>43</v>
      </c>
      <c r="G224" s="93">
        <v>38</v>
      </c>
      <c r="H224" s="93">
        <v>43</v>
      </c>
      <c r="I224" s="93">
        <v>39</v>
      </c>
      <c r="J224" s="93">
        <v>33</v>
      </c>
      <c r="K224" s="93">
        <v>65</v>
      </c>
      <c r="L224" s="93">
        <v>77</v>
      </c>
      <c r="M224" s="93">
        <v>60</v>
      </c>
      <c r="N224" s="93">
        <v>45</v>
      </c>
      <c r="O224" s="93">
        <v>55</v>
      </c>
      <c r="P224" s="93">
        <v>37</v>
      </c>
      <c r="Q224" s="93">
        <v>57</v>
      </c>
      <c r="R224" s="93">
        <v>59</v>
      </c>
      <c r="S224" s="93">
        <v>29</v>
      </c>
      <c r="T224" s="93">
        <v>76</v>
      </c>
      <c r="U224" s="93">
        <v>87</v>
      </c>
      <c r="V224" s="93">
        <v>94</v>
      </c>
      <c r="W224" s="93">
        <v>82</v>
      </c>
      <c r="X224" s="93">
        <v>72</v>
      </c>
      <c r="Y224" s="93">
        <v>33</v>
      </c>
      <c r="Z224" s="93">
        <v>12</v>
      </c>
      <c r="AA224" s="93">
        <v>37</v>
      </c>
      <c r="AB224" s="93">
        <v>79</v>
      </c>
      <c r="AC224" s="93">
        <v>46</v>
      </c>
    </row>
    <row r="225" spans="1:29">
      <c r="A225" s="94">
        <v>41518</v>
      </c>
      <c r="B225" s="93">
        <v>51</v>
      </c>
      <c r="C225" s="93">
        <v>67</v>
      </c>
      <c r="D225" s="93">
        <v>51</v>
      </c>
      <c r="E225" s="93">
        <v>38</v>
      </c>
      <c r="F225" s="93">
        <v>35</v>
      </c>
      <c r="G225" s="93">
        <v>45</v>
      </c>
      <c r="H225" s="93">
        <v>50</v>
      </c>
      <c r="I225" s="93">
        <v>43</v>
      </c>
      <c r="J225" s="93">
        <v>32</v>
      </c>
      <c r="K225" s="93">
        <v>64</v>
      </c>
      <c r="L225" s="93">
        <v>79</v>
      </c>
      <c r="M225" s="93">
        <v>57</v>
      </c>
      <c r="N225" s="93">
        <v>37</v>
      </c>
      <c r="O225" s="93">
        <v>51</v>
      </c>
      <c r="P225" s="93">
        <v>36</v>
      </c>
      <c r="Q225" s="93">
        <v>55</v>
      </c>
      <c r="R225" s="93">
        <v>60</v>
      </c>
      <c r="S225" s="93">
        <v>26</v>
      </c>
      <c r="T225" s="93">
        <v>76</v>
      </c>
      <c r="U225" s="93">
        <v>88</v>
      </c>
      <c r="V225" s="93">
        <v>84</v>
      </c>
      <c r="W225" s="93">
        <v>84</v>
      </c>
      <c r="X225" s="93">
        <v>75</v>
      </c>
      <c r="Y225" s="93">
        <v>34</v>
      </c>
      <c r="Z225" s="93">
        <v>11</v>
      </c>
      <c r="AA225" s="93">
        <v>38</v>
      </c>
      <c r="AB225" s="93">
        <v>77</v>
      </c>
      <c r="AC225" s="93">
        <v>43</v>
      </c>
    </row>
    <row r="226" spans="1:29">
      <c r="A226" s="94">
        <v>41548</v>
      </c>
      <c r="B226" s="93">
        <v>52</v>
      </c>
      <c r="C226" s="93">
        <v>67</v>
      </c>
      <c r="D226" s="93">
        <v>55</v>
      </c>
      <c r="E226" s="93">
        <v>44</v>
      </c>
      <c r="F226" s="93">
        <v>49</v>
      </c>
      <c r="G226" s="93">
        <v>44</v>
      </c>
      <c r="H226" s="93">
        <v>43</v>
      </c>
      <c r="I226" s="93">
        <v>43</v>
      </c>
      <c r="J226" s="93">
        <v>34</v>
      </c>
      <c r="K226" s="93">
        <v>56</v>
      </c>
      <c r="L226" s="93">
        <v>77</v>
      </c>
      <c r="M226" s="93">
        <v>61</v>
      </c>
      <c r="N226" s="93">
        <v>43</v>
      </c>
      <c r="O226" s="93">
        <v>50</v>
      </c>
      <c r="P226" s="93">
        <v>30</v>
      </c>
      <c r="Q226" s="93">
        <v>51</v>
      </c>
      <c r="R226" s="93">
        <v>48</v>
      </c>
      <c r="S226" s="93">
        <v>24</v>
      </c>
      <c r="T226" s="93">
        <v>78</v>
      </c>
      <c r="U226" s="93">
        <v>87</v>
      </c>
      <c r="V226" s="93">
        <v>85</v>
      </c>
      <c r="W226" s="93">
        <v>82</v>
      </c>
      <c r="X226" s="93">
        <v>80</v>
      </c>
      <c r="Y226" s="93">
        <v>31</v>
      </c>
      <c r="Z226" s="93">
        <v>11</v>
      </c>
      <c r="AA226" s="93">
        <v>37</v>
      </c>
      <c r="AB226" s="93">
        <v>81</v>
      </c>
      <c r="AC226" s="93">
        <v>41</v>
      </c>
    </row>
    <row r="227" spans="1:29">
      <c r="A227" s="94">
        <v>41579</v>
      </c>
      <c r="B227" s="93">
        <v>52</v>
      </c>
      <c r="C227" s="93">
        <v>66</v>
      </c>
      <c r="D227" s="93">
        <v>49</v>
      </c>
      <c r="E227" s="93">
        <v>46</v>
      </c>
      <c r="F227" s="93">
        <v>41</v>
      </c>
      <c r="G227" s="93">
        <v>39</v>
      </c>
      <c r="H227" s="93">
        <v>49</v>
      </c>
      <c r="I227" s="93">
        <v>44</v>
      </c>
      <c r="J227" s="93">
        <v>29</v>
      </c>
      <c r="K227" s="93">
        <v>55</v>
      </c>
      <c r="L227" s="93">
        <v>75</v>
      </c>
      <c r="M227" s="93">
        <v>61</v>
      </c>
      <c r="N227" s="93">
        <v>42</v>
      </c>
      <c r="O227" s="93">
        <v>46</v>
      </c>
      <c r="P227" s="93">
        <v>41</v>
      </c>
      <c r="Q227" s="93">
        <v>44</v>
      </c>
      <c r="R227" s="93">
        <v>44</v>
      </c>
      <c r="S227" s="93">
        <v>25</v>
      </c>
      <c r="T227" s="93">
        <v>79</v>
      </c>
      <c r="U227" s="93">
        <v>90</v>
      </c>
      <c r="V227" s="93">
        <v>89</v>
      </c>
      <c r="W227" s="93">
        <v>87</v>
      </c>
      <c r="X227" s="93">
        <v>76</v>
      </c>
      <c r="Y227" s="93">
        <v>35</v>
      </c>
      <c r="Z227" s="93">
        <v>12</v>
      </c>
      <c r="AA227" s="93">
        <v>40</v>
      </c>
      <c r="AB227" s="93">
        <v>72</v>
      </c>
      <c r="AC227" s="93">
        <v>48</v>
      </c>
    </row>
    <row r="228" spans="1:29">
      <c r="A228" s="94">
        <v>41609</v>
      </c>
      <c r="B228" s="93">
        <v>51</v>
      </c>
      <c r="C228" s="93">
        <v>68</v>
      </c>
      <c r="D228" s="93">
        <v>58</v>
      </c>
      <c r="E228" s="93">
        <v>40</v>
      </c>
      <c r="F228" s="93">
        <v>47</v>
      </c>
      <c r="G228" s="93">
        <v>40</v>
      </c>
      <c r="H228" s="93">
        <v>51</v>
      </c>
      <c r="I228" s="93">
        <v>43</v>
      </c>
      <c r="J228" s="93">
        <v>31</v>
      </c>
      <c r="K228" s="93">
        <v>58</v>
      </c>
      <c r="L228" s="93">
        <v>78</v>
      </c>
      <c r="M228" s="93">
        <v>52</v>
      </c>
      <c r="N228" s="93">
        <v>40</v>
      </c>
      <c r="O228" s="93">
        <v>43</v>
      </c>
      <c r="P228" s="93">
        <v>39</v>
      </c>
      <c r="Q228" s="93">
        <v>42</v>
      </c>
      <c r="R228" s="93">
        <v>42</v>
      </c>
      <c r="S228" s="93">
        <v>27</v>
      </c>
      <c r="T228" s="93">
        <v>78</v>
      </c>
      <c r="U228" s="93">
        <v>84</v>
      </c>
      <c r="V228" s="93">
        <v>97</v>
      </c>
      <c r="W228" s="93">
        <v>80</v>
      </c>
      <c r="X228" s="93">
        <v>73</v>
      </c>
      <c r="Y228" s="93">
        <v>35</v>
      </c>
      <c r="Z228" s="93">
        <v>11</v>
      </c>
      <c r="AA228" s="93">
        <v>39</v>
      </c>
      <c r="AB228" s="93">
        <v>83</v>
      </c>
      <c r="AC228" s="93">
        <v>45</v>
      </c>
    </row>
    <row r="229" spans="1:29">
      <c r="A229" s="94">
        <v>41640</v>
      </c>
      <c r="B229" s="93">
        <v>56</v>
      </c>
      <c r="C229" s="93">
        <v>81</v>
      </c>
      <c r="D229" s="93">
        <v>46</v>
      </c>
      <c r="E229" s="93">
        <v>40</v>
      </c>
      <c r="F229" s="93">
        <v>23</v>
      </c>
      <c r="G229" s="93">
        <v>36</v>
      </c>
      <c r="H229" s="93">
        <v>55</v>
      </c>
      <c r="I229" s="93">
        <v>36</v>
      </c>
      <c r="J229" s="93">
        <v>28</v>
      </c>
      <c r="K229" s="93">
        <v>64</v>
      </c>
      <c r="L229" s="93">
        <v>80</v>
      </c>
      <c r="M229" s="93">
        <v>51</v>
      </c>
      <c r="N229" s="93">
        <v>42</v>
      </c>
      <c r="O229" s="93">
        <v>29</v>
      </c>
      <c r="P229" s="93">
        <v>35</v>
      </c>
      <c r="Q229" s="93">
        <v>47</v>
      </c>
      <c r="R229" s="93">
        <v>44</v>
      </c>
      <c r="S229" s="93">
        <v>23</v>
      </c>
      <c r="T229" s="93">
        <v>76</v>
      </c>
      <c r="U229" s="93">
        <v>89</v>
      </c>
      <c r="V229" s="93">
        <v>93</v>
      </c>
      <c r="W229" s="93">
        <v>84</v>
      </c>
      <c r="X229" s="93">
        <v>63</v>
      </c>
      <c r="Y229" s="93">
        <v>38</v>
      </c>
      <c r="Z229" s="93">
        <v>11</v>
      </c>
      <c r="AA229" s="93">
        <v>33</v>
      </c>
      <c r="AB229" s="93">
        <v>89</v>
      </c>
      <c r="AC229" s="93">
        <v>38</v>
      </c>
    </row>
    <row r="230" spans="1:29">
      <c r="A230" s="94">
        <v>41671</v>
      </c>
      <c r="B230" s="93">
        <v>52</v>
      </c>
      <c r="C230" s="93">
        <v>72</v>
      </c>
      <c r="D230" s="93">
        <v>47</v>
      </c>
      <c r="E230" s="93">
        <v>44</v>
      </c>
      <c r="F230" s="93">
        <v>54</v>
      </c>
      <c r="G230" s="93">
        <v>43</v>
      </c>
      <c r="H230" s="93">
        <v>54</v>
      </c>
      <c r="I230" s="93">
        <v>37</v>
      </c>
      <c r="J230" s="93">
        <v>30</v>
      </c>
      <c r="K230" s="93">
        <v>67</v>
      </c>
      <c r="L230" s="93">
        <v>84</v>
      </c>
      <c r="M230" s="93">
        <v>56</v>
      </c>
      <c r="N230" s="93">
        <v>39</v>
      </c>
      <c r="O230" s="93">
        <v>43</v>
      </c>
      <c r="P230" s="93">
        <v>35</v>
      </c>
      <c r="Q230" s="93">
        <v>42</v>
      </c>
      <c r="R230" s="93">
        <v>47</v>
      </c>
      <c r="S230" s="93">
        <v>23</v>
      </c>
      <c r="T230" s="93">
        <v>75</v>
      </c>
      <c r="U230" s="93">
        <v>86</v>
      </c>
      <c r="V230" s="93">
        <v>95</v>
      </c>
      <c r="W230" s="93">
        <v>85</v>
      </c>
      <c r="X230" s="93">
        <v>61</v>
      </c>
      <c r="Y230" s="93">
        <v>37</v>
      </c>
      <c r="Z230" s="93">
        <v>12</v>
      </c>
      <c r="AA230" s="93">
        <v>36</v>
      </c>
      <c r="AB230" s="93">
        <v>86</v>
      </c>
      <c r="AC230" s="93">
        <v>42</v>
      </c>
    </row>
    <row r="231" spans="1:29">
      <c r="A231" s="94">
        <v>41699</v>
      </c>
      <c r="B231" s="93">
        <v>50</v>
      </c>
      <c r="C231" s="93">
        <v>76</v>
      </c>
      <c r="D231" s="93">
        <v>49</v>
      </c>
      <c r="E231" s="93">
        <v>49</v>
      </c>
      <c r="F231" s="93">
        <v>44</v>
      </c>
      <c r="G231" s="93">
        <v>43</v>
      </c>
      <c r="H231" s="93">
        <v>54</v>
      </c>
      <c r="I231" s="93">
        <v>33</v>
      </c>
      <c r="J231" s="93">
        <v>32</v>
      </c>
      <c r="K231" s="93">
        <v>69</v>
      </c>
      <c r="L231" s="93">
        <v>84</v>
      </c>
      <c r="M231" s="93">
        <v>56</v>
      </c>
      <c r="N231" s="93">
        <v>43</v>
      </c>
      <c r="O231" s="93">
        <v>44</v>
      </c>
      <c r="P231" s="93">
        <v>39</v>
      </c>
      <c r="Q231" s="93">
        <v>49</v>
      </c>
      <c r="R231" s="93">
        <v>51</v>
      </c>
      <c r="S231" s="93">
        <v>24</v>
      </c>
      <c r="T231" s="93">
        <v>77</v>
      </c>
      <c r="U231" s="93">
        <v>88</v>
      </c>
      <c r="V231" s="93">
        <v>96</v>
      </c>
      <c r="W231" s="93">
        <v>84</v>
      </c>
      <c r="X231" s="93">
        <v>65</v>
      </c>
      <c r="Y231" s="93">
        <v>34</v>
      </c>
      <c r="Z231" s="93">
        <v>11</v>
      </c>
      <c r="AA231" s="93">
        <v>50</v>
      </c>
      <c r="AB231" s="93">
        <v>85</v>
      </c>
      <c r="AC231" s="93">
        <v>50</v>
      </c>
    </row>
    <row r="232" spans="1:29">
      <c r="A232" s="94">
        <v>41730</v>
      </c>
      <c r="B232" s="93">
        <v>53</v>
      </c>
      <c r="C232" s="93">
        <v>73</v>
      </c>
      <c r="D232" s="93">
        <v>52</v>
      </c>
      <c r="E232" s="93">
        <v>45</v>
      </c>
      <c r="F232" s="93">
        <v>53</v>
      </c>
      <c r="G232" s="93">
        <v>49</v>
      </c>
      <c r="H232" s="93">
        <v>48</v>
      </c>
      <c r="I232" s="93">
        <v>41</v>
      </c>
      <c r="J232" s="93">
        <v>29</v>
      </c>
      <c r="K232" s="93">
        <v>63</v>
      </c>
      <c r="L232" s="93">
        <v>80</v>
      </c>
      <c r="M232" s="93">
        <v>58</v>
      </c>
      <c r="N232" s="93">
        <v>45</v>
      </c>
      <c r="O232" s="93">
        <v>56</v>
      </c>
      <c r="P232" s="93">
        <v>40</v>
      </c>
      <c r="Q232" s="93">
        <v>53</v>
      </c>
      <c r="R232" s="93">
        <v>65</v>
      </c>
      <c r="S232" s="93">
        <v>32</v>
      </c>
      <c r="T232" s="93">
        <v>78</v>
      </c>
      <c r="U232" s="93">
        <v>87</v>
      </c>
      <c r="V232" s="93">
        <v>94</v>
      </c>
      <c r="W232" s="93">
        <v>80</v>
      </c>
      <c r="X232" s="93">
        <v>64</v>
      </c>
      <c r="Y232" s="93">
        <v>43</v>
      </c>
      <c r="Z232" s="93">
        <v>12</v>
      </c>
      <c r="AA232" s="93">
        <v>35</v>
      </c>
      <c r="AB232" s="93">
        <v>81</v>
      </c>
      <c r="AC232" s="93">
        <v>42</v>
      </c>
    </row>
    <row r="233" spans="1:29">
      <c r="A233" s="94">
        <v>41760</v>
      </c>
      <c r="B233" s="93">
        <v>52</v>
      </c>
      <c r="C233" s="93">
        <v>73</v>
      </c>
      <c r="D233" s="93">
        <v>58</v>
      </c>
      <c r="E233" s="93">
        <v>39</v>
      </c>
      <c r="F233" s="93">
        <v>38</v>
      </c>
      <c r="G233" s="93">
        <v>36</v>
      </c>
      <c r="H233" s="93">
        <v>50</v>
      </c>
      <c r="I233" s="93">
        <v>39</v>
      </c>
      <c r="J233" s="93">
        <v>27</v>
      </c>
      <c r="K233" s="93">
        <v>58</v>
      </c>
      <c r="L233" s="93">
        <v>79</v>
      </c>
      <c r="M233" s="93">
        <v>60</v>
      </c>
      <c r="N233" s="93">
        <v>45</v>
      </c>
      <c r="O233" s="93">
        <v>56</v>
      </c>
      <c r="P233" s="93">
        <v>36</v>
      </c>
      <c r="Q233" s="93">
        <v>58</v>
      </c>
      <c r="R233" s="93">
        <v>64</v>
      </c>
      <c r="S233" s="93">
        <v>27</v>
      </c>
      <c r="T233" s="93">
        <v>77</v>
      </c>
      <c r="U233" s="93">
        <v>85</v>
      </c>
      <c r="V233" s="93">
        <v>89</v>
      </c>
      <c r="W233" s="93">
        <v>79</v>
      </c>
      <c r="X233" s="93">
        <v>67</v>
      </c>
      <c r="Y233" s="93">
        <v>43</v>
      </c>
      <c r="Z233" s="93">
        <v>12</v>
      </c>
      <c r="AA233" s="93">
        <v>36</v>
      </c>
      <c r="AB233" s="93">
        <v>78</v>
      </c>
      <c r="AC233" s="93">
        <v>42</v>
      </c>
    </row>
    <row r="234" spans="1:29">
      <c r="A234" s="94">
        <v>41791</v>
      </c>
      <c r="B234" s="93">
        <v>48</v>
      </c>
      <c r="C234" s="93">
        <v>70</v>
      </c>
      <c r="D234" s="93">
        <v>57</v>
      </c>
      <c r="E234" s="93">
        <v>43</v>
      </c>
      <c r="F234" s="93">
        <v>56</v>
      </c>
      <c r="G234" s="93">
        <v>48</v>
      </c>
      <c r="H234" s="93">
        <v>40</v>
      </c>
      <c r="I234" s="93">
        <v>42</v>
      </c>
      <c r="J234" s="93">
        <v>27</v>
      </c>
      <c r="K234" s="93">
        <v>63</v>
      </c>
      <c r="L234" s="93">
        <v>84</v>
      </c>
      <c r="M234" s="93">
        <v>61</v>
      </c>
      <c r="N234" s="93">
        <v>45</v>
      </c>
      <c r="O234" s="93">
        <v>63</v>
      </c>
      <c r="P234" s="93">
        <v>34</v>
      </c>
      <c r="Q234" s="93">
        <v>58</v>
      </c>
      <c r="R234" s="93">
        <v>60</v>
      </c>
      <c r="S234" s="93">
        <v>16</v>
      </c>
      <c r="T234" s="93">
        <v>78</v>
      </c>
      <c r="U234" s="93">
        <v>88</v>
      </c>
      <c r="V234" s="93">
        <v>92</v>
      </c>
      <c r="W234" s="93">
        <v>83</v>
      </c>
      <c r="X234" s="93">
        <v>66</v>
      </c>
      <c r="Y234" s="93">
        <v>39</v>
      </c>
      <c r="Z234" s="93">
        <v>12</v>
      </c>
      <c r="AA234" s="93">
        <v>37</v>
      </c>
      <c r="AB234" s="93">
        <v>72</v>
      </c>
      <c r="AC234" s="93">
        <v>40</v>
      </c>
    </row>
    <row r="235" spans="1:29">
      <c r="A235" s="94">
        <v>41821</v>
      </c>
      <c r="B235" s="93">
        <v>50</v>
      </c>
      <c r="C235" s="93">
        <v>70</v>
      </c>
      <c r="D235" s="93">
        <v>55</v>
      </c>
      <c r="E235" s="93">
        <v>45</v>
      </c>
      <c r="F235" s="93">
        <v>40</v>
      </c>
      <c r="G235" s="93">
        <v>41</v>
      </c>
      <c r="H235" s="93">
        <v>47</v>
      </c>
      <c r="I235" s="93">
        <v>40</v>
      </c>
      <c r="J235" s="93">
        <v>30</v>
      </c>
      <c r="K235" s="93">
        <v>63</v>
      </c>
      <c r="L235" s="93">
        <v>84</v>
      </c>
      <c r="M235" s="93">
        <v>62</v>
      </c>
      <c r="N235" s="93">
        <v>42</v>
      </c>
      <c r="O235" s="93">
        <v>55</v>
      </c>
      <c r="P235" s="93">
        <v>36</v>
      </c>
      <c r="Q235" s="93">
        <v>56</v>
      </c>
      <c r="R235" s="93">
        <v>61</v>
      </c>
      <c r="S235" s="93">
        <v>30</v>
      </c>
      <c r="T235" s="93">
        <v>77</v>
      </c>
      <c r="U235" s="93">
        <v>85</v>
      </c>
      <c r="V235" s="93">
        <v>87</v>
      </c>
      <c r="W235" s="93">
        <v>80</v>
      </c>
      <c r="X235" s="93">
        <v>71</v>
      </c>
      <c r="Y235" s="93">
        <v>37</v>
      </c>
      <c r="Z235" s="93">
        <v>12</v>
      </c>
      <c r="AA235" s="93">
        <v>44</v>
      </c>
      <c r="AB235" s="93">
        <v>84</v>
      </c>
      <c r="AC235" s="93">
        <v>47</v>
      </c>
    </row>
    <row r="236" spans="1:29">
      <c r="A236" s="94">
        <v>41852</v>
      </c>
      <c r="B236" s="93">
        <v>55</v>
      </c>
      <c r="C236" s="93">
        <v>77</v>
      </c>
      <c r="D236" s="93">
        <v>47</v>
      </c>
      <c r="E236" s="93">
        <v>41</v>
      </c>
      <c r="F236" s="93">
        <v>41</v>
      </c>
      <c r="G236" s="93">
        <v>44</v>
      </c>
      <c r="H236" s="93">
        <v>53</v>
      </c>
      <c r="I236" s="93">
        <v>42</v>
      </c>
      <c r="J236" s="93">
        <v>34</v>
      </c>
      <c r="K236" s="93">
        <v>58</v>
      </c>
      <c r="L236" s="93">
        <v>79</v>
      </c>
      <c r="M236" s="93">
        <v>63</v>
      </c>
      <c r="N236" s="93">
        <v>41</v>
      </c>
      <c r="O236" s="93">
        <v>55</v>
      </c>
      <c r="P236" s="93">
        <v>32</v>
      </c>
      <c r="Q236" s="93">
        <v>55</v>
      </c>
      <c r="R236" s="93">
        <v>58</v>
      </c>
      <c r="S236" s="93">
        <v>24</v>
      </c>
      <c r="T236" s="93">
        <v>80</v>
      </c>
      <c r="U236" s="93">
        <v>90</v>
      </c>
      <c r="V236" s="93">
        <v>92</v>
      </c>
      <c r="W236" s="93">
        <v>86</v>
      </c>
      <c r="X236" s="93">
        <v>71</v>
      </c>
      <c r="Y236" s="93">
        <v>31</v>
      </c>
      <c r="Z236" s="93">
        <v>12</v>
      </c>
      <c r="AA236" s="93">
        <v>45</v>
      </c>
      <c r="AB236" s="93">
        <v>85</v>
      </c>
      <c r="AC236" s="93">
        <v>49</v>
      </c>
    </row>
    <row r="237" spans="1:29">
      <c r="A237" s="94">
        <v>41883</v>
      </c>
      <c r="B237" s="93">
        <v>51</v>
      </c>
      <c r="C237" s="93">
        <v>82</v>
      </c>
      <c r="D237" s="93">
        <v>47</v>
      </c>
      <c r="E237" s="93">
        <v>40</v>
      </c>
      <c r="F237" s="93">
        <v>37</v>
      </c>
      <c r="G237" s="93">
        <v>40</v>
      </c>
      <c r="H237" s="93">
        <v>43</v>
      </c>
      <c r="I237" s="93">
        <v>34</v>
      </c>
      <c r="J237" s="93">
        <v>26</v>
      </c>
      <c r="K237" s="93">
        <v>63</v>
      </c>
      <c r="L237" s="93">
        <v>80</v>
      </c>
      <c r="M237" s="93">
        <v>63</v>
      </c>
      <c r="N237" s="93">
        <v>38</v>
      </c>
      <c r="O237" s="93">
        <v>56</v>
      </c>
      <c r="P237" s="93">
        <v>34</v>
      </c>
      <c r="Q237" s="93">
        <v>61</v>
      </c>
      <c r="R237" s="93">
        <v>62</v>
      </c>
      <c r="S237" s="93">
        <v>26</v>
      </c>
      <c r="T237" s="93">
        <v>84</v>
      </c>
      <c r="U237" s="93">
        <v>92</v>
      </c>
      <c r="V237" s="93">
        <v>99</v>
      </c>
      <c r="W237" s="93">
        <v>88</v>
      </c>
      <c r="X237" s="93">
        <v>75</v>
      </c>
      <c r="Y237" s="93">
        <v>35</v>
      </c>
      <c r="Z237" s="93">
        <v>12</v>
      </c>
      <c r="AA237" s="93">
        <v>44</v>
      </c>
      <c r="AB237" s="93">
        <v>80</v>
      </c>
      <c r="AC237" s="93">
        <v>48</v>
      </c>
    </row>
    <row r="238" spans="1:29">
      <c r="A238" s="94">
        <v>41913</v>
      </c>
      <c r="B238" s="93">
        <v>59</v>
      </c>
      <c r="C238" s="93">
        <v>82</v>
      </c>
      <c r="D238" s="93">
        <v>51</v>
      </c>
      <c r="E238" s="93">
        <v>38</v>
      </c>
      <c r="F238" s="93">
        <v>40</v>
      </c>
      <c r="G238" s="93">
        <v>42</v>
      </c>
      <c r="H238" s="93">
        <v>44</v>
      </c>
      <c r="I238" s="93">
        <v>34</v>
      </c>
      <c r="J238" s="93">
        <v>26</v>
      </c>
      <c r="K238" s="93">
        <v>67</v>
      </c>
      <c r="L238" s="93">
        <v>83</v>
      </c>
      <c r="M238" s="93">
        <v>54</v>
      </c>
      <c r="N238" s="93">
        <v>40</v>
      </c>
      <c r="O238" s="93">
        <v>48</v>
      </c>
      <c r="P238" s="93">
        <v>36</v>
      </c>
      <c r="Q238" s="93">
        <v>51</v>
      </c>
      <c r="R238" s="93">
        <v>56</v>
      </c>
      <c r="S238" s="93">
        <v>23</v>
      </c>
      <c r="T238" s="93">
        <v>76</v>
      </c>
      <c r="U238" s="93">
        <v>88</v>
      </c>
      <c r="V238" s="93">
        <v>95</v>
      </c>
      <c r="W238" s="93">
        <v>84</v>
      </c>
      <c r="X238" s="93">
        <v>74</v>
      </c>
      <c r="Y238" s="93">
        <v>40</v>
      </c>
      <c r="Z238" s="93">
        <v>12</v>
      </c>
      <c r="AA238" s="93">
        <v>44</v>
      </c>
      <c r="AB238" s="93">
        <v>72</v>
      </c>
      <c r="AC238" s="93">
        <v>46</v>
      </c>
    </row>
    <row r="239" spans="1:29">
      <c r="A239" s="94">
        <v>41944</v>
      </c>
      <c r="B239" s="93">
        <v>49</v>
      </c>
      <c r="C239" s="93">
        <v>88</v>
      </c>
      <c r="D239" s="93">
        <v>48</v>
      </c>
      <c r="E239" s="93">
        <v>37</v>
      </c>
      <c r="F239" s="93">
        <v>40</v>
      </c>
      <c r="G239" s="93">
        <v>36</v>
      </c>
      <c r="H239" s="93">
        <v>43</v>
      </c>
      <c r="I239" s="93">
        <v>22</v>
      </c>
      <c r="J239" s="93">
        <v>23</v>
      </c>
      <c r="K239" s="93">
        <v>63</v>
      </c>
      <c r="L239" s="93">
        <v>77</v>
      </c>
      <c r="M239" s="93">
        <v>57</v>
      </c>
      <c r="N239" s="93">
        <v>45</v>
      </c>
      <c r="O239" s="93">
        <v>45</v>
      </c>
      <c r="P239" s="93">
        <v>42</v>
      </c>
      <c r="Q239" s="93">
        <v>57</v>
      </c>
      <c r="R239" s="93">
        <v>52</v>
      </c>
      <c r="S239" s="93">
        <v>19</v>
      </c>
      <c r="T239" s="93">
        <v>74</v>
      </c>
      <c r="U239" s="93">
        <v>83</v>
      </c>
      <c r="V239" s="93">
        <v>92</v>
      </c>
      <c r="W239" s="93">
        <v>79</v>
      </c>
      <c r="X239" s="93">
        <v>75</v>
      </c>
      <c r="Y239" s="93">
        <v>45</v>
      </c>
      <c r="Z239" s="93">
        <v>12</v>
      </c>
      <c r="AA239" s="93">
        <v>47</v>
      </c>
      <c r="AB239" s="93">
        <v>76</v>
      </c>
      <c r="AC239" s="93">
        <v>53</v>
      </c>
    </row>
    <row r="240" spans="1:29">
      <c r="A240" s="94">
        <v>41974</v>
      </c>
      <c r="B240" s="93">
        <v>65</v>
      </c>
      <c r="C240" s="93">
        <v>90</v>
      </c>
      <c r="D240" s="93">
        <v>54</v>
      </c>
      <c r="E240" s="93">
        <v>36</v>
      </c>
      <c r="F240" s="93">
        <v>48</v>
      </c>
      <c r="G240" s="93">
        <v>43</v>
      </c>
      <c r="H240" s="93">
        <v>40</v>
      </c>
      <c r="I240" s="93">
        <v>26</v>
      </c>
      <c r="J240" s="93">
        <v>24</v>
      </c>
      <c r="K240" s="93">
        <v>66</v>
      </c>
      <c r="L240" s="93">
        <v>87</v>
      </c>
      <c r="M240" s="93">
        <v>49</v>
      </c>
      <c r="N240" s="93">
        <v>40</v>
      </c>
      <c r="O240" s="93">
        <v>45</v>
      </c>
      <c r="P240" s="93">
        <v>27</v>
      </c>
      <c r="Q240" s="93">
        <v>50</v>
      </c>
      <c r="R240" s="93">
        <v>45</v>
      </c>
      <c r="S240" s="93">
        <v>24</v>
      </c>
      <c r="T240" s="93">
        <v>73</v>
      </c>
      <c r="U240" s="93">
        <v>86</v>
      </c>
      <c r="V240" s="93">
        <v>96</v>
      </c>
      <c r="W240" s="93">
        <v>80</v>
      </c>
      <c r="X240" s="93">
        <v>67</v>
      </c>
      <c r="Y240" s="93">
        <v>41</v>
      </c>
      <c r="Z240" s="93">
        <v>14</v>
      </c>
      <c r="AA240" s="93">
        <v>41</v>
      </c>
      <c r="AB240" s="93">
        <v>75</v>
      </c>
      <c r="AC240" s="93">
        <v>52</v>
      </c>
    </row>
    <row r="241" spans="1:29">
      <c r="A241" s="94">
        <v>42005</v>
      </c>
      <c r="B241" s="93">
        <v>78</v>
      </c>
      <c r="C241" s="93">
        <v>94</v>
      </c>
      <c r="D241" s="93">
        <v>40</v>
      </c>
      <c r="E241" s="93">
        <v>43</v>
      </c>
      <c r="F241" s="93">
        <v>28</v>
      </c>
      <c r="G241" s="93">
        <v>28</v>
      </c>
      <c r="H241" s="93">
        <v>45</v>
      </c>
      <c r="I241" s="93">
        <v>18</v>
      </c>
      <c r="J241" s="93">
        <v>19</v>
      </c>
      <c r="K241" s="93">
        <v>81</v>
      </c>
      <c r="L241" s="93">
        <v>92</v>
      </c>
      <c r="M241" s="93">
        <v>48</v>
      </c>
      <c r="N241" s="93">
        <v>38</v>
      </c>
      <c r="O241" s="93">
        <v>31</v>
      </c>
      <c r="P241" s="93">
        <v>30</v>
      </c>
      <c r="Q241" s="93">
        <v>36</v>
      </c>
      <c r="R241" s="93">
        <v>41</v>
      </c>
      <c r="S241" s="93">
        <v>26</v>
      </c>
      <c r="T241" s="93">
        <v>68</v>
      </c>
      <c r="U241" s="93">
        <v>78</v>
      </c>
      <c r="V241" s="93">
        <v>91</v>
      </c>
      <c r="W241" s="93">
        <v>74</v>
      </c>
      <c r="X241" s="93">
        <v>55</v>
      </c>
      <c r="Y241" s="93">
        <v>47</v>
      </c>
      <c r="Z241" s="93">
        <v>16</v>
      </c>
      <c r="AA241" s="93">
        <v>47</v>
      </c>
      <c r="AB241" s="93">
        <v>70</v>
      </c>
      <c r="AC241" s="93">
        <v>47</v>
      </c>
    </row>
    <row r="242" spans="1:29">
      <c r="A242" s="94">
        <v>42036</v>
      </c>
      <c r="B242" s="93">
        <v>63</v>
      </c>
      <c r="C242" s="93">
        <v>83</v>
      </c>
      <c r="D242" s="93">
        <v>49</v>
      </c>
      <c r="E242" s="93">
        <v>45</v>
      </c>
      <c r="F242" s="93">
        <v>51</v>
      </c>
      <c r="G242" s="93">
        <v>49</v>
      </c>
      <c r="H242" s="93">
        <v>50</v>
      </c>
      <c r="I242" s="93">
        <v>31</v>
      </c>
      <c r="J242" s="93">
        <v>23</v>
      </c>
      <c r="K242" s="93">
        <v>78</v>
      </c>
      <c r="L242" s="93">
        <v>95</v>
      </c>
      <c r="M242" s="93">
        <v>49</v>
      </c>
      <c r="N242" s="93">
        <v>36</v>
      </c>
      <c r="O242" s="93">
        <v>32</v>
      </c>
      <c r="P242" s="93">
        <v>22</v>
      </c>
      <c r="Q242" s="93">
        <v>38</v>
      </c>
      <c r="R242" s="93">
        <v>42</v>
      </c>
      <c r="S242" s="93">
        <v>28</v>
      </c>
      <c r="T242" s="93">
        <v>71</v>
      </c>
      <c r="U242" s="93">
        <v>83</v>
      </c>
      <c r="V242" s="93">
        <v>84</v>
      </c>
      <c r="W242" s="93">
        <v>77</v>
      </c>
      <c r="X242" s="93">
        <v>61</v>
      </c>
      <c r="Y242" s="93">
        <v>40</v>
      </c>
      <c r="Z242" s="93">
        <v>16</v>
      </c>
      <c r="AA242" s="93">
        <v>42</v>
      </c>
      <c r="AB242" s="93">
        <v>79</v>
      </c>
      <c r="AC242" s="93">
        <v>46</v>
      </c>
    </row>
    <row r="243" spans="1:29">
      <c r="A243" s="94">
        <v>42064</v>
      </c>
      <c r="B243" s="93">
        <v>63</v>
      </c>
      <c r="C243" s="93">
        <v>79</v>
      </c>
      <c r="D243" s="93">
        <v>57</v>
      </c>
      <c r="E243" s="93">
        <v>50</v>
      </c>
      <c r="F243" s="93">
        <v>49</v>
      </c>
      <c r="G243" s="93">
        <v>46</v>
      </c>
      <c r="H243" s="93">
        <v>51</v>
      </c>
      <c r="I243" s="93">
        <v>39</v>
      </c>
      <c r="J243" s="93">
        <v>30</v>
      </c>
      <c r="K243" s="93">
        <v>85</v>
      </c>
      <c r="L243" s="93">
        <v>91</v>
      </c>
      <c r="M243" s="93">
        <v>57</v>
      </c>
      <c r="N243" s="93">
        <v>38</v>
      </c>
      <c r="O243" s="93">
        <v>38</v>
      </c>
      <c r="P243" s="93">
        <v>30</v>
      </c>
      <c r="Q243" s="93">
        <v>40</v>
      </c>
      <c r="R243" s="93">
        <v>45</v>
      </c>
      <c r="S243" s="93">
        <v>24</v>
      </c>
      <c r="T243" s="93">
        <v>75</v>
      </c>
      <c r="U243" s="93">
        <v>84</v>
      </c>
      <c r="V243" s="93">
        <v>99</v>
      </c>
      <c r="W243" s="93">
        <v>78</v>
      </c>
      <c r="X243" s="93">
        <v>71</v>
      </c>
      <c r="Y243" s="93">
        <v>33</v>
      </c>
      <c r="Z243" s="93">
        <v>16</v>
      </c>
      <c r="AA243" s="93">
        <v>45</v>
      </c>
      <c r="AB243" s="93">
        <v>72</v>
      </c>
      <c r="AC243" s="93">
        <v>47</v>
      </c>
    </row>
    <row r="244" spans="1:29">
      <c r="A244" s="94">
        <v>42095</v>
      </c>
      <c r="B244" s="93">
        <v>55</v>
      </c>
      <c r="C244" s="93">
        <v>70</v>
      </c>
      <c r="D244" s="93">
        <v>46</v>
      </c>
      <c r="E244" s="93">
        <v>44</v>
      </c>
      <c r="F244" s="93">
        <v>32</v>
      </c>
      <c r="G244" s="93">
        <v>48</v>
      </c>
      <c r="H244" s="93">
        <v>53</v>
      </c>
      <c r="I244" s="93">
        <v>42</v>
      </c>
      <c r="J244" s="93">
        <v>28</v>
      </c>
      <c r="K244" s="93">
        <v>81</v>
      </c>
      <c r="L244" s="93">
        <v>93</v>
      </c>
      <c r="M244" s="93">
        <v>61</v>
      </c>
      <c r="N244" s="93">
        <v>39</v>
      </c>
      <c r="O244" s="93">
        <v>47</v>
      </c>
      <c r="P244" s="93">
        <v>27</v>
      </c>
      <c r="Q244" s="93">
        <v>43</v>
      </c>
      <c r="R244" s="93">
        <v>54</v>
      </c>
      <c r="S244" s="93">
        <v>27</v>
      </c>
      <c r="T244" s="93">
        <v>74</v>
      </c>
      <c r="U244" s="93">
        <v>85</v>
      </c>
      <c r="V244" s="93">
        <v>89</v>
      </c>
      <c r="W244" s="93">
        <v>82</v>
      </c>
      <c r="X244" s="93">
        <v>74</v>
      </c>
      <c r="Y244" s="93">
        <v>41</v>
      </c>
      <c r="Z244" s="93">
        <v>14</v>
      </c>
      <c r="AA244" s="93">
        <v>44</v>
      </c>
      <c r="AB244" s="93">
        <v>87</v>
      </c>
      <c r="AC244" s="93">
        <v>47</v>
      </c>
    </row>
    <row r="245" spans="1:29">
      <c r="A245" s="94">
        <v>42125</v>
      </c>
      <c r="B245" s="93">
        <v>49</v>
      </c>
      <c r="C245" s="93">
        <v>74</v>
      </c>
      <c r="D245" s="93">
        <v>33</v>
      </c>
      <c r="E245" s="93">
        <v>50</v>
      </c>
      <c r="F245" s="93">
        <v>34</v>
      </c>
      <c r="G245" s="93">
        <v>41</v>
      </c>
      <c r="H245" s="93">
        <v>61</v>
      </c>
      <c r="I245" s="93">
        <v>40</v>
      </c>
      <c r="J245" s="93">
        <v>30</v>
      </c>
      <c r="K245" s="93">
        <v>74</v>
      </c>
      <c r="L245" s="93">
        <v>90</v>
      </c>
      <c r="M245" s="93">
        <v>56</v>
      </c>
      <c r="N245" s="93">
        <v>43</v>
      </c>
      <c r="O245" s="93">
        <v>48</v>
      </c>
      <c r="P245" s="93">
        <v>28</v>
      </c>
      <c r="Q245" s="93">
        <v>55</v>
      </c>
      <c r="R245" s="93">
        <v>58</v>
      </c>
      <c r="S245" s="93">
        <v>21</v>
      </c>
      <c r="T245" s="93">
        <v>78</v>
      </c>
      <c r="U245" s="93">
        <v>88</v>
      </c>
      <c r="V245" s="93">
        <v>92</v>
      </c>
      <c r="W245" s="93">
        <v>83</v>
      </c>
      <c r="X245" s="93">
        <v>67</v>
      </c>
      <c r="Y245" s="93">
        <v>37</v>
      </c>
      <c r="Z245" s="93">
        <v>15</v>
      </c>
      <c r="AA245" s="93">
        <v>41</v>
      </c>
      <c r="AB245" s="93">
        <v>85</v>
      </c>
      <c r="AC245" s="93">
        <v>48</v>
      </c>
    </row>
    <row r="246" spans="1:29">
      <c r="A246" s="94">
        <v>42156</v>
      </c>
      <c r="B246" s="93">
        <v>48</v>
      </c>
      <c r="C246" s="93">
        <v>72</v>
      </c>
      <c r="D246" s="93">
        <v>57</v>
      </c>
      <c r="E246" s="93">
        <v>40</v>
      </c>
      <c r="F246" s="93">
        <v>45</v>
      </c>
      <c r="G246" s="93">
        <v>46</v>
      </c>
      <c r="H246" s="93">
        <v>55</v>
      </c>
      <c r="I246" s="93">
        <v>35</v>
      </c>
      <c r="J246" s="93">
        <v>28</v>
      </c>
      <c r="K246" s="93">
        <v>66</v>
      </c>
      <c r="L246" s="93">
        <v>80</v>
      </c>
      <c r="M246" s="93">
        <v>70</v>
      </c>
      <c r="N246" s="93">
        <v>48</v>
      </c>
      <c r="O246" s="93">
        <v>58</v>
      </c>
      <c r="P246" s="93">
        <v>35</v>
      </c>
      <c r="Q246" s="93">
        <v>61</v>
      </c>
      <c r="R246" s="93">
        <v>64</v>
      </c>
      <c r="S246" s="93">
        <v>23</v>
      </c>
      <c r="T246" s="93">
        <v>74</v>
      </c>
      <c r="U246" s="93">
        <v>87</v>
      </c>
      <c r="V246" s="93">
        <v>93</v>
      </c>
      <c r="W246" s="93">
        <v>79</v>
      </c>
      <c r="X246" s="93">
        <v>69</v>
      </c>
      <c r="Y246" s="93">
        <v>38</v>
      </c>
      <c r="Z246" s="93">
        <v>15</v>
      </c>
      <c r="AA246" s="93">
        <v>38</v>
      </c>
      <c r="AB246" s="93">
        <v>82</v>
      </c>
      <c r="AC246" s="93">
        <v>45</v>
      </c>
    </row>
    <row r="247" spans="1:29">
      <c r="A247" s="94">
        <v>42186</v>
      </c>
      <c r="B247" s="93">
        <v>54</v>
      </c>
      <c r="C247" s="93">
        <v>75</v>
      </c>
      <c r="D247" s="93">
        <v>50</v>
      </c>
      <c r="E247" s="93">
        <v>45</v>
      </c>
      <c r="F247" s="93">
        <v>39</v>
      </c>
      <c r="G247" s="93">
        <v>42</v>
      </c>
      <c r="H247" s="93">
        <v>48</v>
      </c>
      <c r="I247" s="93">
        <v>37</v>
      </c>
      <c r="J247" s="93">
        <v>28</v>
      </c>
      <c r="K247" s="93">
        <v>60</v>
      </c>
      <c r="L247" s="93">
        <v>73</v>
      </c>
      <c r="M247" s="93">
        <v>62</v>
      </c>
      <c r="N247" s="93">
        <v>48</v>
      </c>
      <c r="O247" s="93">
        <v>51</v>
      </c>
      <c r="P247" s="93">
        <v>30</v>
      </c>
      <c r="Q247" s="93">
        <v>57</v>
      </c>
      <c r="R247" s="93">
        <v>59</v>
      </c>
      <c r="S247" s="93">
        <v>24</v>
      </c>
      <c r="T247" s="93">
        <v>75</v>
      </c>
      <c r="U247" s="93">
        <v>87</v>
      </c>
      <c r="V247" s="93">
        <v>87</v>
      </c>
      <c r="W247" s="93">
        <v>77</v>
      </c>
      <c r="X247" s="93">
        <v>64</v>
      </c>
      <c r="Y247" s="93">
        <v>40</v>
      </c>
      <c r="Z247" s="93">
        <v>15</v>
      </c>
      <c r="AA247" s="93">
        <v>51</v>
      </c>
      <c r="AB247" s="93">
        <v>78</v>
      </c>
      <c r="AC247" s="93">
        <v>55</v>
      </c>
    </row>
    <row r="248" spans="1:29">
      <c r="A248" s="94">
        <v>42217</v>
      </c>
      <c r="B248" s="93">
        <v>54</v>
      </c>
      <c r="C248" s="93">
        <v>86</v>
      </c>
      <c r="D248" s="93">
        <v>54</v>
      </c>
      <c r="E248" s="93">
        <v>44</v>
      </c>
      <c r="F248" s="93">
        <v>42</v>
      </c>
      <c r="G248" s="93">
        <v>48</v>
      </c>
      <c r="H248" s="93">
        <v>46</v>
      </c>
      <c r="I248" s="93">
        <v>29</v>
      </c>
      <c r="J248" s="93">
        <v>23</v>
      </c>
      <c r="K248" s="93">
        <v>53</v>
      </c>
      <c r="L248" s="93">
        <v>77</v>
      </c>
      <c r="M248" s="93">
        <v>61</v>
      </c>
      <c r="N248" s="93">
        <v>47</v>
      </c>
      <c r="O248" s="93">
        <v>52</v>
      </c>
      <c r="P248" s="93">
        <v>26</v>
      </c>
      <c r="Q248" s="93">
        <v>54</v>
      </c>
      <c r="R248" s="93">
        <v>55</v>
      </c>
      <c r="S248" s="93">
        <v>28</v>
      </c>
      <c r="T248" s="93">
        <v>80</v>
      </c>
      <c r="U248" s="93">
        <v>87</v>
      </c>
      <c r="V248" s="93">
        <v>90</v>
      </c>
      <c r="W248" s="93">
        <v>82</v>
      </c>
      <c r="X248" s="93">
        <v>71</v>
      </c>
      <c r="Y248" s="93">
        <v>39</v>
      </c>
      <c r="Z248" s="93">
        <v>15</v>
      </c>
      <c r="AA248" s="93">
        <v>47</v>
      </c>
      <c r="AB248" s="93">
        <v>72</v>
      </c>
      <c r="AC248" s="93">
        <v>49</v>
      </c>
    </row>
    <row r="249" spans="1:29">
      <c r="A249" s="94">
        <v>42248</v>
      </c>
      <c r="B249" s="93">
        <v>52</v>
      </c>
      <c r="C249" s="93">
        <v>80</v>
      </c>
      <c r="D249" s="93">
        <v>40</v>
      </c>
      <c r="E249" s="93">
        <v>41</v>
      </c>
      <c r="F249" s="93">
        <v>35</v>
      </c>
      <c r="G249" s="93">
        <v>40</v>
      </c>
      <c r="H249" s="93">
        <v>52</v>
      </c>
      <c r="I249" s="93">
        <v>32</v>
      </c>
      <c r="J249" s="93">
        <v>18</v>
      </c>
      <c r="K249" s="93">
        <v>60</v>
      </c>
      <c r="L249" s="93">
        <v>81</v>
      </c>
      <c r="M249" s="93">
        <v>55</v>
      </c>
      <c r="N249" s="93">
        <v>48</v>
      </c>
      <c r="O249" s="93">
        <v>46</v>
      </c>
      <c r="P249" s="93">
        <v>27</v>
      </c>
      <c r="Q249" s="93">
        <v>51</v>
      </c>
      <c r="R249" s="93">
        <v>56</v>
      </c>
      <c r="S249" s="93">
        <v>30</v>
      </c>
      <c r="T249" s="93">
        <v>73</v>
      </c>
      <c r="U249" s="93">
        <v>89</v>
      </c>
      <c r="V249" s="93">
        <v>86</v>
      </c>
      <c r="W249" s="93">
        <v>81</v>
      </c>
      <c r="X249" s="93">
        <v>67</v>
      </c>
      <c r="Y249" s="93">
        <v>48</v>
      </c>
      <c r="Z249" s="93">
        <v>14</v>
      </c>
      <c r="AA249" s="93">
        <v>41</v>
      </c>
      <c r="AB249" s="93">
        <v>80</v>
      </c>
      <c r="AC249" s="93">
        <v>46</v>
      </c>
    </row>
    <row r="250" spans="1:29">
      <c r="A250" s="94">
        <v>42278</v>
      </c>
      <c r="B250" s="93">
        <v>51</v>
      </c>
      <c r="C250" s="93">
        <v>81</v>
      </c>
      <c r="D250" s="93">
        <v>48</v>
      </c>
      <c r="E250" s="93">
        <v>46</v>
      </c>
      <c r="F250" s="93">
        <v>46</v>
      </c>
      <c r="G250" s="93">
        <v>44</v>
      </c>
      <c r="H250" s="93">
        <v>38</v>
      </c>
      <c r="I250" s="93">
        <v>34</v>
      </c>
      <c r="J250" s="93">
        <v>22</v>
      </c>
      <c r="K250" s="93">
        <v>57</v>
      </c>
      <c r="L250" s="93">
        <v>80</v>
      </c>
      <c r="M250" s="93">
        <v>56</v>
      </c>
      <c r="N250" s="93">
        <v>39</v>
      </c>
      <c r="O250" s="93">
        <v>47</v>
      </c>
      <c r="P250" s="93">
        <v>26</v>
      </c>
      <c r="Q250" s="93">
        <v>50</v>
      </c>
      <c r="R250" s="93">
        <v>52</v>
      </c>
      <c r="S250" s="93">
        <v>15</v>
      </c>
      <c r="T250" s="93">
        <v>76</v>
      </c>
      <c r="U250" s="93">
        <v>86</v>
      </c>
      <c r="V250" s="93">
        <v>88</v>
      </c>
      <c r="W250" s="93">
        <v>80</v>
      </c>
      <c r="X250" s="93">
        <v>68</v>
      </c>
      <c r="Y250" s="93">
        <v>44</v>
      </c>
      <c r="Z250" s="93">
        <v>13</v>
      </c>
      <c r="AA250" s="93">
        <v>52</v>
      </c>
      <c r="AB250" s="93">
        <v>88</v>
      </c>
      <c r="AC250" s="93">
        <v>54</v>
      </c>
    </row>
    <row r="251" spans="1:29">
      <c r="A251" s="94">
        <v>42309</v>
      </c>
      <c r="B251" s="93">
        <v>52</v>
      </c>
      <c r="C251" s="93">
        <v>78</v>
      </c>
      <c r="D251" s="93">
        <v>50</v>
      </c>
      <c r="E251" s="93">
        <v>41</v>
      </c>
      <c r="F251" s="93">
        <v>36</v>
      </c>
      <c r="G251" s="93">
        <v>40</v>
      </c>
      <c r="H251" s="93">
        <v>53</v>
      </c>
      <c r="I251" s="93">
        <v>34</v>
      </c>
      <c r="J251" s="93">
        <v>22</v>
      </c>
      <c r="K251" s="93">
        <v>65</v>
      </c>
      <c r="L251" s="93">
        <v>89</v>
      </c>
      <c r="M251" s="93">
        <v>55</v>
      </c>
      <c r="N251" s="93">
        <v>40</v>
      </c>
      <c r="O251" s="93">
        <v>40</v>
      </c>
      <c r="P251" s="93">
        <v>29</v>
      </c>
      <c r="Q251" s="93">
        <v>45</v>
      </c>
      <c r="R251" s="93">
        <v>52</v>
      </c>
      <c r="S251" s="93">
        <v>24</v>
      </c>
      <c r="T251" s="93">
        <v>76</v>
      </c>
      <c r="U251" s="93">
        <v>88</v>
      </c>
      <c r="V251" s="93">
        <v>94</v>
      </c>
      <c r="W251" s="93">
        <v>82</v>
      </c>
      <c r="X251" s="93">
        <v>69</v>
      </c>
      <c r="Y251" s="93">
        <v>44</v>
      </c>
      <c r="Z251" s="93">
        <v>14</v>
      </c>
      <c r="AA251" s="93">
        <v>47</v>
      </c>
      <c r="AB251" s="93">
        <v>91</v>
      </c>
      <c r="AC251" s="93">
        <v>51</v>
      </c>
    </row>
    <row r="252" spans="1:29">
      <c r="A252" s="94">
        <v>42339</v>
      </c>
      <c r="B252" s="93">
        <v>52</v>
      </c>
      <c r="C252" s="93">
        <v>71</v>
      </c>
      <c r="D252" s="93">
        <v>49</v>
      </c>
      <c r="E252" s="93">
        <v>43</v>
      </c>
      <c r="F252" s="93">
        <v>52</v>
      </c>
      <c r="G252" s="93">
        <v>47</v>
      </c>
      <c r="H252" s="93">
        <v>42</v>
      </c>
      <c r="I252" s="93">
        <v>41</v>
      </c>
      <c r="J252" s="93">
        <v>28</v>
      </c>
      <c r="K252" s="93">
        <v>64</v>
      </c>
      <c r="L252" s="93">
        <v>84</v>
      </c>
      <c r="M252" s="93">
        <v>46</v>
      </c>
      <c r="N252" s="93">
        <v>32</v>
      </c>
      <c r="O252" s="93">
        <v>34</v>
      </c>
      <c r="P252" s="93">
        <v>18</v>
      </c>
      <c r="Q252" s="93">
        <v>40</v>
      </c>
      <c r="R252" s="93">
        <v>45</v>
      </c>
      <c r="S252" s="93">
        <v>29</v>
      </c>
      <c r="T252" s="93">
        <v>78</v>
      </c>
      <c r="U252" s="93">
        <v>90</v>
      </c>
      <c r="V252" s="93">
        <v>83</v>
      </c>
      <c r="W252" s="93">
        <v>82</v>
      </c>
      <c r="X252" s="93">
        <v>78</v>
      </c>
      <c r="Y252" s="93">
        <v>41</v>
      </c>
      <c r="Z252" s="93">
        <v>14</v>
      </c>
      <c r="AA252" s="93">
        <v>41</v>
      </c>
      <c r="AB252" s="93">
        <v>80</v>
      </c>
      <c r="AC252" s="93">
        <v>43</v>
      </c>
    </row>
    <row r="253" spans="1:29">
      <c r="A253" s="94">
        <v>42370</v>
      </c>
      <c r="B253" s="93">
        <v>57</v>
      </c>
      <c r="C253" s="93">
        <v>83</v>
      </c>
      <c r="D253" s="93">
        <v>35</v>
      </c>
      <c r="E253" s="93">
        <v>39</v>
      </c>
      <c r="F253" s="93">
        <v>22</v>
      </c>
      <c r="G253" s="93">
        <v>34</v>
      </c>
      <c r="H253" s="93">
        <v>50</v>
      </c>
      <c r="I253" s="93">
        <v>30</v>
      </c>
      <c r="J253" s="93">
        <v>22</v>
      </c>
      <c r="K253" s="93">
        <v>73</v>
      </c>
      <c r="L253" s="93">
        <v>85</v>
      </c>
      <c r="M253" s="93">
        <v>54</v>
      </c>
      <c r="N253" s="93">
        <v>36</v>
      </c>
      <c r="O253" s="93">
        <v>29</v>
      </c>
      <c r="P253" s="93">
        <v>24</v>
      </c>
      <c r="Q253" s="93">
        <v>43</v>
      </c>
      <c r="R253" s="93">
        <v>43</v>
      </c>
      <c r="S253" s="93">
        <v>21</v>
      </c>
      <c r="T253" s="93">
        <v>67</v>
      </c>
      <c r="U253" s="93">
        <v>80</v>
      </c>
      <c r="V253" s="93">
        <v>83</v>
      </c>
      <c r="W253" s="93">
        <v>76</v>
      </c>
      <c r="X253" s="93">
        <v>70</v>
      </c>
      <c r="Y253" s="93">
        <v>46</v>
      </c>
      <c r="Z253" s="93">
        <v>14</v>
      </c>
      <c r="AA253" s="93">
        <v>34</v>
      </c>
      <c r="AB253" s="93">
        <v>71</v>
      </c>
      <c r="AC253" s="93">
        <v>40</v>
      </c>
    </row>
    <row r="254" spans="1:29">
      <c r="A254" s="94">
        <v>42401</v>
      </c>
      <c r="B254" s="93">
        <v>54</v>
      </c>
      <c r="C254" s="93">
        <v>74</v>
      </c>
      <c r="D254" s="93">
        <v>50</v>
      </c>
      <c r="E254" s="93">
        <v>49</v>
      </c>
      <c r="F254" s="93">
        <v>51</v>
      </c>
      <c r="G254" s="93">
        <v>46</v>
      </c>
      <c r="H254" s="93">
        <v>49</v>
      </c>
      <c r="I254" s="93">
        <v>37</v>
      </c>
      <c r="J254" s="93">
        <v>25</v>
      </c>
      <c r="K254" s="93">
        <v>69</v>
      </c>
      <c r="L254" s="93">
        <v>86</v>
      </c>
      <c r="M254" s="93">
        <v>45</v>
      </c>
      <c r="N254" s="93">
        <v>28</v>
      </c>
      <c r="O254" s="93">
        <v>27</v>
      </c>
      <c r="P254" s="93">
        <v>19</v>
      </c>
      <c r="Q254" s="93">
        <v>36</v>
      </c>
      <c r="R254" s="93">
        <v>37</v>
      </c>
      <c r="S254" s="93">
        <v>24</v>
      </c>
      <c r="T254" s="93">
        <v>75</v>
      </c>
      <c r="U254" s="93">
        <v>88</v>
      </c>
      <c r="V254" s="93">
        <v>76</v>
      </c>
      <c r="W254" s="93">
        <v>79</v>
      </c>
      <c r="X254" s="93">
        <v>69</v>
      </c>
      <c r="Y254" s="93">
        <v>44</v>
      </c>
      <c r="Z254" s="93">
        <v>15</v>
      </c>
      <c r="AA254" s="93">
        <v>43</v>
      </c>
      <c r="AB254" s="93">
        <v>76</v>
      </c>
      <c r="AC254" s="93">
        <v>49</v>
      </c>
    </row>
    <row r="255" spans="1:29">
      <c r="A255" s="94">
        <v>42430</v>
      </c>
      <c r="B255" s="93">
        <v>51</v>
      </c>
      <c r="C255" s="93">
        <v>75</v>
      </c>
      <c r="D255" s="93">
        <v>48</v>
      </c>
      <c r="E255" s="93">
        <v>41</v>
      </c>
      <c r="F255" s="93">
        <v>43</v>
      </c>
      <c r="G255" s="93">
        <v>48</v>
      </c>
      <c r="H255" s="93">
        <v>56</v>
      </c>
      <c r="I255" s="93">
        <v>43</v>
      </c>
      <c r="J255" s="93">
        <v>24</v>
      </c>
      <c r="K255" s="93">
        <v>74</v>
      </c>
      <c r="L255" s="93">
        <v>88</v>
      </c>
      <c r="M255" s="93">
        <v>47</v>
      </c>
      <c r="N255" s="93">
        <v>35</v>
      </c>
      <c r="O255" s="93">
        <v>41</v>
      </c>
      <c r="P255" s="93">
        <v>28</v>
      </c>
      <c r="Q255" s="93">
        <v>43</v>
      </c>
      <c r="R255" s="93">
        <v>48</v>
      </c>
      <c r="S255" s="93">
        <v>29</v>
      </c>
      <c r="T255" s="93">
        <v>75</v>
      </c>
      <c r="U255" s="93">
        <v>83</v>
      </c>
      <c r="V255" s="93">
        <v>92</v>
      </c>
      <c r="W255" s="93">
        <v>79</v>
      </c>
      <c r="X255" s="93">
        <v>66</v>
      </c>
      <c r="Y255" s="93">
        <v>51</v>
      </c>
      <c r="Z255" s="93">
        <v>14</v>
      </c>
      <c r="AA255" s="93">
        <v>52</v>
      </c>
      <c r="AB255" s="93">
        <v>70</v>
      </c>
      <c r="AC255" s="93">
        <v>54</v>
      </c>
    </row>
    <row r="256" spans="1:29">
      <c r="A256" s="94">
        <v>42461</v>
      </c>
      <c r="B256" s="93">
        <v>51</v>
      </c>
      <c r="C256" s="93">
        <v>75</v>
      </c>
      <c r="D256" s="93">
        <v>52</v>
      </c>
      <c r="E256" s="93">
        <v>39</v>
      </c>
      <c r="F256" s="93">
        <v>46</v>
      </c>
      <c r="G256" s="93">
        <v>48</v>
      </c>
      <c r="H256" s="93">
        <v>54</v>
      </c>
      <c r="I256" s="93">
        <v>38</v>
      </c>
      <c r="J256" s="93">
        <v>25</v>
      </c>
      <c r="K256" s="93">
        <v>73</v>
      </c>
      <c r="L256" s="93">
        <v>84</v>
      </c>
      <c r="M256" s="93">
        <v>54</v>
      </c>
      <c r="N256" s="93">
        <v>40</v>
      </c>
      <c r="O256" s="93">
        <v>55</v>
      </c>
      <c r="P256" s="93">
        <v>34</v>
      </c>
      <c r="Q256" s="93">
        <v>53</v>
      </c>
      <c r="R256" s="93">
        <v>61</v>
      </c>
      <c r="S256" s="93">
        <v>32</v>
      </c>
      <c r="T256" s="93">
        <v>75</v>
      </c>
      <c r="U256" s="93">
        <v>87</v>
      </c>
      <c r="V256" s="93">
        <v>87</v>
      </c>
      <c r="W256" s="93">
        <v>80</v>
      </c>
      <c r="X256" s="93">
        <v>69</v>
      </c>
      <c r="Y256" s="93">
        <v>46</v>
      </c>
      <c r="Z256" s="93">
        <v>15</v>
      </c>
      <c r="AA256" s="93">
        <v>38</v>
      </c>
      <c r="AB256" s="93">
        <v>76</v>
      </c>
      <c r="AC256" s="93">
        <v>44</v>
      </c>
    </row>
    <row r="257" spans="1:29">
      <c r="A257" s="94">
        <v>42491</v>
      </c>
      <c r="B257" s="93">
        <v>54</v>
      </c>
      <c r="C257" s="93">
        <v>78</v>
      </c>
      <c r="D257" s="93">
        <v>43</v>
      </c>
      <c r="E257" s="93">
        <v>39</v>
      </c>
      <c r="F257" s="93">
        <v>36</v>
      </c>
      <c r="G257" s="93">
        <v>54</v>
      </c>
      <c r="H257" s="93">
        <v>47</v>
      </c>
      <c r="I257" s="93">
        <v>40</v>
      </c>
      <c r="J257" s="93">
        <v>29</v>
      </c>
      <c r="K257" s="93">
        <v>61</v>
      </c>
      <c r="L257" s="93">
        <v>80</v>
      </c>
      <c r="M257" s="93">
        <v>59</v>
      </c>
      <c r="N257" s="93">
        <v>46</v>
      </c>
      <c r="O257" s="93">
        <v>55</v>
      </c>
      <c r="P257" s="93">
        <v>29</v>
      </c>
      <c r="Q257" s="93">
        <v>55</v>
      </c>
      <c r="R257" s="93">
        <v>62</v>
      </c>
      <c r="S257" s="93">
        <v>24</v>
      </c>
      <c r="T257" s="93">
        <v>74</v>
      </c>
      <c r="U257" s="93">
        <v>87</v>
      </c>
      <c r="V257" s="93">
        <v>97</v>
      </c>
      <c r="W257" s="93">
        <v>90</v>
      </c>
      <c r="X257" s="93">
        <v>71</v>
      </c>
      <c r="Y257" s="93">
        <v>45</v>
      </c>
      <c r="Z257" s="93">
        <v>13</v>
      </c>
      <c r="AA257" s="93">
        <v>36</v>
      </c>
      <c r="AB257" s="93">
        <v>68</v>
      </c>
      <c r="AC257" s="93">
        <v>41</v>
      </c>
    </row>
    <row r="258" spans="1:29">
      <c r="A258" s="94">
        <v>42522</v>
      </c>
      <c r="B258" s="93">
        <v>55</v>
      </c>
      <c r="C258" s="93">
        <v>71</v>
      </c>
      <c r="D258" s="93">
        <v>55</v>
      </c>
      <c r="E258" s="93">
        <v>51</v>
      </c>
      <c r="F258" s="93">
        <v>50</v>
      </c>
      <c r="G258" s="93">
        <v>51</v>
      </c>
      <c r="H258" s="93">
        <v>50</v>
      </c>
      <c r="I258" s="93">
        <v>40</v>
      </c>
      <c r="J258" s="93">
        <v>32</v>
      </c>
      <c r="K258" s="93">
        <v>57</v>
      </c>
      <c r="L258" s="93">
        <v>75</v>
      </c>
      <c r="M258" s="93">
        <v>53</v>
      </c>
      <c r="N258" s="93">
        <v>43</v>
      </c>
      <c r="O258" s="93">
        <v>49</v>
      </c>
      <c r="P258" s="93">
        <v>29</v>
      </c>
      <c r="Q258" s="93">
        <v>53</v>
      </c>
      <c r="R258" s="93">
        <v>59</v>
      </c>
      <c r="S258" s="93">
        <v>21</v>
      </c>
      <c r="T258" s="93">
        <v>81</v>
      </c>
      <c r="U258" s="93">
        <v>91</v>
      </c>
      <c r="V258" s="93">
        <v>80</v>
      </c>
      <c r="W258" s="93">
        <v>90</v>
      </c>
      <c r="X258" s="93">
        <v>83</v>
      </c>
      <c r="Y258" s="93">
        <v>40</v>
      </c>
      <c r="Z258" s="93">
        <v>13</v>
      </c>
      <c r="AA258" s="93">
        <v>35</v>
      </c>
      <c r="AB258" s="93">
        <v>67</v>
      </c>
      <c r="AC258" s="93">
        <v>41</v>
      </c>
    </row>
    <row r="259" spans="1:29">
      <c r="A259" s="94">
        <v>42552</v>
      </c>
      <c r="B259" s="93">
        <v>53</v>
      </c>
      <c r="C259" s="93">
        <v>69</v>
      </c>
      <c r="D259" s="93">
        <v>52</v>
      </c>
      <c r="E259" s="93">
        <v>47</v>
      </c>
      <c r="F259" s="93">
        <v>44</v>
      </c>
      <c r="G259" s="93">
        <v>47</v>
      </c>
      <c r="H259" s="93">
        <v>55</v>
      </c>
      <c r="I259" s="93">
        <v>39</v>
      </c>
      <c r="J259" s="93">
        <v>30</v>
      </c>
      <c r="K259" s="93">
        <v>58</v>
      </c>
      <c r="L259" s="93">
        <v>80</v>
      </c>
      <c r="M259" s="93">
        <v>56</v>
      </c>
      <c r="N259" s="93">
        <v>40</v>
      </c>
      <c r="O259" s="93">
        <v>51</v>
      </c>
      <c r="P259" s="93">
        <v>27</v>
      </c>
      <c r="Q259" s="93">
        <v>51</v>
      </c>
      <c r="R259" s="93">
        <v>60</v>
      </c>
      <c r="S259" s="93">
        <v>30</v>
      </c>
      <c r="T259" s="93">
        <v>81</v>
      </c>
      <c r="U259" s="93">
        <v>87</v>
      </c>
      <c r="V259" s="93">
        <v>90</v>
      </c>
      <c r="W259" s="93">
        <v>83</v>
      </c>
      <c r="X259" s="93">
        <v>71</v>
      </c>
      <c r="Y259" s="93">
        <v>38</v>
      </c>
      <c r="Z259" s="93">
        <v>14</v>
      </c>
      <c r="AA259" s="93">
        <v>38</v>
      </c>
      <c r="AB259" s="93">
        <v>88</v>
      </c>
      <c r="AC259" s="93">
        <v>45</v>
      </c>
    </row>
    <row r="260" spans="1:29">
      <c r="A260" s="94">
        <v>42583</v>
      </c>
      <c r="B260" s="93">
        <v>45</v>
      </c>
      <c r="C260" s="93">
        <v>67</v>
      </c>
      <c r="D260" s="93">
        <v>50</v>
      </c>
      <c r="E260" s="93">
        <v>44</v>
      </c>
      <c r="F260" s="93">
        <v>37</v>
      </c>
      <c r="G260" s="93">
        <v>44</v>
      </c>
      <c r="H260" s="93">
        <v>47</v>
      </c>
      <c r="I260" s="93">
        <v>41</v>
      </c>
      <c r="J260" s="93">
        <v>25</v>
      </c>
      <c r="K260" s="93">
        <v>65</v>
      </c>
      <c r="L260" s="93">
        <v>82</v>
      </c>
      <c r="M260" s="93">
        <v>58</v>
      </c>
      <c r="N260" s="93">
        <v>38</v>
      </c>
      <c r="O260" s="93">
        <v>55</v>
      </c>
      <c r="P260" s="93">
        <v>31</v>
      </c>
      <c r="Q260" s="93">
        <v>50</v>
      </c>
      <c r="R260" s="93">
        <v>56</v>
      </c>
      <c r="S260" s="93">
        <v>30</v>
      </c>
      <c r="T260" s="93">
        <v>78</v>
      </c>
      <c r="U260" s="93">
        <v>88</v>
      </c>
      <c r="V260" s="93">
        <v>89</v>
      </c>
      <c r="W260" s="93">
        <v>83</v>
      </c>
      <c r="X260" s="93">
        <v>69</v>
      </c>
      <c r="Y260" s="93">
        <v>46</v>
      </c>
      <c r="Z260" s="93">
        <v>14</v>
      </c>
      <c r="AA260" s="93">
        <v>41</v>
      </c>
      <c r="AB260" s="93">
        <v>82</v>
      </c>
      <c r="AC260" s="93">
        <v>49</v>
      </c>
    </row>
    <row r="261" spans="1:29">
      <c r="A261" s="94">
        <v>42614</v>
      </c>
      <c r="B261" s="93">
        <v>56</v>
      </c>
      <c r="C261" s="93">
        <v>73</v>
      </c>
      <c r="D261" s="93">
        <v>54</v>
      </c>
      <c r="E261" s="93">
        <v>42</v>
      </c>
      <c r="F261" s="93">
        <v>51</v>
      </c>
      <c r="G261" s="93">
        <v>51</v>
      </c>
      <c r="H261" s="93">
        <v>47</v>
      </c>
      <c r="I261" s="93">
        <v>40</v>
      </c>
      <c r="J261" s="93">
        <v>26</v>
      </c>
      <c r="K261" s="93">
        <v>69</v>
      </c>
      <c r="L261" s="93">
        <v>80</v>
      </c>
      <c r="M261" s="93">
        <v>56</v>
      </c>
      <c r="N261" s="93">
        <v>48</v>
      </c>
      <c r="O261" s="93">
        <v>51</v>
      </c>
      <c r="P261" s="93">
        <v>35</v>
      </c>
      <c r="Q261" s="93">
        <v>46</v>
      </c>
      <c r="R261" s="93">
        <v>57</v>
      </c>
      <c r="S261" s="93">
        <v>26</v>
      </c>
      <c r="T261" s="93">
        <v>79</v>
      </c>
      <c r="U261" s="93">
        <v>89</v>
      </c>
      <c r="V261" s="93">
        <v>84</v>
      </c>
      <c r="W261" s="93">
        <v>83</v>
      </c>
      <c r="X261" s="93">
        <v>77</v>
      </c>
      <c r="Y261" s="93">
        <v>51</v>
      </c>
      <c r="Z261" s="93">
        <v>12</v>
      </c>
      <c r="AA261" s="93">
        <v>42</v>
      </c>
      <c r="AB261" s="93">
        <v>89</v>
      </c>
      <c r="AC261" s="93">
        <v>49</v>
      </c>
    </row>
    <row r="262" spans="1:29">
      <c r="A262" s="94">
        <v>42644</v>
      </c>
      <c r="B262" s="93">
        <v>55</v>
      </c>
      <c r="C262" s="93">
        <v>73</v>
      </c>
      <c r="D262" s="93">
        <v>53</v>
      </c>
      <c r="E262" s="93">
        <v>50</v>
      </c>
      <c r="F262" s="93">
        <v>49</v>
      </c>
      <c r="G262" s="93">
        <v>41</v>
      </c>
      <c r="H262" s="93">
        <v>47</v>
      </c>
      <c r="I262" s="93">
        <v>44</v>
      </c>
      <c r="J262" s="93">
        <v>27</v>
      </c>
      <c r="K262" s="93">
        <v>64</v>
      </c>
      <c r="L262" s="93">
        <v>82</v>
      </c>
      <c r="M262" s="93">
        <v>57</v>
      </c>
      <c r="N262" s="93">
        <v>41</v>
      </c>
      <c r="O262" s="93">
        <v>43</v>
      </c>
      <c r="P262" s="93">
        <v>33</v>
      </c>
      <c r="Q262" s="93">
        <v>44</v>
      </c>
      <c r="R262" s="93">
        <v>48</v>
      </c>
      <c r="S262" s="93">
        <v>27</v>
      </c>
      <c r="T262" s="93">
        <v>80</v>
      </c>
      <c r="U262" s="93">
        <v>90</v>
      </c>
      <c r="V262" s="93">
        <v>87</v>
      </c>
      <c r="W262" s="93">
        <v>84</v>
      </c>
      <c r="X262" s="93">
        <v>76</v>
      </c>
      <c r="Y262" s="93">
        <v>43</v>
      </c>
      <c r="Z262" s="93">
        <v>12</v>
      </c>
      <c r="AA262" s="93">
        <v>44</v>
      </c>
      <c r="AB262" s="93">
        <v>66</v>
      </c>
      <c r="AC262" s="93">
        <v>46</v>
      </c>
    </row>
    <row r="263" spans="1:29">
      <c r="A263" s="94">
        <v>42675</v>
      </c>
      <c r="B263" s="93">
        <v>50</v>
      </c>
      <c r="C263" s="93">
        <v>71</v>
      </c>
      <c r="D263" s="93">
        <v>57</v>
      </c>
      <c r="E263" s="93">
        <v>48</v>
      </c>
      <c r="F263" s="93">
        <v>45</v>
      </c>
      <c r="G263" s="93">
        <v>47</v>
      </c>
      <c r="H263" s="93">
        <v>42</v>
      </c>
      <c r="I263" s="93">
        <v>40</v>
      </c>
      <c r="J263" s="93">
        <v>26</v>
      </c>
      <c r="K263" s="93">
        <v>63</v>
      </c>
      <c r="L263" s="93">
        <v>81</v>
      </c>
      <c r="M263" s="93">
        <v>51</v>
      </c>
      <c r="N263" s="93">
        <v>49</v>
      </c>
      <c r="O263" s="93">
        <v>45</v>
      </c>
      <c r="P263" s="93">
        <v>22</v>
      </c>
      <c r="Q263" s="93">
        <v>43</v>
      </c>
      <c r="R263" s="93">
        <v>47</v>
      </c>
      <c r="S263" s="93">
        <v>29</v>
      </c>
      <c r="T263" s="93">
        <v>81</v>
      </c>
      <c r="U263" s="93">
        <v>92</v>
      </c>
      <c r="V263" s="93">
        <v>85</v>
      </c>
      <c r="W263" s="93">
        <v>87</v>
      </c>
      <c r="X263" s="93">
        <v>80</v>
      </c>
      <c r="Y263" s="93">
        <v>45</v>
      </c>
      <c r="Z263" s="93">
        <v>12</v>
      </c>
      <c r="AA263" s="93">
        <v>44</v>
      </c>
      <c r="AB263" s="93">
        <v>88</v>
      </c>
      <c r="AC263" s="93">
        <v>51</v>
      </c>
    </row>
    <row r="264" spans="1:29">
      <c r="A264" s="94">
        <v>42705</v>
      </c>
      <c r="B264" s="93">
        <v>50</v>
      </c>
      <c r="C264" s="93">
        <v>73</v>
      </c>
      <c r="D264" s="93">
        <v>61</v>
      </c>
      <c r="E264" s="93">
        <v>51</v>
      </c>
      <c r="F264" s="93">
        <v>55</v>
      </c>
      <c r="G264" s="93">
        <v>45</v>
      </c>
      <c r="H264" s="93">
        <v>45</v>
      </c>
      <c r="I264" s="93">
        <v>39</v>
      </c>
      <c r="J264" s="93">
        <v>23</v>
      </c>
      <c r="K264" s="93">
        <v>68</v>
      </c>
      <c r="L264" s="93">
        <v>84</v>
      </c>
      <c r="M264" s="93">
        <v>60</v>
      </c>
      <c r="N264" s="93">
        <v>43</v>
      </c>
      <c r="O264" s="93">
        <v>47</v>
      </c>
      <c r="P264" s="93">
        <v>28</v>
      </c>
      <c r="Q264" s="93">
        <v>46</v>
      </c>
      <c r="R264" s="93">
        <v>49</v>
      </c>
      <c r="S264" s="93">
        <v>22</v>
      </c>
      <c r="T264" s="93">
        <v>80</v>
      </c>
      <c r="U264" s="93">
        <v>86</v>
      </c>
      <c r="V264" s="93">
        <v>85</v>
      </c>
      <c r="W264" s="93">
        <v>82</v>
      </c>
      <c r="X264" s="93">
        <v>72</v>
      </c>
      <c r="Y264" s="93">
        <v>50</v>
      </c>
      <c r="Z264" s="93">
        <v>13</v>
      </c>
      <c r="AA264" s="93">
        <v>47</v>
      </c>
      <c r="AB264" s="93">
        <v>87</v>
      </c>
      <c r="AC264" s="93">
        <v>51</v>
      </c>
    </row>
    <row r="265" spans="1:29">
      <c r="A265" s="94">
        <v>42736</v>
      </c>
      <c r="B265" s="93">
        <v>66</v>
      </c>
      <c r="C265" s="93">
        <v>78</v>
      </c>
      <c r="D265" s="93">
        <v>40</v>
      </c>
      <c r="E265" s="93">
        <v>42</v>
      </c>
      <c r="F265" s="93">
        <v>26</v>
      </c>
      <c r="G265" s="93">
        <v>33</v>
      </c>
      <c r="H265" s="93">
        <v>56</v>
      </c>
      <c r="I265" s="93">
        <v>35</v>
      </c>
      <c r="J265" s="93">
        <v>19</v>
      </c>
      <c r="K265" s="93">
        <v>67</v>
      </c>
      <c r="L265" s="93">
        <v>87</v>
      </c>
      <c r="M265" s="93">
        <v>52</v>
      </c>
      <c r="N265" s="93">
        <v>39</v>
      </c>
      <c r="O265" s="93">
        <v>33</v>
      </c>
      <c r="P265" s="93">
        <v>27</v>
      </c>
      <c r="Q265" s="93">
        <v>46</v>
      </c>
      <c r="R265" s="93">
        <v>43</v>
      </c>
      <c r="S265" s="93">
        <v>24</v>
      </c>
      <c r="T265" s="93">
        <v>77</v>
      </c>
      <c r="U265" s="93">
        <v>87</v>
      </c>
      <c r="V265" s="93">
        <v>83</v>
      </c>
      <c r="W265" s="93">
        <v>84</v>
      </c>
      <c r="X265" s="93">
        <v>76</v>
      </c>
      <c r="Y265" s="93">
        <v>50</v>
      </c>
      <c r="Z265" s="93">
        <v>11</v>
      </c>
      <c r="AA265" s="93">
        <v>63</v>
      </c>
      <c r="AB265" s="93">
        <v>69</v>
      </c>
      <c r="AC265" s="93">
        <v>65</v>
      </c>
    </row>
    <row r="266" spans="1:29">
      <c r="A266" s="94">
        <v>42767</v>
      </c>
      <c r="B266" s="93">
        <v>54</v>
      </c>
      <c r="C266" s="93">
        <v>76</v>
      </c>
      <c r="D266" s="93">
        <v>52</v>
      </c>
      <c r="E266" s="93">
        <v>48</v>
      </c>
      <c r="F266" s="93">
        <v>42</v>
      </c>
      <c r="G266" s="93">
        <v>44</v>
      </c>
      <c r="H266" s="93">
        <v>49</v>
      </c>
      <c r="I266" s="93">
        <v>40</v>
      </c>
      <c r="J266" s="93">
        <v>32</v>
      </c>
      <c r="K266" s="93">
        <v>66</v>
      </c>
      <c r="L266" s="93">
        <v>84</v>
      </c>
      <c r="M266" s="93">
        <v>45</v>
      </c>
      <c r="N266" s="93">
        <v>38</v>
      </c>
      <c r="O266" s="93">
        <v>30</v>
      </c>
      <c r="P266" s="93">
        <v>33</v>
      </c>
      <c r="Q266" s="93">
        <v>47</v>
      </c>
      <c r="R266" s="93">
        <v>42</v>
      </c>
      <c r="S266" s="93">
        <v>25</v>
      </c>
      <c r="T266" s="93">
        <v>77</v>
      </c>
      <c r="U266" s="93">
        <v>88</v>
      </c>
      <c r="V266" s="93">
        <v>89</v>
      </c>
      <c r="W266" s="93">
        <v>86</v>
      </c>
      <c r="X266" s="93">
        <v>64</v>
      </c>
      <c r="Y266" s="93">
        <v>45</v>
      </c>
      <c r="Z266" s="93">
        <v>12</v>
      </c>
      <c r="AA266" s="93">
        <v>42</v>
      </c>
      <c r="AB266" s="93">
        <v>86</v>
      </c>
      <c r="AC266" s="93">
        <v>49</v>
      </c>
    </row>
    <row r="267" spans="1:29">
      <c r="A267" s="94">
        <v>42795</v>
      </c>
      <c r="B267" s="93">
        <v>48</v>
      </c>
      <c r="C267" s="93">
        <v>71</v>
      </c>
      <c r="D267" s="93">
        <v>57</v>
      </c>
      <c r="E267" s="93">
        <v>45</v>
      </c>
      <c r="F267" s="93">
        <v>61</v>
      </c>
      <c r="G267" s="93">
        <v>47</v>
      </c>
      <c r="H267" s="93">
        <v>50</v>
      </c>
      <c r="I267" s="93">
        <v>39</v>
      </c>
      <c r="J267" s="93">
        <v>32</v>
      </c>
      <c r="K267" s="93">
        <v>73</v>
      </c>
      <c r="L267" s="93">
        <v>89</v>
      </c>
      <c r="M267" s="93">
        <v>55</v>
      </c>
      <c r="N267" s="93">
        <v>53</v>
      </c>
      <c r="O267" s="93">
        <v>49</v>
      </c>
      <c r="P267" s="93">
        <v>33</v>
      </c>
      <c r="Q267" s="93">
        <v>46</v>
      </c>
      <c r="R267" s="93">
        <v>60</v>
      </c>
      <c r="S267" s="93">
        <v>29</v>
      </c>
      <c r="T267" s="93">
        <v>80</v>
      </c>
      <c r="U267" s="93">
        <v>91</v>
      </c>
      <c r="V267" s="93">
        <v>84</v>
      </c>
      <c r="W267" s="93">
        <v>87</v>
      </c>
      <c r="X267" s="93">
        <v>74</v>
      </c>
      <c r="Y267" s="93">
        <v>38</v>
      </c>
      <c r="Z267" s="93">
        <v>12</v>
      </c>
      <c r="AA267" s="93">
        <v>49</v>
      </c>
      <c r="AB267" s="93">
        <v>70</v>
      </c>
      <c r="AC267" s="93">
        <v>49</v>
      </c>
    </row>
    <row r="268" spans="1:29">
      <c r="A268" s="94">
        <v>42826</v>
      </c>
      <c r="B268" s="93">
        <v>53</v>
      </c>
      <c r="C268" s="93">
        <v>69</v>
      </c>
      <c r="D268" s="93">
        <v>50</v>
      </c>
      <c r="E268" s="93">
        <v>50</v>
      </c>
      <c r="F268" s="93">
        <v>49</v>
      </c>
      <c r="G268" s="93">
        <v>45</v>
      </c>
      <c r="H268" s="93">
        <v>52</v>
      </c>
      <c r="I268" s="93">
        <v>36</v>
      </c>
      <c r="J268" s="93">
        <v>26</v>
      </c>
      <c r="K268" s="93">
        <v>71</v>
      </c>
      <c r="L268" s="93">
        <v>84</v>
      </c>
      <c r="M268" s="93">
        <v>63</v>
      </c>
      <c r="N268" s="93">
        <v>46</v>
      </c>
      <c r="O268" s="93">
        <v>59</v>
      </c>
      <c r="P268" s="93">
        <v>29</v>
      </c>
      <c r="Q268" s="93">
        <v>51</v>
      </c>
      <c r="R268" s="93">
        <v>65</v>
      </c>
      <c r="S268" s="93">
        <v>16</v>
      </c>
      <c r="T268" s="93">
        <v>77</v>
      </c>
      <c r="U268" s="93">
        <v>92</v>
      </c>
      <c r="V268" s="93">
        <v>74</v>
      </c>
      <c r="W268" s="93">
        <v>82</v>
      </c>
      <c r="X268" s="93">
        <v>66</v>
      </c>
      <c r="Y268" s="93">
        <v>46</v>
      </c>
      <c r="Z268" s="93">
        <v>11</v>
      </c>
      <c r="AA268" s="93">
        <v>55</v>
      </c>
      <c r="AB268" s="93">
        <v>84</v>
      </c>
      <c r="AC268" s="93">
        <v>57</v>
      </c>
    </row>
    <row r="269" spans="1:29">
      <c r="A269" s="94">
        <v>42856</v>
      </c>
      <c r="B269" s="93">
        <v>50</v>
      </c>
      <c r="C269" s="93">
        <v>71</v>
      </c>
      <c r="D269" s="93">
        <v>50</v>
      </c>
      <c r="E269" s="93">
        <v>40</v>
      </c>
      <c r="F269" s="93">
        <v>41</v>
      </c>
      <c r="G269" s="93">
        <v>46</v>
      </c>
      <c r="H269" s="93">
        <v>42</v>
      </c>
      <c r="I269" s="93">
        <v>41</v>
      </c>
      <c r="J269" s="93">
        <v>30</v>
      </c>
      <c r="K269" s="93">
        <v>60</v>
      </c>
      <c r="L269" s="93">
        <v>73</v>
      </c>
      <c r="M269" s="93">
        <v>61</v>
      </c>
      <c r="N269" s="93">
        <v>49</v>
      </c>
      <c r="O269" s="93">
        <v>57</v>
      </c>
      <c r="P269" s="93">
        <v>36</v>
      </c>
      <c r="Q269" s="93">
        <v>54</v>
      </c>
      <c r="R269" s="93">
        <v>66</v>
      </c>
      <c r="S269" s="93">
        <v>32</v>
      </c>
      <c r="T269" s="93">
        <v>77</v>
      </c>
      <c r="U269" s="93">
        <v>91</v>
      </c>
      <c r="V269" s="93">
        <v>86</v>
      </c>
      <c r="W269" s="93">
        <v>84</v>
      </c>
      <c r="X269" s="93">
        <v>82</v>
      </c>
      <c r="Y269" s="93">
        <v>41</v>
      </c>
      <c r="Z269" s="93">
        <v>11</v>
      </c>
      <c r="AA269" s="93">
        <v>45</v>
      </c>
      <c r="AB269" s="93">
        <v>67</v>
      </c>
      <c r="AC269" s="93">
        <v>55</v>
      </c>
    </row>
    <row r="270" spans="1:29">
      <c r="A270" s="94">
        <v>42887</v>
      </c>
      <c r="B270" s="93">
        <v>49</v>
      </c>
      <c r="C270" s="93">
        <v>72</v>
      </c>
      <c r="D270" s="93">
        <v>53</v>
      </c>
      <c r="E270" s="93">
        <v>45</v>
      </c>
      <c r="F270" s="93">
        <v>45</v>
      </c>
      <c r="G270" s="93">
        <v>47</v>
      </c>
      <c r="H270" s="93">
        <v>48</v>
      </c>
      <c r="I270" s="93">
        <v>38</v>
      </c>
      <c r="J270" s="93">
        <v>32</v>
      </c>
      <c r="K270" s="93">
        <v>61</v>
      </c>
      <c r="L270" s="93">
        <v>82</v>
      </c>
      <c r="M270" s="93">
        <v>65</v>
      </c>
      <c r="N270" s="93">
        <v>48</v>
      </c>
      <c r="O270" s="93">
        <v>58</v>
      </c>
      <c r="P270" s="93">
        <v>41</v>
      </c>
      <c r="Q270" s="93">
        <v>48</v>
      </c>
      <c r="R270" s="93">
        <v>60</v>
      </c>
      <c r="S270" s="93">
        <v>30</v>
      </c>
      <c r="T270" s="93">
        <v>79</v>
      </c>
      <c r="U270" s="93">
        <v>92</v>
      </c>
      <c r="V270" s="93">
        <v>84</v>
      </c>
      <c r="W270" s="93">
        <v>88</v>
      </c>
      <c r="X270" s="93">
        <v>77</v>
      </c>
      <c r="Y270" s="93">
        <v>40</v>
      </c>
      <c r="Z270" s="93">
        <v>11</v>
      </c>
      <c r="AA270" s="93">
        <v>46</v>
      </c>
      <c r="AB270" s="93">
        <v>85</v>
      </c>
      <c r="AC270" s="93">
        <v>52</v>
      </c>
    </row>
    <row r="271" spans="1:29">
      <c r="A271" s="94">
        <v>42917</v>
      </c>
      <c r="B271" s="93">
        <v>50</v>
      </c>
      <c r="C271" s="93">
        <v>66</v>
      </c>
      <c r="D271" s="93">
        <v>55</v>
      </c>
      <c r="E271" s="93">
        <v>44</v>
      </c>
      <c r="F271" s="93">
        <v>47</v>
      </c>
      <c r="G271" s="93">
        <v>44</v>
      </c>
      <c r="H271" s="93">
        <v>50</v>
      </c>
      <c r="I271" s="93">
        <v>42</v>
      </c>
      <c r="J271" s="93">
        <v>29</v>
      </c>
      <c r="K271" s="93">
        <v>57</v>
      </c>
      <c r="L271" s="93">
        <v>79</v>
      </c>
      <c r="M271" s="93">
        <v>57</v>
      </c>
      <c r="N271" s="93">
        <v>49</v>
      </c>
      <c r="O271" s="93">
        <v>48</v>
      </c>
      <c r="P271" s="93">
        <v>25</v>
      </c>
      <c r="Q271" s="93">
        <v>48</v>
      </c>
      <c r="R271" s="93">
        <v>50</v>
      </c>
      <c r="S271" s="93">
        <v>30</v>
      </c>
      <c r="T271" s="93">
        <v>80</v>
      </c>
      <c r="U271" s="93">
        <v>90</v>
      </c>
      <c r="V271" s="93">
        <v>93</v>
      </c>
      <c r="W271" s="93">
        <v>85</v>
      </c>
      <c r="X271" s="93">
        <v>79</v>
      </c>
      <c r="Y271" s="93">
        <v>37</v>
      </c>
      <c r="Z271" s="93">
        <v>11</v>
      </c>
      <c r="AA271" s="93">
        <v>50</v>
      </c>
      <c r="AB271" s="93">
        <v>78</v>
      </c>
      <c r="AC271" s="93">
        <v>53</v>
      </c>
    </row>
    <row r="272" spans="1:29">
      <c r="A272" s="94">
        <v>42948</v>
      </c>
      <c r="B272" s="93">
        <v>47</v>
      </c>
      <c r="C272" s="93">
        <v>70</v>
      </c>
      <c r="D272" s="93">
        <v>52</v>
      </c>
      <c r="E272" s="93">
        <v>52</v>
      </c>
      <c r="F272" s="93">
        <v>39</v>
      </c>
      <c r="G272" s="93">
        <v>42</v>
      </c>
      <c r="H272" s="93">
        <v>46</v>
      </c>
      <c r="I272" s="93">
        <v>44</v>
      </c>
      <c r="J272" s="93">
        <v>34</v>
      </c>
      <c r="K272" s="93">
        <v>63</v>
      </c>
      <c r="L272" s="93">
        <v>81</v>
      </c>
      <c r="M272" s="93">
        <v>57</v>
      </c>
      <c r="N272" s="93">
        <v>44</v>
      </c>
      <c r="O272" s="93">
        <v>49</v>
      </c>
      <c r="P272" s="93">
        <v>27</v>
      </c>
      <c r="Q272" s="93">
        <v>49</v>
      </c>
      <c r="R272" s="93">
        <v>58</v>
      </c>
      <c r="S272" s="93">
        <v>23</v>
      </c>
      <c r="T272" s="93">
        <v>82</v>
      </c>
      <c r="U272" s="93">
        <v>92</v>
      </c>
      <c r="V272" s="93">
        <v>79</v>
      </c>
      <c r="W272" s="93">
        <v>84</v>
      </c>
      <c r="X272" s="93">
        <v>76</v>
      </c>
      <c r="Y272" s="93">
        <v>28</v>
      </c>
      <c r="Z272" s="93">
        <v>10</v>
      </c>
      <c r="AA272" s="93">
        <v>39</v>
      </c>
      <c r="AB272" s="93">
        <v>76</v>
      </c>
      <c r="AC272" s="93">
        <v>39</v>
      </c>
    </row>
    <row r="273" spans="1:29">
      <c r="A273" s="94">
        <v>42979</v>
      </c>
      <c r="B273" s="93">
        <v>48</v>
      </c>
      <c r="C273" s="93">
        <v>71</v>
      </c>
      <c r="D273" s="93">
        <v>45</v>
      </c>
      <c r="E273" s="93">
        <v>37</v>
      </c>
      <c r="F273" s="93">
        <v>41</v>
      </c>
      <c r="G273" s="93">
        <v>44</v>
      </c>
      <c r="H273" s="93">
        <v>48</v>
      </c>
      <c r="I273" s="93">
        <v>37</v>
      </c>
      <c r="J273" s="93">
        <v>26</v>
      </c>
      <c r="K273" s="93">
        <v>60</v>
      </c>
      <c r="L273" s="93">
        <v>83</v>
      </c>
      <c r="M273" s="93">
        <v>59</v>
      </c>
      <c r="N273" s="93">
        <v>46</v>
      </c>
      <c r="O273" s="93">
        <v>41</v>
      </c>
      <c r="P273" s="93">
        <v>31</v>
      </c>
      <c r="Q273" s="93">
        <v>49</v>
      </c>
      <c r="R273" s="93">
        <v>53</v>
      </c>
      <c r="S273" s="93">
        <v>28</v>
      </c>
      <c r="T273" s="93">
        <v>79</v>
      </c>
      <c r="U273" s="93">
        <v>91</v>
      </c>
      <c r="V273" s="93">
        <v>82</v>
      </c>
      <c r="W273" s="93">
        <v>87</v>
      </c>
      <c r="X273" s="93">
        <v>72</v>
      </c>
      <c r="Y273" s="93">
        <v>38</v>
      </c>
      <c r="Z273" s="93">
        <v>9</v>
      </c>
      <c r="AA273" s="93">
        <v>44</v>
      </c>
      <c r="AB273" s="93">
        <v>104</v>
      </c>
      <c r="AC273" s="93">
        <v>56</v>
      </c>
    </row>
    <row r="274" spans="1:29">
      <c r="A274" s="94">
        <v>43009</v>
      </c>
      <c r="B274" s="93">
        <v>55</v>
      </c>
      <c r="C274" s="93">
        <v>72</v>
      </c>
      <c r="D274" s="93">
        <v>53</v>
      </c>
      <c r="E274" s="93">
        <v>42</v>
      </c>
      <c r="F274" s="93">
        <v>51</v>
      </c>
      <c r="G274" s="93">
        <v>41</v>
      </c>
      <c r="H274" s="93">
        <v>40</v>
      </c>
      <c r="I274" s="93">
        <v>41</v>
      </c>
      <c r="J274" s="93">
        <v>25</v>
      </c>
      <c r="K274" s="93">
        <v>62</v>
      </c>
      <c r="L274" s="93">
        <v>84</v>
      </c>
      <c r="M274" s="93">
        <v>50</v>
      </c>
      <c r="N274" s="93">
        <v>47</v>
      </c>
      <c r="O274" s="93">
        <v>57</v>
      </c>
      <c r="P274" s="93">
        <v>30</v>
      </c>
      <c r="Q274" s="93">
        <v>46</v>
      </c>
      <c r="R274" s="93">
        <v>53</v>
      </c>
      <c r="S274" s="93">
        <v>24</v>
      </c>
      <c r="T274" s="93">
        <v>83</v>
      </c>
      <c r="U274" s="93">
        <v>94</v>
      </c>
      <c r="V274" s="93">
        <v>85</v>
      </c>
      <c r="W274" s="93">
        <v>89</v>
      </c>
      <c r="X274" s="93">
        <v>84</v>
      </c>
      <c r="Y274" s="93">
        <v>38</v>
      </c>
      <c r="Z274" s="93">
        <v>10</v>
      </c>
      <c r="AA274" s="93">
        <v>49</v>
      </c>
      <c r="AB274" s="93">
        <v>100</v>
      </c>
      <c r="AC274" s="93">
        <v>59</v>
      </c>
    </row>
    <row r="275" spans="1:29">
      <c r="A275" s="94">
        <v>43040</v>
      </c>
      <c r="B275" s="93">
        <v>55</v>
      </c>
      <c r="C275" s="93">
        <v>69</v>
      </c>
      <c r="D275" s="93">
        <v>45</v>
      </c>
      <c r="E275" s="93">
        <v>45</v>
      </c>
      <c r="F275" s="93">
        <v>41</v>
      </c>
      <c r="G275" s="93">
        <v>44</v>
      </c>
      <c r="H275" s="93">
        <v>45</v>
      </c>
      <c r="I275" s="93">
        <v>46</v>
      </c>
      <c r="J275" s="93">
        <v>30</v>
      </c>
      <c r="K275" s="93">
        <v>55</v>
      </c>
      <c r="L275" s="93">
        <v>80</v>
      </c>
      <c r="M275" s="93">
        <v>48</v>
      </c>
      <c r="N275" s="93">
        <v>42</v>
      </c>
      <c r="O275" s="93">
        <v>39</v>
      </c>
      <c r="P275" s="93">
        <v>33</v>
      </c>
      <c r="Q275" s="93">
        <v>49</v>
      </c>
      <c r="R275" s="93">
        <v>47</v>
      </c>
      <c r="S275" s="93">
        <v>28</v>
      </c>
      <c r="T275" s="93">
        <v>82</v>
      </c>
      <c r="U275" s="93">
        <v>91</v>
      </c>
      <c r="V275" s="93">
        <v>97</v>
      </c>
      <c r="W275" s="93">
        <v>86</v>
      </c>
      <c r="X275" s="93">
        <v>80</v>
      </c>
      <c r="Y275" s="93">
        <v>37</v>
      </c>
      <c r="Z275" s="93">
        <v>12</v>
      </c>
      <c r="AA275" s="93">
        <v>41</v>
      </c>
      <c r="AB275" s="93">
        <v>95</v>
      </c>
      <c r="AC275" s="93">
        <v>46</v>
      </c>
    </row>
    <row r="276" spans="1:29">
      <c r="A276" s="94">
        <v>43070</v>
      </c>
      <c r="B276" s="93">
        <v>49</v>
      </c>
      <c r="C276" s="93">
        <v>68</v>
      </c>
      <c r="D276" s="93">
        <v>54</v>
      </c>
      <c r="E276" s="93">
        <v>46</v>
      </c>
      <c r="F276" s="93">
        <v>43</v>
      </c>
      <c r="G276" s="93">
        <v>37</v>
      </c>
      <c r="H276" s="93">
        <v>43</v>
      </c>
      <c r="I276" s="93">
        <v>39</v>
      </c>
      <c r="J276" s="93">
        <v>32</v>
      </c>
      <c r="K276" s="93">
        <v>57</v>
      </c>
      <c r="L276" s="93">
        <v>80</v>
      </c>
      <c r="M276" s="93">
        <v>49</v>
      </c>
      <c r="N276" s="93">
        <v>42</v>
      </c>
      <c r="O276" s="93">
        <v>39</v>
      </c>
      <c r="P276" s="93">
        <v>39</v>
      </c>
      <c r="Q276" s="93">
        <v>53</v>
      </c>
      <c r="R276" s="93">
        <v>46</v>
      </c>
      <c r="S276" s="93">
        <v>21</v>
      </c>
      <c r="T276" s="93">
        <v>78</v>
      </c>
      <c r="U276" s="93">
        <v>92</v>
      </c>
      <c r="V276" s="93">
        <v>84</v>
      </c>
      <c r="W276" s="93">
        <v>85</v>
      </c>
      <c r="X276" s="93">
        <v>79</v>
      </c>
      <c r="Y276" s="93">
        <v>37</v>
      </c>
      <c r="Z276" s="93">
        <v>10</v>
      </c>
      <c r="AA276" s="93">
        <v>51</v>
      </c>
      <c r="AB276" s="93">
        <v>78</v>
      </c>
      <c r="AC276" s="93">
        <v>55</v>
      </c>
    </row>
    <row r="277" spans="1:29">
      <c r="A277" s="94">
        <v>43101</v>
      </c>
      <c r="B277" s="93">
        <v>53</v>
      </c>
      <c r="C277" s="93">
        <v>66</v>
      </c>
      <c r="D277" s="93">
        <v>44</v>
      </c>
      <c r="E277" s="93">
        <v>45</v>
      </c>
      <c r="F277" s="93">
        <v>34</v>
      </c>
      <c r="G277" s="93">
        <v>40</v>
      </c>
      <c r="H277" s="93">
        <v>45</v>
      </c>
      <c r="I277" s="93">
        <v>43</v>
      </c>
      <c r="J277" s="93">
        <v>23</v>
      </c>
      <c r="K277" s="93">
        <v>68</v>
      </c>
      <c r="L277" s="93">
        <v>86</v>
      </c>
      <c r="M277" s="93">
        <v>50</v>
      </c>
      <c r="N277" s="93">
        <v>40</v>
      </c>
      <c r="O277" s="93">
        <v>40</v>
      </c>
      <c r="P277" s="93">
        <v>33</v>
      </c>
      <c r="Q277" s="93">
        <v>44</v>
      </c>
      <c r="R277" s="93">
        <v>41</v>
      </c>
      <c r="S277" s="93">
        <v>18</v>
      </c>
      <c r="T277" s="93">
        <v>81</v>
      </c>
      <c r="U277" s="93">
        <v>89</v>
      </c>
      <c r="V277" s="93">
        <v>76</v>
      </c>
      <c r="W277" s="93">
        <v>85</v>
      </c>
      <c r="X277" s="93">
        <v>80</v>
      </c>
      <c r="Y277" s="93">
        <v>42</v>
      </c>
      <c r="Z277" s="93">
        <v>10</v>
      </c>
      <c r="AA277" s="93">
        <v>49</v>
      </c>
      <c r="AB277" s="93">
        <v>78</v>
      </c>
      <c r="AC277" s="93">
        <v>59</v>
      </c>
    </row>
    <row r="278" spans="1:29">
      <c r="A278" s="94">
        <v>43132</v>
      </c>
      <c r="B278" s="93">
        <v>49</v>
      </c>
      <c r="C278" s="93">
        <v>72</v>
      </c>
      <c r="D278" s="93">
        <v>59</v>
      </c>
      <c r="E278" s="93">
        <v>53</v>
      </c>
      <c r="F278" s="93">
        <v>55</v>
      </c>
      <c r="G278" s="93">
        <v>47</v>
      </c>
      <c r="H278" s="93">
        <v>43</v>
      </c>
      <c r="I278" s="93">
        <v>41</v>
      </c>
      <c r="J278" s="93">
        <v>34</v>
      </c>
      <c r="K278" s="93">
        <v>69</v>
      </c>
      <c r="L278" s="93">
        <v>77</v>
      </c>
      <c r="M278" s="93">
        <v>52</v>
      </c>
      <c r="N278" s="93">
        <v>41</v>
      </c>
      <c r="O278" s="93">
        <v>35</v>
      </c>
      <c r="P278" s="93">
        <v>34</v>
      </c>
      <c r="Q278" s="93">
        <v>45</v>
      </c>
      <c r="R278" s="93">
        <v>45</v>
      </c>
      <c r="S278" s="93">
        <v>26</v>
      </c>
      <c r="T278" s="93">
        <v>82</v>
      </c>
      <c r="U278" s="93">
        <v>94</v>
      </c>
      <c r="V278" s="93">
        <v>95</v>
      </c>
      <c r="W278" s="93">
        <v>87</v>
      </c>
      <c r="X278" s="93">
        <v>76</v>
      </c>
      <c r="Y278" s="93">
        <v>29</v>
      </c>
      <c r="Z278" s="93">
        <v>10</v>
      </c>
      <c r="AA278" s="93">
        <v>40</v>
      </c>
      <c r="AB278" s="93">
        <v>71</v>
      </c>
      <c r="AC278" s="93">
        <v>51</v>
      </c>
    </row>
    <row r="279" spans="1:29">
      <c r="A279" s="94">
        <v>43160</v>
      </c>
      <c r="B279" s="93">
        <v>54</v>
      </c>
      <c r="C279" s="93">
        <v>72</v>
      </c>
      <c r="D279" s="93">
        <v>43</v>
      </c>
      <c r="E279" s="93">
        <v>47</v>
      </c>
      <c r="F279" s="93">
        <v>40</v>
      </c>
      <c r="G279" s="93">
        <v>42</v>
      </c>
      <c r="H279" s="93">
        <v>40</v>
      </c>
      <c r="I279" s="93">
        <v>33</v>
      </c>
      <c r="J279" s="93">
        <v>34</v>
      </c>
      <c r="K279" s="93">
        <v>76</v>
      </c>
      <c r="L279" s="93">
        <v>84</v>
      </c>
      <c r="M279" s="93">
        <v>52</v>
      </c>
      <c r="N279" s="93">
        <v>48</v>
      </c>
      <c r="O279" s="93">
        <v>44</v>
      </c>
      <c r="P279" s="93">
        <v>32</v>
      </c>
      <c r="Q279" s="93">
        <v>55</v>
      </c>
      <c r="R279" s="93">
        <v>58</v>
      </c>
      <c r="S279" s="93">
        <v>15</v>
      </c>
      <c r="T279" s="93">
        <v>84</v>
      </c>
      <c r="U279" s="93">
        <v>90</v>
      </c>
      <c r="V279" s="93">
        <v>97</v>
      </c>
      <c r="W279" s="93">
        <v>86</v>
      </c>
      <c r="X279" s="93">
        <v>86</v>
      </c>
      <c r="Y279" s="93">
        <v>32</v>
      </c>
      <c r="Z279" s="93">
        <v>11</v>
      </c>
      <c r="AA279" s="93">
        <v>48</v>
      </c>
      <c r="AB279" s="93">
        <v>71</v>
      </c>
      <c r="AC279" s="93">
        <v>55</v>
      </c>
    </row>
    <row r="280" spans="1:29">
      <c r="A280" s="94">
        <v>43191</v>
      </c>
      <c r="B280" s="93">
        <v>39</v>
      </c>
      <c r="C280" s="93">
        <v>74</v>
      </c>
      <c r="D280" s="93">
        <v>43</v>
      </c>
      <c r="E280" s="93">
        <v>44</v>
      </c>
      <c r="F280" s="93">
        <v>33</v>
      </c>
      <c r="G280" s="93">
        <v>44</v>
      </c>
      <c r="H280" s="93">
        <v>40</v>
      </c>
      <c r="I280" s="93">
        <v>42</v>
      </c>
      <c r="J280" s="93">
        <v>36</v>
      </c>
      <c r="K280" s="93">
        <v>61</v>
      </c>
      <c r="L280" s="93">
        <v>82</v>
      </c>
      <c r="M280" s="93">
        <v>63</v>
      </c>
      <c r="N280" s="93">
        <v>53</v>
      </c>
      <c r="O280" s="93">
        <v>58</v>
      </c>
      <c r="P280" s="93">
        <v>35</v>
      </c>
      <c r="Q280" s="93">
        <v>60</v>
      </c>
      <c r="R280" s="93">
        <v>66</v>
      </c>
      <c r="S280" s="93">
        <v>17</v>
      </c>
      <c r="T280" s="93">
        <v>73</v>
      </c>
      <c r="U280" s="93">
        <v>84</v>
      </c>
      <c r="V280" s="93">
        <v>82</v>
      </c>
      <c r="W280" s="93">
        <v>80</v>
      </c>
      <c r="X280" s="93">
        <v>72</v>
      </c>
      <c r="Y280" s="93">
        <v>36</v>
      </c>
      <c r="Z280" s="93">
        <v>11</v>
      </c>
      <c r="AA280" s="93">
        <v>33</v>
      </c>
      <c r="AB280" s="93">
        <v>89</v>
      </c>
      <c r="AC280" s="93">
        <v>44</v>
      </c>
    </row>
    <row r="281" spans="1:29">
      <c r="A281" s="94">
        <v>43221</v>
      </c>
      <c r="B281" s="93">
        <v>50</v>
      </c>
      <c r="C281" s="93">
        <v>82</v>
      </c>
      <c r="D281" s="93">
        <v>60</v>
      </c>
      <c r="E281" s="93">
        <v>46</v>
      </c>
      <c r="F281" s="93">
        <v>38</v>
      </c>
      <c r="G281" s="93">
        <v>41</v>
      </c>
      <c r="H281" s="93">
        <v>39</v>
      </c>
      <c r="I281" s="93">
        <v>40</v>
      </c>
      <c r="J281" s="93">
        <v>34</v>
      </c>
      <c r="K281" s="93">
        <v>62</v>
      </c>
      <c r="L281" s="93">
        <v>87</v>
      </c>
      <c r="M281" s="93">
        <v>61</v>
      </c>
      <c r="N281" s="93">
        <v>54</v>
      </c>
      <c r="O281" s="93">
        <v>54</v>
      </c>
      <c r="P281" s="93">
        <v>44</v>
      </c>
      <c r="Q281" s="93">
        <v>57</v>
      </c>
      <c r="R281" s="93">
        <v>58</v>
      </c>
      <c r="S281" s="93">
        <v>23</v>
      </c>
      <c r="T281" s="93">
        <v>77</v>
      </c>
      <c r="U281" s="93">
        <v>87</v>
      </c>
      <c r="V281" s="93">
        <v>87</v>
      </c>
      <c r="W281" s="93">
        <v>88</v>
      </c>
      <c r="X281" s="93">
        <v>82</v>
      </c>
      <c r="Y281" s="93">
        <v>36</v>
      </c>
      <c r="Z281" s="93">
        <v>10</v>
      </c>
      <c r="AA281" s="93">
        <v>39</v>
      </c>
      <c r="AB281" s="93">
        <v>76</v>
      </c>
      <c r="AC281" s="93">
        <v>58</v>
      </c>
    </row>
    <row r="282" spans="1:29">
      <c r="A282" s="94">
        <v>43252</v>
      </c>
      <c r="B282" s="93">
        <v>58</v>
      </c>
      <c r="C282" s="93">
        <v>71</v>
      </c>
      <c r="D282" s="93">
        <v>64</v>
      </c>
      <c r="E282" s="93">
        <v>50</v>
      </c>
      <c r="F282" s="93">
        <v>57</v>
      </c>
      <c r="G282" s="93">
        <v>50</v>
      </c>
      <c r="H282" s="93">
        <v>44</v>
      </c>
      <c r="I282" s="93">
        <v>40</v>
      </c>
      <c r="J282" s="93">
        <v>40</v>
      </c>
      <c r="K282" s="93">
        <v>66</v>
      </c>
      <c r="L282" s="93">
        <v>82</v>
      </c>
      <c r="M282" s="93">
        <v>62</v>
      </c>
      <c r="N282" s="93">
        <v>49</v>
      </c>
      <c r="O282" s="93">
        <v>53</v>
      </c>
      <c r="P282" s="93">
        <v>42</v>
      </c>
      <c r="Q282" s="93">
        <v>55</v>
      </c>
      <c r="R282" s="93">
        <v>59</v>
      </c>
      <c r="S282" s="93">
        <v>20</v>
      </c>
      <c r="T282" s="93">
        <v>82</v>
      </c>
      <c r="U282" s="93">
        <v>91</v>
      </c>
      <c r="V282" s="93">
        <v>89</v>
      </c>
      <c r="W282" s="93">
        <v>91</v>
      </c>
      <c r="X282" s="93">
        <v>87</v>
      </c>
      <c r="Y282" s="93">
        <v>28</v>
      </c>
      <c r="Z282" s="93">
        <v>9</v>
      </c>
      <c r="AA282" s="93">
        <v>33</v>
      </c>
      <c r="AB282" s="93">
        <v>85</v>
      </c>
      <c r="AC282" s="93">
        <v>45</v>
      </c>
    </row>
    <row r="283" spans="1:29">
      <c r="A283" s="94">
        <v>43282</v>
      </c>
      <c r="B283" s="93">
        <v>49</v>
      </c>
      <c r="C283" s="93">
        <v>80</v>
      </c>
      <c r="D283" s="93">
        <v>53</v>
      </c>
      <c r="E283" s="93">
        <v>44</v>
      </c>
      <c r="F283" s="93">
        <v>40</v>
      </c>
      <c r="G283" s="93">
        <v>40</v>
      </c>
      <c r="H283" s="93">
        <v>36</v>
      </c>
      <c r="I283" s="93">
        <v>42</v>
      </c>
      <c r="J283" s="93">
        <v>25</v>
      </c>
      <c r="K283" s="93">
        <v>50</v>
      </c>
      <c r="L283" s="93">
        <v>75</v>
      </c>
      <c r="M283" s="93">
        <v>55</v>
      </c>
      <c r="N283" s="93">
        <v>45</v>
      </c>
      <c r="O283" s="93">
        <v>43</v>
      </c>
      <c r="P283" s="93">
        <v>35</v>
      </c>
      <c r="Q283" s="93">
        <v>47</v>
      </c>
      <c r="R283" s="93">
        <v>57</v>
      </c>
      <c r="S283" s="93">
        <v>22</v>
      </c>
      <c r="T283" s="93">
        <v>69</v>
      </c>
      <c r="U283" s="93">
        <v>86</v>
      </c>
      <c r="V283" s="93">
        <v>79</v>
      </c>
      <c r="W283" s="93">
        <v>75</v>
      </c>
      <c r="X283" s="93">
        <v>66</v>
      </c>
      <c r="Y283" s="93">
        <v>44</v>
      </c>
      <c r="Z283" s="93">
        <v>10</v>
      </c>
      <c r="AA283" s="93">
        <v>39</v>
      </c>
      <c r="AB283" s="93">
        <v>84</v>
      </c>
      <c r="AC283" s="93">
        <v>45</v>
      </c>
    </row>
    <row r="284" spans="1:29">
      <c r="A284" s="94">
        <v>43313</v>
      </c>
      <c r="B284" s="93">
        <v>53</v>
      </c>
      <c r="C284" s="93">
        <v>82</v>
      </c>
      <c r="D284" s="93">
        <v>47</v>
      </c>
      <c r="E284" s="93">
        <v>42</v>
      </c>
      <c r="F284" s="93">
        <v>39</v>
      </c>
      <c r="G284" s="93">
        <v>34</v>
      </c>
      <c r="H284" s="93">
        <v>36</v>
      </c>
      <c r="I284" s="93">
        <v>34</v>
      </c>
      <c r="J284" s="93">
        <v>28</v>
      </c>
      <c r="K284" s="93">
        <v>57</v>
      </c>
      <c r="L284" s="93">
        <v>86</v>
      </c>
      <c r="M284" s="93">
        <v>62</v>
      </c>
      <c r="N284" s="93">
        <v>43</v>
      </c>
      <c r="O284" s="93">
        <v>57</v>
      </c>
      <c r="P284" s="93">
        <v>38</v>
      </c>
      <c r="Q284" s="93">
        <v>55</v>
      </c>
      <c r="R284" s="93">
        <v>54</v>
      </c>
      <c r="S284" s="93">
        <v>17</v>
      </c>
      <c r="T284" s="93">
        <v>76</v>
      </c>
      <c r="U284" s="93">
        <v>86</v>
      </c>
      <c r="V284" s="93">
        <v>80</v>
      </c>
      <c r="W284" s="93">
        <v>74</v>
      </c>
      <c r="X284" s="93">
        <v>74</v>
      </c>
      <c r="Y284" s="93">
        <v>47</v>
      </c>
      <c r="Z284" s="93">
        <v>9</v>
      </c>
      <c r="AA284" s="93">
        <v>36</v>
      </c>
      <c r="AB284" s="93">
        <v>76</v>
      </c>
      <c r="AC284" s="93">
        <v>42</v>
      </c>
    </row>
    <row r="285" spans="1:29">
      <c r="A285" s="94">
        <v>43344</v>
      </c>
      <c r="B285" s="93">
        <v>53</v>
      </c>
      <c r="C285" s="93">
        <v>81</v>
      </c>
      <c r="D285" s="93">
        <v>44</v>
      </c>
      <c r="E285" s="93">
        <v>40</v>
      </c>
      <c r="F285" s="93">
        <v>35</v>
      </c>
      <c r="G285" s="93">
        <v>37</v>
      </c>
      <c r="H285" s="93">
        <v>47</v>
      </c>
      <c r="I285" s="93">
        <v>34</v>
      </c>
      <c r="J285" s="93">
        <v>27</v>
      </c>
      <c r="K285" s="93">
        <v>64</v>
      </c>
      <c r="L285" s="93">
        <v>83</v>
      </c>
      <c r="M285" s="93">
        <v>58</v>
      </c>
      <c r="N285" s="93">
        <v>51</v>
      </c>
      <c r="O285" s="93">
        <v>51</v>
      </c>
      <c r="P285" s="93">
        <v>38</v>
      </c>
      <c r="Q285" s="93">
        <v>57</v>
      </c>
      <c r="R285" s="93">
        <v>60</v>
      </c>
      <c r="S285" s="93">
        <v>18</v>
      </c>
      <c r="T285" s="93">
        <v>75</v>
      </c>
      <c r="U285" s="93">
        <v>85</v>
      </c>
      <c r="V285" s="93">
        <v>86</v>
      </c>
      <c r="W285" s="93">
        <v>81</v>
      </c>
      <c r="X285" s="93">
        <v>72</v>
      </c>
      <c r="Y285" s="93">
        <v>50</v>
      </c>
      <c r="Z285" s="93">
        <v>8</v>
      </c>
      <c r="AA285" s="93">
        <v>42</v>
      </c>
      <c r="AB285" s="93">
        <v>87</v>
      </c>
      <c r="AC285" s="93">
        <v>48</v>
      </c>
    </row>
    <row r="286" spans="1:29">
      <c r="A286" s="94">
        <v>43374</v>
      </c>
      <c r="B286" s="93">
        <v>43</v>
      </c>
      <c r="C286" s="93">
        <v>74</v>
      </c>
      <c r="D286" s="93">
        <v>54</v>
      </c>
      <c r="E286" s="93">
        <v>44</v>
      </c>
      <c r="F286" s="93">
        <v>27</v>
      </c>
      <c r="G286" s="93">
        <v>27</v>
      </c>
      <c r="H286" s="93">
        <v>43</v>
      </c>
      <c r="I286" s="93">
        <v>31</v>
      </c>
      <c r="J286" s="93">
        <v>36</v>
      </c>
      <c r="K286" s="93">
        <v>56</v>
      </c>
      <c r="L286" s="93">
        <v>83</v>
      </c>
      <c r="M286" s="93">
        <v>50</v>
      </c>
      <c r="N286" s="93">
        <v>33</v>
      </c>
      <c r="O286" s="93">
        <v>45</v>
      </c>
      <c r="P286" s="93">
        <v>28</v>
      </c>
      <c r="Q286" s="93">
        <v>53</v>
      </c>
      <c r="R286" s="93">
        <v>44</v>
      </c>
      <c r="S286" s="93">
        <v>26</v>
      </c>
      <c r="T286" s="93">
        <v>78</v>
      </c>
      <c r="U286" s="93">
        <v>89</v>
      </c>
      <c r="V286" s="93">
        <v>95</v>
      </c>
      <c r="W286" s="93">
        <v>81</v>
      </c>
      <c r="X286" s="93">
        <v>85</v>
      </c>
      <c r="Y286" s="93">
        <v>33</v>
      </c>
      <c r="Z286" s="93">
        <v>9</v>
      </c>
      <c r="AA286" s="93">
        <v>36</v>
      </c>
      <c r="AB286" s="93">
        <v>57</v>
      </c>
      <c r="AC286" s="93">
        <v>55</v>
      </c>
    </row>
    <row r="287" spans="1:29">
      <c r="A287" s="94">
        <v>43405</v>
      </c>
      <c r="B287" s="93">
        <v>53</v>
      </c>
      <c r="C287" s="93">
        <v>77</v>
      </c>
      <c r="D287" s="93">
        <v>42</v>
      </c>
      <c r="E287" s="93">
        <v>38</v>
      </c>
      <c r="F287" s="93">
        <v>37</v>
      </c>
      <c r="G287" s="93">
        <v>34</v>
      </c>
      <c r="H287" s="93">
        <v>33</v>
      </c>
      <c r="I287" s="93">
        <v>34</v>
      </c>
      <c r="J287" s="93">
        <v>36</v>
      </c>
      <c r="K287" s="93">
        <v>54</v>
      </c>
      <c r="L287" s="93">
        <v>82</v>
      </c>
      <c r="M287" s="93">
        <v>43</v>
      </c>
      <c r="N287" s="93">
        <v>39</v>
      </c>
      <c r="O287" s="93">
        <v>42</v>
      </c>
      <c r="P287" s="93">
        <v>29</v>
      </c>
      <c r="Q287" s="93">
        <v>46</v>
      </c>
      <c r="R287" s="93">
        <v>40</v>
      </c>
      <c r="S287" s="93">
        <v>27</v>
      </c>
      <c r="T287" s="93">
        <v>78</v>
      </c>
      <c r="U287" s="93">
        <v>90</v>
      </c>
      <c r="V287" s="93">
        <v>84</v>
      </c>
      <c r="W287" s="93">
        <v>79</v>
      </c>
      <c r="X287" s="93">
        <v>83</v>
      </c>
      <c r="Y287" s="93">
        <v>38</v>
      </c>
      <c r="Z287" s="93">
        <v>11</v>
      </c>
      <c r="AA287" s="93">
        <v>36</v>
      </c>
      <c r="AB287" s="93">
        <v>88</v>
      </c>
      <c r="AC287" s="93">
        <v>39</v>
      </c>
    </row>
    <row r="288" spans="1:29">
      <c r="A288" s="94">
        <v>43435</v>
      </c>
      <c r="B288" s="93">
        <v>55</v>
      </c>
      <c r="C288" s="93">
        <v>80</v>
      </c>
      <c r="D288" s="93">
        <v>56</v>
      </c>
      <c r="E288" s="93">
        <v>37</v>
      </c>
      <c r="F288" s="93">
        <v>58</v>
      </c>
      <c r="G288" s="93">
        <v>40</v>
      </c>
      <c r="H288" s="93">
        <v>37</v>
      </c>
      <c r="I288" s="93">
        <v>38</v>
      </c>
      <c r="J288" s="93">
        <v>31</v>
      </c>
      <c r="K288" s="93">
        <v>50</v>
      </c>
      <c r="L288" s="93">
        <v>84</v>
      </c>
      <c r="M288" s="93">
        <v>44</v>
      </c>
      <c r="N288" s="93">
        <v>32</v>
      </c>
      <c r="O288" s="93">
        <v>38</v>
      </c>
      <c r="P288" s="93">
        <v>27</v>
      </c>
      <c r="Q288" s="93">
        <v>35</v>
      </c>
      <c r="R288" s="93">
        <v>40</v>
      </c>
      <c r="S288" s="93">
        <v>25</v>
      </c>
      <c r="T288" s="93">
        <v>81</v>
      </c>
      <c r="U288" s="93">
        <v>89</v>
      </c>
      <c r="V288" s="93">
        <v>85</v>
      </c>
      <c r="W288" s="93">
        <v>82</v>
      </c>
      <c r="X288" s="93">
        <v>94</v>
      </c>
      <c r="Y288" s="93">
        <v>41</v>
      </c>
      <c r="Z288" s="93">
        <v>10</v>
      </c>
      <c r="AA288" s="93">
        <v>41</v>
      </c>
      <c r="AB288" s="93">
        <v>92</v>
      </c>
      <c r="AC288" s="93">
        <v>45</v>
      </c>
    </row>
    <row r="289" spans="1:29">
      <c r="A289" s="94">
        <v>43466</v>
      </c>
      <c r="B289" s="93">
        <v>53</v>
      </c>
      <c r="C289" s="93">
        <v>76</v>
      </c>
      <c r="D289" s="93">
        <v>43</v>
      </c>
      <c r="E289" s="93">
        <v>44</v>
      </c>
      <c r="F289" s="93">
        <v>15</v>
      </c>
      <c r="G289" s="93">
        <v>26</v>
      </c>
      <c r="H289" s="93">
        <v>53</v>
      </c>
      <c r="I289" s="93">
        <v>40</v>
      </c>
      <c r="J289" s="93">
        <v>19</v>
      </c>
      <c r="K289" s="93">
        <v>65</v>
      </c>
      <c r="L289" s="93">
        <v>91</v>
      </c>
      <c r="M289" s="93">
        <v>47</v>
      </c>
      <c r="N289" s="93">
        <v>41</v>
      </c>
      <c r="O289" s="93">
        <v>29</v>
      </c>
      <c r="P289" s="93">
        <v>32</v>
      </c>
      <c r="Q289" s="93">
        <v>43</v>
      </c>
      <c r="R289" s="93">
        <v>46</v>
      </c>
      <c r="S289" s="93">
        <v>28</v>
      </c>
      <c r="T289" s="93">
        <v>81</v>
      </c>
      <c r="U289" s="93">
        <v>90</v>
      </c>
      <c r="V289" s="93">
        <v>84</v>
      </c>
      <c r="W289" s="93">
        <v>85</v>
      </c>
      <c r="X289" s="93">
        <v>85</v>
      </c>
      <c r="Y289" s="93">
        <v>48</v>
      </c>
      <c r="Z289" s="93">
        <v>9</v>
      </c>
      <c r="AA289" s="93">
        <v>42</v>
      </c>
      <c r="AB289" s="93">
        <v>79</v>
      </c>
      <c r="AC289" s="93">
        <v>46</v>
      </c>
    </row>
    <row r="290" spans="1:29">
      <c r="A290" s="94">
        <v>43497</v>
      </c>
      <c r="B290" s="93">
        <v>59</v>
      </c>
      <c r="C290" s="93">
        <v>77</v>
      </c>
      <c r="D290" s="93">
        <v>39</v>
      </c>
      <c r="E290" s="93">
        <v>48</v>
      </c>
      <c r="F290" s="93">
        <v>45</v>
      </c>
      <c r="G290" s="93">
        <v>43</v>
      </c>
      <c r="H290" s="93">
        <v>40</v>
      </c>
      <c r="I290" s="93">
        <v>38</v>
      </c>
      <c r="J290" s="93">
        <v>31</v>
      </c>
      <c r="K290" s="93">
        <v>72</v>
      </c>
      <c r="L290" s="93">
        <v>93</v>
      </c>
      <c r="M290" s="93">
        <v>47</v>
      </c>
      <c r="N290" s="93">
        <v>36</v>
      </c>
      <c r="O290" s="93">
        <v>32</v>
      </c>
      <c r="P290" s="93">
        <v>33</v>
      </c>
      <c r="Q290" s="93">
        <v>46</v>
      </c>
      <c r="R290" s="93">
        <v>47</v>
      </c>
      <c r="S290" s="93">
        <v>22</v>
      </c>
      <c r="T290" s="93">
        <v>77</v>
      </c>
      <c r="U290" s="93">
        <v>84</v>
      </c>
      <c r="V290" s="93">
        <v>93</v>
      </c>
      <c r="W290" s="93">
        <v>77</v>
      </c>
      <c r="X290" s="93">
        <v>69</v>
      </c>
      <c r="Y290" s="93">
        <v>35</v>
      </c>
      <c r="Z290" s="93">
        <v>10</v>
      </c>
      <c r="AA290" s="93">
        <v>43</v>
      </c>
      <c r="AB290" s="93">
        <v>80</v>
      </c>
      <c r="AC290" s="93">
        <v>53</v>
      </c>
    </row>
    <row r="291" spans="1:29">
      <c r="A291" s="94">
        <v>43525</v>
      </c>
      <c r="B291" s="93">
        <v>55</v>
      </c>
      <c r="C291" s="93">
        <v>69</v>
      </c>
      <c r="D291" s="93">
        <v>53</v>
      </c>
      <c r="E291" s="93">
        <v>45</v>
      </c>
      <c r="F291" s="93">
        <v>54</v>
      </c>
      <c r="G291" s="93">
        <v>41</v>
      </c>
      <c r="H291" s="93">
        <v>46</v>
      </c>
      <c r="I291" s="93">
        <v>42</v>
      </c>
      <c r="J291" s="93">
        <v>31</v>
      </c>
      <c r="K291" s="93">
        <v>81</v>
      </c>
      <c r="L291" s="93">
        <v>95</v>
      </c>
      <c r="M291" s="93">
        <v>59</v>
      </c>
      <c r="N291" s="93">
        <v>33</v>
      </c>
      <c r="O291" s="93">
        <v>40</v>
      </c>
      <c r="P291" s="93">
        <v>35</v>
      </c>
      <c r="Q291" s="93">
        <v>50</v>
      </c>
      <c r="R291" s="93">
        <v>46</v>
      </c>
      <c r="S291" s="93">
        <v>22</v>
      </c>
      <c r="T291" s="93">
        <v>81</v>
      </c>
      <c r="U291" s="93">
        <v>85</v>
      </c>
      <c r="V291" s="93">
        <v>91</v>
      </c>
      <c r="W291" s="93">
        <v>84</v>
      </c>
      <c r="X291" s="93">
        <v>65</v>
      </c>
      <c r="Y291" s="93">
        <v>37</v>
      </c>
      <c r="Z291" s="93">
        <v>10</v>
      </c>
      <c r="AA291" s="93">
        <v>46</v>
      </c>
      <c r="AB291" s="93">
        <v>81</v>
      </c>
      <c r="AC291" s="93">
        <v>57</v>
      </c>
    </row>
    <row r="292" spans="1:29">
      <c r="A292" s="94">
        <v>43556</v>
      </c>
      <c r="B292" s="93">
        <v>54</v>
      </c>
      <c r="C292" s="93">
        <v>70</v>
      </c>
      <c r="D292" s="93">
        <v>58</v>
      </c>
      <c r="E292" s="93">
        <v>47</v>
      </c>
      <c r="F292" s="93">
        <v>45</v>
      </c>
      <c r="G292" s="93">
        <v>45</v>
      </c>
      <c r="H292" s="93">
        <v>37</v>
      </c>
      <c r="I292" s="93">
        <v>38</v>
      </c>
      <c r="J292" s="93">
        <v>26</v>
      </c>
      <c r="K292" s="93">
        <v>65</v>
      </c>
      <c r="L292" s="93">
        <v>83</v>
      </c>
      <c r="M292" s="93">
        <v>61</v>
      </c>
      <c r="N292" s="93">
        <v>45</v>
      </c>
      <c r="O292" s="93">
        <v>58</v>
      </c>
      <c r="P292" s="93">
        <v>32</v>
      </c>
      <c r="Q292" s="93">
        <v>53</v>
      </c>
      <c r="R292" s="93">
        <v>61</v>
      </c>
      <c r="S292" s="93">
        <v>15</v>
      </c>
      <c r="T292" s="93">
        <v>77</v>
      </c>
      <c r="U292" s="93">
        <v>86</v>
      </c>
      <c r="V292" s="93">
        <v>88</v>
      </c>
      <c r="W292" s="93">
        <v>79</v>
      </c>
      <c r="X292" s="93">
        <v>82</v>
      </c>
      <c r="Y292" s="93">
        <v>43</v>
      </c>
      <c r="Z292" s="93">
        <v>11</v>
      </c>
      <c r="AA292" s="93">
        <v>49</v>
      </c>
      <c r="AB292" s="93">
        <v>85</v>
      </c>
      <c r="AC292" s="93">
        <v>57</v>
      </c>
    </row>
    <row r="293" spans="1:29">
      <c r="A293" s="94">
        <v>43586</v>
      </c>
      <c r="B293" s="93">
        <v>53</v>
      </c>
      <c r="C293" s="93">
        <v>64</v>
      </c>
      <c r="D293" s="93">
        <v>47</v>
      </c>
      <c r="E293" s="93">
        <v>36</v>
      </c>
      <c r="F293" s="93">
        <v>43</v>
      </c>
      <c r="G293" s="93">
        <v>41</v>
      </c>
      <c r="H293" s="93">
        <v>46</v>
      </c>
      <c r="I293" s="93">
        <v>44</v>
      </c>
      <c r="J293" s="93">
        <v>34</v>
      </c>
      <c r="K293" s="93">
        <v>71</v>
      </c>
      <c r="L293" s="93">
        <v>90</v>
      </c>
      <c r="M293" s="93">
        <v>56</v>
      </c>
      <c r="N293" s="93">
        <v>44</v>
      </c>
      <c r="O293" s="93">
        <v>50</v>
      </c>
      <c r="P293" s="93">
        <v>34</v>
      </c>
      <c r="Q293" s="93">
        <v>52</v>
      </c>
      <c r="R293" s="93">
        <v>54</v>
      </c>
      <c r="S293" s="93">
        <v>23</v>
      </c>
      <c r="T293" s="93">
        <v>78</v>
      </c>
      <c r="U293" s="93">
        <v>89</v>
      </c>
      <c r="V293" s="93">
        <v>78</v>
      </c>
      <c r="W293" s="93">
        <v>82</v>
      </c>
      <c r="X293" s="93">
        <v>70</v>
      </c>
      <c r="Y293" s="93">
        <v>38</v>
      </c>
      <c r="Z293" s="93">
        <v>9</v>
      </c>
      <c r="AA293" s="93">
        <v>52</v>
      </c>
      <c r="AB293" s="93">
        <v>77</v>
      </c>
      <c r="AC293" s="93">
        <v>66</v>
      </c>
    </row>
    <row r="294" spans="1:29">
      <c r="A294" s="94">
        <v>43617</v>
      </c>
      <c r="B294" s="93">
        <v>51</v>
      </c>
      <c r="C294" s="93">
        <v>61</v>
      </c>
      <c r="D294" s="93">
        <v>54</v>
      </c>
      <c r="E294" s="93">
        <v>36</v>
      </c>
      <c r="F294" s="93">
        <v>46</v>
      </c>
      <c r="G294" s="93">
        <v>45</v>
      </c>
      <c r="H294" s="93">
        <v>53</v>
      </c>
      <c r="I294" s="93">
        <v>45</v>
      </c>
      <c r="J294" s="93">
        <v>30</v>
      </c>
      <c r="K294" s="93">
        <v>56</v>
      </c>
      <c r="L294" s="93">
        <v>79</v>
      </c>
      <c r="M294" s="93">
        <v>54</v>
      </c>
      <c r="N294" s="93">
        <v>44</v>
      </c>
      <c r="O294" s="93">
        <v>50</v>
      </c>
      <c r="P294" s="93">
        <v>42</v>
      </c>
      <c r="Q294" s="93">
        <v>48</v>
      </c>
      <c r="R294" s="93">
        <v>53</v>
      </c>
      <c r="S294" s="93">
        <v>24</v>
      </c>
      <c r="T294" s="93">
        <v>78</v>
      </c>
      <c r="U294" s="93">
        <v>88</v>
      </c>
      <c r="V294" s="93">
        <v>90</v>
      </c>
      <c r="W294" s="93">
        <v>82</v>
      </c>
      <c r="X294" s="93">
        <v>78</v>
      </c>
      <c r="Y294" s="93">
        <v>38</v>
      </c>
      <c r="Z294" s="93">
        <v>10</v>
      </c>
      <c r="AA294" s="93">
        <v>39</v>
      </c>
      <c r="AB294" s="93">
        <v>90</v>
      </c>
      <c r="AC294" s="93">
        <v>47</v>
      </c>
    </row>
    <row r="295" spans="1:29">
      <c r="A295" s="94">
        <v>43647</v>
      </c>
      <c r="B295" s="93">
        <v>51</v>
      </c>
      <c r="C295" s="93">
        <v>70</v>
      </c>
      <c r="D295" s="93">
        <v>54</v>
      </c>
      <c r="E295" s="93">
        <v>42</v>
      </c>
      <c r="F295" s="93">
        <v>37</v>
      </c>
      <c r="G295" s="93">
        <v>42</v>
      </c>
      <c r="H295" s="93">
        <v>47</v>
      </c>
      <c r="I295" s="93">
        <v>42</v>
      </c>
      <c r="J295" s="93">
        <v>32</v>
      </c>
      <c r="K295" s="93">
        <v>58</v>
      </c>
      <c r="L295" s="93">
        <v>78</v>
      </c>
      <c r="M295" s="93">
        <v>58</v>
      </c>
      <c r="N295" s="93">
        <v>37</v>
      </c>
      <c r="O295" s="93">
        <v>47</v>
      </c>
      <c r="P295" s="93">
        <v>34</v>
      </c>
      <c r="Q295" s="93">
        <v>47</v>
      </c>
      <c r="R295" s="93">
        <v>55</v>
      </c>
      <c r="S295" s="93">
        <v>20</v>
      </c>
      <c r="T295" s="93">
        <v>80</v>
      </c>
      <c r="U295" s="93">
        <v>86</v>
      </c>
      <c r="V295" s="93">
        <v>89</v>
      </c>
      <c r="W295" s="93">
        <v>77</v>
      </c>
      <c r="X295" s="93">
        <v>76</v>
      </c>
      <c r="Y295" s="93">
        <v>32</v>
      </c>
      <c r="Z295" s="93">
        <v>9</v>
      </c>
      <c r="AA295" s="93">
        <v>56</v>
      </c>
      <c r="AB295" s="93">
        <v>77</v>
      </c>
      <c r="AC295" s="93">
        <v>64</v>
      </c>
    </row>
    <row r="296" spans="1:29">
      <c r="A296" s="94">
        <v>43678</v>
      </c>
      <c r="B296" s="93">
        <v>49</v>
      </c>
      <c r="C296" s="93">
        <v>73</v>
      </c>
      <c r="D296" s="93">
        <v>51</v>
      </c>
      <c r="E296" s="93">
        <v>32</v>
      </c>
      <c r="F296" s="93">
        <v>36</v>
      </c>
      <c r="G296" s="93">
        <v>38</v>
      </c>
      <c r="H296" s="93">
        <v>45</v>
      </c>
      <c r="I296" s="93">
        <v>42</v>
      </c>
      <c r="J296" s="93">
        <v>34</v>
      </c>
      <c r="K296" s="93">
        <v>55</v>
      </c>
      <c r="L296" s="93">
        <v>78</v>
      </c>
      <c r="M296" s="93">
        <v>58</v>
      </c>
      <c r="N296" s="93">
        <v>39</v>
      </c>
      <c r="O296" s="93">
        <v>50</v>
      </c>
      <c r="P296" s="93">
        <v>32</v>
      </c>
      <c r="Q296" s="93">
        <v>43</v>
      </c>
      <c r="R296" s="93">
        <v>53</v>
      </c>
      <c r="S296" s="93">
        <v>17</v>
      </c>
      <c r="T296" s="93">
        <v>79</v>
      </c>
      <c r="U296" s="93">
        <v>92</v>
      </c>
      <c r="V296" s="93">
        <v>92</v>
      </c>
      <c r="W296" s="93">
        <v>83</v>
      </c>
      <c r="X296" s="93">
        <v>68</v>
      </c>
      <c r="Y296" s="93">
        <v>35</v>
      </c>
      <c r="Z296" s="93">
        <v>9</v>
      </c>
      <c r="AA296" s="93">
        <v>53</v>
      </c>
      <c r="AB296" s="93">
        <v>77</v>
      </c>
      <c r="AC296" s="93">
        <v>57</v>
      </c>
    </row>
    <row r="297" spans="1:29">
      <c r="A297" s="94">
        <v>43709</v>
      </c>
      <c r="B297" s="93">
        <v>51</v>
      </c>
      <c r="C297" s="93">
        <v>70</v>
      </c>
      <c r="D297" s="93">
        <v>49</v>
      </c>
      <c r="E297" s="93">
        <v>43</v>
      </c>
      <c r="F297" s="93">
        <v>37</v>
      </c>
      <c r="G297" s="93">
        <v>39</v>
      </c>
      <c r="H297" s="93">
        <v>45</v>
      </c>
      <c r="I297" s="93">
        <v>43</v>
      </c>
      <c r="J297" s="93">
        <v>36</v>
      </c>
      <c r="K297" s="93">
        <v>58</v>
      </c>
      <c r="L297" s="93">
        <v>76</v>
      </c>
      <c r="M297" s="93">
        <v>51</v>
      </c>
      <c r="N297" s="93">
        <v>45</v>
      </c>
      <c r="O297" s="93">
        <v>55</v>
      </c>
      <c r="P297" s="93">
        <v>37</v>
      </c>
      <c r="Q297" s="93">
        <v>54</v>
      </c>
      <c r="R297" s="93">
        <v>61</v>
      </c>
      <c r="S297" s="93">
        <v>26</v>
      </c>
      <c r="T297" s="93">
        <v>75</v>
      </c>
      <c r="U297" s="93">
        <v>85</v>
      </c>
      <c r="V297" s="93">
        <v>90</v>
      </c>
      <c r="W297" s="93">
        <v>77</v>
      </c>
      <c r="X297" s="93">
        <v>76</v>
      </c>
      <c r="Y297" s="93">
        <v>24</v>
      </c>
      <c r="Z297" s="93">
        <v>9</v>
      </c>
      <c r="AA297" s="93">
        <v>43</v>
      </c>
      <c r="AB297" s="93">
        <v>81</v>
      </c>
      <c r="AC297" s="93">
        <v>43</v>
      </c>
    </row>
    <row r="298" spans="1:29">
      <c r="A298" s="94">
        <v>43739</v>
      </c>
      <c r="B298" s="93">
        <v>47</v>
      </c>
      <c r="C298" s="93">
        <v>60</v>
      </c>
      <c r="D298" s="93">
        <v>38</v>
      </c>
      <c r="E298" s="93">
        <v>44</v>
      </c>
      <c r="F298" s="93">
        <v>42</v>
      </c>
      <c r="G298" s="93">
        <v>48</v>
      </c>
      <c r="H298" s="93">
        <v>37</v>
      </c>
      <c r="I298" s="93">
        <v>40</v>
      </c>
      <c r="J298" s="93">
        <v>24</v>
      </c>
      <c r="K298" s="93">
        <v>54</v>
      </c>
      <c r="L298" s="93">
        <v>83</v>
      </c>
      <c r="M298" s="93">
        <v>46</v>
      </c>
      <c r="N298" s="93">
        <v>36</v>
      </c>
      <c r="O298" s="93">
        <v>41</v>
      </c>
      <c r="P298" s="93">
        <v>34</v>
      </c>
      <c r="Q298" s="93">
        <v>52</v>
      </c>
      <c r="R298" s="93">
        <v>46</v>
      </c>
      <c r="S298" s="93">
        <v>18</v>
      </c>
      <c r="T298" s="93">
        <v>78</v>
      </c>
      <c r="U298" s="93">
        <v>88</v>
      </c>
      <c r="V298" s="93">
        <v>91</v>
      </c>
      <c r="W298" s="93">
        <v>85</v>
      </c>
      <c r="X298" s="93">
        <v>76</v>
      </c>
      <c r="Y298" s="93">
        <v>43</v>
      </c>
      <c r="Z298" s="93">
        <v>9</v>
      </c>
      <c r="AA298" s="93">
        <v>44</v>
      </c>
      <c r="AB298" s="93">
        <v>89</v>
      </c>
      <c r="AC298" s="93">
        <v>49</v>
      </c>
    </row>
    <row r="299" spans="1:29">
      <c r="A299" s="94">
        <v>43770</v>
      </c>
      <c r="B299" s="93">
        <v>46</v>
      </c>
      <c r="C299" s="93">
        <v>63</v>
      </c>
      <c r="D299" s="93">
        <v>49</v>
      </c>
      <c r="E299" s="93">
        <v>45</v>
      </c>
      <c r="F299" s="93">
        <v>39</v>
      </c>
      <c r="G299" s="93">
        <v>46</v>
      </c>
      <c r="H299" s="93">
        <v>49</v>
      </c>
      <c r="I299" s="93">
        <v>40</v>
      </c>
      <c r="J299" s="93">
        <v>32</v>
      </c>
      <c r="K299" s="93">
        <v>52</v>
      </c>
      <c r="L299" s="93">
        <v>79</v>
      </c>
      <c r="M299" s="93">
        <v>53</v>
      </c>
      <c r="N299" s="93">
        <v>36</v>
      </c>
      <c r="O299" s="93">
        <v>44</v>
      </c>
      <c r="P299" s="93">
        <v>40</v>
      </c>
      <c r="Q299" s="93">
        <v>48</v>
      </c>
      <c r="R299" s="93">
        <v>43</v>
      </c>
      <c r="S299" s="93">
        <v>18</v>
      </c>
      <c r="T299" s="93">
        <v>79</v>
      </c>
      <c r="U299" s="93">
        <v>87</v>
      </c>
      <c r="V299" s="93">
        <v>87</v>
      </c>
      <c r="W299" s="93">
        <v>81</v>
      </c>
      <c r="X299" s="93">
        <v>71</v>
      </c>
      <c r="Y299" s="93">
        <v>31</v>
      </c>
      <c r="Z299" s="93">
        <v>9</v>
      </c>
      <c r="AA299" s="93">
        <v>49</v>
      </c>
      <c r="AB299" s="93">
        <v>86</v>
      </c>
      <c r="AC299" s="93">
        <v>56</v>
      </c>
    </row>
    <row r="300" spans="1:29">
      <c r="A300" s="94">
        <v>43800</v>
      </c>
      <c r="B300" s="93">
        <v>44</v>
      </c>
      <c r="C300" s="93">
        <v>66</v>
      </c>
      <c r="D300" s="93">
        <v>59</v>
      </c>
      <c r="E300" s="93">
        <v>43</v>
      </c>
      <c r="F300" s="93">
        <v>46</v>
      </c>
      <c r="G300" s="93">
        <v>40</v>
      </c>
      <c r="H300" s="93">
        <v>34</v>
      </c>
      <c r="I300" s="93">
        <v>42</v>
      </c>
      <c r="J300" s="93">
        <v>31</v>
      </c>
      <c r="K300" s="93">
        <v>50</v>
      </c>
      <c r="L300" s="93">
        <v>73</v>
      </c>
      <c r="M300" s="93">
        <v>47</v>
      </c>
      <c r="N300" s="93">
        <v>41</v>
      </c>
      <c r="O300" s="93">
        <v>44</v>
      </c>
      <c r="P300" s="93">
        <v>39</v>
      </c>
      <c r="Q300" s="93">
        <v>47</v>
      </c>
      <c r="R300" s="93">
        <v>49</v>
      </c>
      <c r="S300" s="93">
        <v>20</v>
      </c>
      <c r="T300" s="93">
        <v>80</v>
      </c>
      <c r="U300" s="93">
        <v>86</v>
      </c>
      <c r="V300" s="93">
        <v>77</v>
      </c>
      <c r="W300" s="93">
        <v>83</v>
      </c>
      <c r="X300" s="93">
        <v>77</v>
      </c>
      <c r="Y300" s="93">
        <v>40</v>
      </c>
      <c r="Z300" s="93">
        <v>9</v>
      </c>
      <c r="AA300" s="93">
        <v>45</v>
      </c>
      <c r="AB300" s="93">
        <v>80</v>
      </c>
      <c r="AC300" s="93">
        <v>52</v>
      </c>
    </row>
    <row r="301" spans="1:29">
      <c r="A301" s="94">
        <v>43831</v>
      </c>
      <c r="B301" s="93">
        <v>51</v>
      </c>
      <c r="C301" s="93">
        <v>69</v>
      </c>
      <c r="D301" s="93">
        <v>44</v>
      </c>
      <c r="E301" s="93">
        <v>39</v>
      </c>
      <c r="F301" s="93">
        <v>16</v>
      </c>
      <c r="G301" s="93">
        <v>26</v>
      </c>
      <c r="H301" s="93">
        <v>55</v>
      </c>
      <c r="I301" s="93">
        <v>46</v>
      </c>
      <c r="J301" s="93">
        <v>33</v>
      </c>
      <c r="K301" s="93">
        <v>59</v>
      </c>
      <c r="L301" s="93">
        <v>86</v>
      </c>
      <c r="M301" s="93">
        <v>51</v>
      </c>
      <c r="N301" s="93">
        <v>41</v>
      </c>
      <c r="O301" s="93">
        <v>31</v>
      </c>
      <c r="P301" s="93">
        <v>37</v>
      </c>
      <c r="Q301" s="93">
        <v>45</v>
      </c>
      <c r="R301" s="93">
        <v>38</v>
      </c>
      <c r="S301" s="93">
        <v>30</v>
      </c>
      <c r="T301" s="93">
        <v>75</v>
      </c>
      <c r="U301" s="93">
        <v>84</v>
      </c>
      <c r="V301" s="93">
        <v>89</v>
      </c>
      <c r="W301" s="93">
        <v>77</v>
      </c>
      <c r="X301" s="93">
        <v>86</v>
      </c>
      <c r="Y301" s="93">
        <v>16</v>
      </c>
      <c r="Z301" s="93">
        <v>9</v>
      </c>
      <c r="AA301" s="93">
        <v>35</v>
      </c>
      <c r="AB301" s="93">
        <v>69</v>
      </c>
      <c r="AC301" s="93">
        <v>43</v>
      </c>
    </row>
    <row r="302" spans="1:29">
      <c r="A302" s="94">
        <v>43862</v>
      </c>
      <c r="B302" s="93">
        <v>54</v>
      </c>
      <c r="C302" s="93">
        <v>70</v>
      </c>
      <c r="D302" s="93">
        <v>51</v>
      </c>
      <c r="E302" s="93">
        <v>44</v>
      </c>
      <c r="F302" s="93">
        <v>51</v>
      </c>
      <c r="G302" s="93">
        <v>57</v>
      </c>
      <c r="H302" s="93">
        <v>43</v>
      </c>
      <c r="I302" s="93">
        <v>38</v>
      </c>
      <c r="J302" s="93">
        <v>28</v>
      </c>
      <c r="K302" s="93">
        <v>70</v>
      </c>
      <c r="L302" s="93">
        <v>85</v>
      </c>
      <c r="M302" s="93">
        <v>51</v>
      </c>
      <c r="N302" s="93">
        <v>42</v>
      </c>
      <c r="O302" s="93">
        <v>36</v>
      </c>
      <c r="P302" s="93">
        <v>28</v>
      </c>
      <c r="Q302" s="93">
        <v>46</v>
      </c>
      <c r="R302" s="93">
        <v>47</v>
      </c>
      <c r="S302" s="93">
        <v>24</v>
      </c>
      <c r="T302" s="93">
        <v>81</v>
      </c>
      <c r="U302" s="93">
        <v>88</v>
      </c>
      <c r="V302" s="93">
        <v>91</v>
      </c>
      <c r="W302" s="93">
        <v>82</v>
      </c>
      <c r="X302" s="93">
        <v>86</v>
      </c>
      <c r="Y302" s="93">
        <v>35</v>
      </c>
      <c r="Z302" s="93">
        <v>9</v>
      </c>
      <c r="AA302" s="93">
        <v>38</v>
      </c>
      <c r="AB302" s="93">
        <v>73</v>
      </c>
      <c r="AC302" s="93">
        <v>38</v>
      </c>
    </row>
    <row r="303" spans="1:29">
      <c r="A303" s="94">
        <v>43891</v>
      </c>
      <c r="B303" s="93">
        <v>55</v>
      </c>
      <c r="C303" s="93">
        <v>73</v>
      </c>
      <c r="D303" s="93">
        <v>55</v>
      </c>
      <c r="E303" s="93">
        <v>50</v>
      </c>
      <c r="F303" s="93">
        <v>50</v>
      </c>
      <c r="G303" s="93">
        <v>48</v>
      </c>
      <c r="H303" s="93">
        <v>48</v>
      </c>
      <c r="I303" s="93">
        <v>33</v>
      </c>
      <c r="J303" s="93">
        <v>28</v>
      </c>
      <c r="K303" s="93">
        <v>64</v>
      </c>
      <c r="L303" s="93">
        <v>85</v>
      </c>
      <c r="M303" s="93">
        <v>54</v>
      </c>
      <c r="N303" s="93">
        <v>39</v>
      </c>
      <c r="O303" s="93">
        <v>39</v>
      </c>
      <c r="P303" s="93">
        <v>36</v>
      </c>
      <c r="Q303" s="93">
        <v>49</v>
      </c>
      <c r="R303" s="93">
        <v>45</v>
      </c>
      <c r="S303" s="93">
        <v>29</v>
      </c>
      <c r="T303" s="93">
        <v>81</v>
      </c>
      <c r="U303" s="93">
        <v>91</v>
      </c>
      <c r="V303" s="93">
        <v>92</v>
      </c>
      <c r="W303" s="93">
        <v>86</v>
      </c>
      <c r="X303" s="93">
        <v>72</v>
      </c>
      <c r="Y303" s="93">
        <v>25</v>
      </c>
      <c r="Z303" s="93">
        <v>9</v>
      </c>
      <c r="AA303" s="93">
        <v>44</v>
      </c>
      <c r="AB303" s="93">
        <v>84</v>
      </c>
      <c r="AC303" s="93">
        <v>50</v>
      </c>
    </row>
    <row r="304" spans="1:29">
      <c r="A304" s="94">
        <v>43922</v>
      </c>
      <c r="B304" s="93">
        <v>49</v>
      </c>
      <c r="C304" s="93">
        <v>74</v>
      </c>
      <c r="D304" s="93">
        <v>41</v>
      </c>
      <c r="E304" s="93">
        <v>41</v>
      </c>
      <c r="F304" s="93">
        <v>28</v>
      </c>
      <c r="G304" s="93">
        <v>31</v>
      </c>
      <c r="H304" s="93">
        <v>39</v>
      </c>
      <c r="I304" s="93">
        <v>33</v>
      </c>
      <c r="J304" s="93">
        <v>21</v>
      </c>
      <c r="K304" s="93">
        <v>61</v>
      </c>
      <c r="L304" s="93">
        <v>73</v>
      </c>
      <c r="M304" s="93">
        <v>60</v>
      </c>
      <c r="N304" s="93">
        <v>50</v>
      </c>
      <c r="O304" s="93">
        <v>56</v>
      </c>
      <c r="P304" s="93">
        <v>48</v>
      </c>
      <c r="Q304" s="93">
        <v>49</v>
      </c>
      <c r="R304" s="93">
        <v>61</v>
      </c>
      <c r="S304" s="93">
        <v>38</v>
      </c>
      <c r="T304" s="93">
        <v>76</v>
      </c>
      <c r="U304" s="93">
        <v>87</v>
      </c>
      <c r="V304" s="93">
        <v>87</v>
      </c>
      <c r="W304" s="93">
        <v>81</v>
      </c>
      <c r="X304" s="93">
        <v>61</v>
      </c>
      <c r="Y304" s="93">
        <v>26</v>
      </c>
      <c r="Z304" s="93">
        <v>10</v>
      </c>
      <c r="AA304" s="93">
        <v>38</v>
      </c>
      <c r="AB304" s="93">
        <v>85</v>
      </c>
      <c r="AC304" s="93">
        <v>45</v>
      </c>
    </row>
    <row r="305" spans="1:29">
      <c r="A305" s="94">
        <v>43952</v>
      </c>
      <c r="B305" s="93">
        <v>43</v>
      </c>
      <c r="C305" s="93">
        <v>59</v>
      </c>
      <c r="D305" s="93">
        <v>43</v>
      </c>
      <c r="E305" s="93">
        <v>46</v>
      </c>
      <c r="F305" s="93">
        <v>32</v>
      </c>
      <c r="G305" s="93">
        <v>36</v>
      </c>
      <c r="H305" s="93">
        <v>38</v>
      </c>
      <c r="I305" s="93">
        <v>43</v>
      </c>
      <c r="J305" s="93">
        <v>23</v>
      </c>
      <c r="K305" s="93">
        <v>68</v>
      </c>
      <c r="L305" s="93">
        <v>86</v>
      </c>
      <c r="M305" s="93">
        <v>60</v>
      </c>
      <c r="N305" s="93">
        <v>46</v>
      </c>
      <c r="O305" s="93">
        <v>56</v>
      </c>
      <c r="P305" s="93">
        <v>41</v>
      </c>
      <c r="Q305" s="93">
        <v>55</v>
      </c>
      <c r="R305" s="93">
        <v>57</v>
      </c>
      <c r="S305" s="93">
        <v>33</v>
      </c>
      <c r="T305" s="93">
        <v>74</v>
      </c>
      <c r="U305" s="93">
        <v>88</v>
      </c>
      <c r="V305" s="93">
        <v>86</v>
      </c>
      <c r="W305" s="93">
        <v>81</v>
      </c>
      <c r="X305" s="93">
        <v>63</v>
      </c>
      <c r="Y305" s="93">
        <v>31</v>
      </c>
      <c r="Z305" s="93">
        <v>8</v>
      </c>
      <c r="AA305" s="93">
        <v>39</v>
      </c>
      <c r="AB305" s="93">
        <v>93</v>
      </c>
      <c r="AC305" s="93">
        <v>48</v>
      </c>
    </row>
    <row r="306" spans="1:29">
      <c r="A306" s="94">
        <v>43983</v>
      </c>
      <c r="B306" s="93">
        <v>44</v>
      </c>
      <c r="C306" s="93">
        <v>68</v>
      </c>
      <c r="D306" s="93">
        <v>50</v>
      </c>
      <c r="E306" s="93">
        <v>43</v>
      </c>
      <c r="F306" s="93">
        <v>45</v>
      </c>
      <c r="G306" s="93">
        <v>46</v>
      </c>
      <c r="H306" s="93">
        <v>51</v>
      </c>
      <c r="I306" s="93">
        <v>39</v>
      </c>
      <c r="J306" s="93">
        <v>39</v>
      </c>
      <c r="K306" s="93">
        <v>67</v>
      </c>
      <c r="L306" s="93">
        <v>80</v>
      </c>
      <c r="M306" s="93">
        <v>45</v>
      </c>
      <c r="N306" s="93">
        <v>39</v>
      </c>
      <c r="O306" s="93">
        <v>34</v>
      </c>
      <c r="P306" s="93">
        <v>27</v>
      </c>
      <c r="Q306" s="93">
        <v>32</v>
      </c>
      <c r="R306" s="93">
        <v>41</v>
      </c>
      <c r="S306" s="93">
        <v>39</v>
      </c>
      <c r="T306" s="93">
        <v>79</v>
      </c>
      <c r="U306" s="93">
        <v>86</v>
      </c>
      <c r="V306" s="93">
        <v>96</v>
      </c>
      <c r="W306" s="93">
        <v>80</v>
      </c>
      <c r="X306" s="93">
        <v>62</v>
      </c>
      <c r="Y306" s="93">
        <v>31</v>
      </c>
      <c r="Z306" s="93">
        <v>8</v>
      </c>
      <c r="AA306" s="93">
        <v>38</v>
      </c>
      <c r="AB306" s="93">
        <v>95</v>
      </c>
      <c r="AC306" s="93">
        <v>44</v>
      </c>
    </row>
    <row r="307" spans="1:29">
      <c r="A307" s="94">
        <v>44013</v>
      </c>
      <c r="B307" s="93">
        <v>43</v>
      </c>
      <c r="C307" s="93">
        <v>65</v>
      </c>
      <c r="D307" s="93">
        <v>54</v>
      </c>
      <c r="E307" s="93">
        <v>43</v>
      </c>
      <c r="F307" s="93">
        <v>47</v>
      </c>
      <c r="G307" s="93">
        <v>44</v>
      </c>
      <c r="H307" s="93">
        <v>47</v>
      </c>
      <c r="I307" s="93">
        <v>35</v>
      </c>
      <c r="J307" s="93">
        <v>45</v>
      </c>
      <c r="K307" s="93">
        <v>49</v>
      </c>
      <c r="L307" s="93">
        <v>71</v>
      </c>
      <c r="M307" s="93">
        <v>47</v>
      </c>
      <c r="N307" s="93">
        <v>33</v>
      </c>
      <c r="O307" s="93">
        <v>39</v>
      </c>
      <c r="P307" s="93">
        <v>37</v>
      </c>
      <c r="Q307" s="93">
        <v>44</v>
      </c>
      <c r="R307" s="93">
        <v>43</v>
      </c>
      <c r="S307" s="93">
        <v>31</v>
      </c>
      <c r="T307" s="93">
        <v>80</v>
      </c>
      <c r="U307" s="93">
        <v>90</v>
      </c>
      <c r="V307" s="93">
        <v>81</v>
      </c>
      <c r="W307" s="93">
        <v>83</v>
      </c>
      <c r="X307" s="93">
        <v>80</v>
      </c>
      <c r="Y307" s="93">
        <v>22</v>
      </c>
      <c r="Z307" s="93">
        <v>9</v>
      </c>
      <c r="AA307" s="93">
        <v>38</v>
      </c>
      <c r="AB307" s="93">
        <v>84</v>
      </c>
      <c r="AC307" s="93">
        <v>47</v>
      </c>
    </row>
    <row r="308" spans="1:29">
      <c r="A308" s="94">
        <v>44044</v>
      </c>
      <c r="B308" s="93">
        <v>53</v>
      </c>
      <c r="C308" s="93">
        <v>77</v>
      </c>
      <c r="D308" s="93">
        <v>46</v>
      </c>
      <c r="E308" s="93">
        <v>56</v>
      </c>
      <c r="F308" s="93">
        <v>47</v>
      </c>
      <c r="G308" s="93">
        <v>49</v>
      </c>
      <c r="H308" s="93">
        <v>42</v>
      </c>
      <c r="I308" s="93">
        <v>32</v>
      </c>
      <c r="J308" s="93">
        <v>34</v>
      </c>
      <c r="K308" s="93">
        <v>53</v>
      </c>
      <c r="L308" s="93">
        <v>70</v>
      </c>
      <c r="M308" s="93">
        <v>51</v>
      </c>
      <c r="N308" s="93">
        <v>39</v>
      </c>
      <c r="O308" s="93">
        <v>53</v>
      </c>
      <c r="P308" s="93">
        <v>33</v>
      </c>
      <c r="Q308" s="93">
        <v>52</v>
      </c>
      <c r="R308" s="93">
        <v>53</v>
      </c>
      <c r="S308" s="93">
        <v>35</v>
      </c>
      <c r="T308" s="93">
        <v>81</v>
      </c>
      <c r="U308" s="93">
        <v>86</v>
      </c>
      <c r="V308" s="93">
        <v>93</v>
      </c>
      <c r="W308" s="93">
        <v>88</v>
      </c>
      <c r="X308" s="93">
        <v>82</v>
      </c>
      <c r="Y308" s="93">
        <v>29</v>
      </c>
      <c r="Z308" s="93">
        <v>8</v>
      </c>
      <c r="AA308" s="93">
        <v>39</v>
      </c>
      <c r="AB308" s="93">
        <v>75</v>
      </c>
      <c r="AC308" s="93">
        <v>45</v>
      </c>
    </row>
    <row r="309" spans="1:29">
      <c r="A309" s="94">
        <v>44075</v>
      </c>
      <c r="B309" s="93">
        <v>51</v>
      </c>
      <c r="C309" s="93">
        <v>71</v>
      </c>
      <c r="D309" s="93">
        <v>43</v>
      </c>
      <c r="E309" s="93">
        <v>49</v>
      </c>
      <c r="F309" s="93">
        <v>39</v>
      </c>
      <c r="G309" s="93">
        <v>54</v>
      </c>
      <c r="H309" s="93">
        <v>34</v>
      </c>
      <c r="I309" s="93">
        <v>38</v>
      </c>
      <c r="J309" s="93">
        <v>28</v>
      </c>
      <c r="K309" s="93">
        <v>53</v>
      </c>
      <c r="L309" s="93">
        <v>79</v>
      </c>
      <c r="M309" s="93">
        <v>54</v>
      </c>
      <c r="N309" s="93">
        <v>42</v>
      </c>
      <c r="O309" s="93">
        <v>46</v>
      </c>
      <c r="P309" s="93">
        <v>38</v>
      </c>
      <c r="Q309" s="93">
        <v>52</v>
      </c>
      <c r="R309" s="93">
        <v>55</v>
      </c>
      <c r="S309" s="93">
        <v>23</v>
      </c>
      <c r="T309" s="93">
        <v>79</v>
      </c>
      <c r="U309" s="93">
        <v>91</v>
      </c>
      <c r="V309" s="93">
        <v>71</v>
      </c>
      <c r="W309" s="93">
        <v>83</v>
      </c>
      <c r="X309" s="93">
        <v>85</v>
      </c>
      <c r="Y309" s="93">
        <v>39</v>
      </c>
      <c r="Z309" s="93">
        <v>7</v>
      </c>
      <c r="AA309" s="93">
        <v>44</v>
      </c>
      <c r="AB309" s="93">
        <v>81</v>
      </c>
      <c r="AC309" s="93">
        <v>54</v>
      </c>
    </row>
    <row r="310" spans="1:29">
      <c r="A310" s="94">
        <v>44105</v>
      </c>
      <c r="B310" s="93">
        <v>49</v>
      </c>
      <c r="C310" s="93">
        <v>80</v>
      </c>
      <c r="D310" s="93">
        <v>49</v>
      </c>
      <c r="E310" s="93">
        <v>49</v>
      </c>
      <c r="F310" s="93">
        <v>40</v>
      </c>
      <c r="G310" s="93">
        <v>37</v>
      </c>
      <c r="H310" s="93">
        <v>38</v>
      </c>
      <c r="I310" s="93">
        <v>34</v>
      </c>
      <c r="J310" s="93">
        <v>30</v>
      </c>
      <c r="K310" s="93">
        <v>56</v>
      </c>
      <c r="L310" s="93">
        <v>80</v>
      </c>
      <c r="M310" s="93">
        <v>49</v>
      </c>
      <c r="N310" s="93">
        <v>44</v>
      </c>
      <c r="O310" s="93">
        <v>49</v>
      </c>
      <c r="P310" s="93">
        <v>36</v>
      </c>
      <c r="Q310" s="93">
        <v>45</v>
      </c>
      <c r="R310" s="93">
        <v>47</v>
      </c>
      <c r="S310" s="93">
        <v>23</v>
      </c>
      <c r="T310" s="93">
        <v>81</v>
      </c>
      <c r="U310" s="93">
        <v>89</v>
      </c>
      <c r="V310" s="93">
        <v>74</v>
      </c>
      <c r="W310" s="93">
        <v>81</v>
      </c>
      <c r="X310" s="93">
        <v>83</v>
      </c>
      <c r="Y310" s="93">
        <v>33</v>
      </c>
      <c r="Z310" s="93">
        <v>9</v>
      </c>
      <c r="AA310" s="93">
        <v>53</v>
      </c>
      <c r="AB310" s="93">
        <v>97</v>
      </c>
      <c r="AC310" s="93">
        <v>58</v>
      </c>
    </row>
    <row r="311" spans="1:29">
      <c r="A311" s="94">
        <v>44136</v>
      </c>
      <c r="B311" s="93">
        <v>51</v>
      </c>
      <c r="C311" s="93">
        <v>79</v>
      </c>
      <c r="D311" s="93">
        <v>43</v>
      </c>
      <c r="E311" s="93">
        <v>57</v>
      </c>
      <c r="F311" s="93">
        <v>47</v>
      </c>
      <c r="G311" s="93">
        <v>45</v>
      </c>
      <c r="H311" s="93">
        <v>42</v>
      </c>
      <c r="I311" s="93">
        <v>36</v>
      </c>
      <c r="J311" s="93">
        <v>37</v>
      </c>
      <c r="K311" s="93">
        <v>66</v>
      </c>
      <c r="L311" s="93">
        <v>85</v>
      </c>
      <c r="M311" s="93">
        <v>61</v>
      </c>
      <c r="N311" s="93">
        <v>52</v>
      </c>
      <c r="O311" s="93">
        <v>53</v>
      </c>
      <c r="P311" s="93">
        <v>40</v>
      </c>
      <c r="Q311" s="93">
        <v>48</v>
      </c>
      <c r="R311" s="93">
        <v>53</v>
      </c>
      <c r="S311" s="93">
        <v>30</v>
      </c>
      <c r="T311" s="93">
        <v>80</v>
      </c>
      <c r="U311" s="93">
        <v>91</v>
      </c>
      <c r="V311" s="93">
        <v>83</v>
      </c>
      <c r="W311" s="93">
        <v>84</v>
      </c>
      <c r="X311" s="93">
        <v>75</v>
      </c>
      <c r="Y311" s="93">
        <v>33</v>
      </c>
      <c r="Z311" s="93">
        <v>8</v>
      </c>
      <c r="AA311" s="93">
        <v>39</v>
      </c>
      <c r="AB311" s="93">
        <v>88</v>
      </c>
      <c r="AC311" s="93">
        <v>54</v>
      </c>
    </row>
    <row r="312" spans="1:29">
      <c r="A312" s="94">
        <v>44166</v>
      </c>
      <c r="B312" s="93">
        <v>49</v>
      </c>
      <c r="C312" s="93">
        <v>80</v>
      </c>
      <c r="D312" s="93">
        <v>60</v>
      </c>
      <c r="E312" s="93">
        <v>50</v>
      </c>
      <c r="F312" s="93">
        <v>57</v>
      </c>
      <c r="G312" s="93">
        <v>52</v>
      </c>
      <c r="H312" s="93">
        <v>35</v>
      </c>
      <c r="I312" s="93">
        <v>33</v>
      </c>
      <c r="J312" s="93">
        <v>47</v>
      </c>
      <c r="K312" s="93">
        <v>53</v>
      </c>
      <c r="L312" s="93">
        <v>81</v>
      </c>
      <c r="M312" s="93">
        <v>56</v>
      </c>
      <c r="N312" s="93">
        <v>48</v>
      </c>
      <c r="O312" s="93">
        <v>36</v>
      </c>
      <c r="P312" s="93">
        <v>34</v>
      </c>
      <c r="Q312" s="93">
        <v>49</v>
      </c>
      <c r="R312" s="93">
        <v>49</v>
      </c>
      <c r="S312" s="93">
        <v>26</v>
      </c>
      <c r="T312" s="93">
        <v>86</v>
      </c>
      <c r="U312" s="93">
        <v>96</v>
      </c>
      <c r="V312" s="93">
        <v>86</v>
      </c>
      <c r="W312" s="93">
        <v>92</v>
      </c>
      <c r="X312" s="93">
        <v>86</v>
      </c>
      <c r="Y312" s="93">
        <v>21</v>
      </c>
      <c r="Z312" s="93">
        <v>10</v>
      </c>
      <c r="AA312" s="93">
        <v>50</v>
      </c>
      <c r="AB312" s="93">
        <v>93</v>
      </c>
      <c r="AC312" s="93">
        <v>60</v>
      </c>
    </row>
    <row r="313" spans="1:29">
      <c r="A313" s="94">
        <v>44197</v>
      </c>
      <c r="B313" s="93">
        <v>69</v>
      </c>
      <c r="C313" s="93">
        <v>90</v>
      </c>
      <c r="D313" s="93">
        <v>44</v>
      </c>
      <c r="E313" s="93">
        <v>48</v>
      </c>
      <c r="F313" s="93">
        <v>22</v>
      </c>
      <c r="G313" s="93">
        <v>39</v>
      </c>
      <c r="H313" s="93">
        <v>43</v>
      </c>
      <c r="I313" s="93">
        <v>27</v>
      </c>
      <c r="J313" s="93">
        <v>35</v>
      </c>
      <c r="K313" s="93">
        <v>66</v>
      </c>
      <c r="L313" s="93">
        <v>87</v>
      </c>
      <c r="M313" s="93">
        <v>52</v>
      </c>
      <c r="N313" s="93">
        <v>45</v>
      </c>
      <c r="O313" s="93">
        <v>32</v>
      </c>
      <c r="P313" s="93">
        <v>35</v>
      </c>
      <c r="Q313" s="93">
        <v>44</v>
      </c>
      <c r="R313" s="93">
        <v>40</v>
      </c>
      <c r="S313" s="93">
        <v>28</v>
      </c>
      <c r="T313" s="93">
        <v>81</v>
      </c>
      <c r="U313" s="93">
        <v>86</v>
      </c>
      <c r="V313" s="93">
        <v>84</v>
      </c>
      <c r="W313" s="93">
        <v>80</v>
      </c>
      <c r="X313" s="93">
        <v>83</v>
      </c>
      <c r="Y313" s="93">
        <v>29</v>
      </c>
      <c r="Z313" s="93">
        <v>8</v>
      </c>
      <c r="AA313" s="93">
        <v>54</v>
      </c>
      <c r="AB313" s="93">
        <v>85</v>
      </c>
      <c r="AC313" s="93">
        <v>59</v>
      </c>
    </row>
    <row r="314" spans="1:29">
      <c r="A314" s="94">
        <v>44228</v>
      </c>
      <c r="B314" s="93">
        <v>63</v>
      </c>
      <c r="C314" s="93">
        <v>86</v>
      </c>
      <c r="D314" s="93">
        <v>52</v>
      </c>
      <c r="E314" s="93">
        <v>50</v>
      </c>
      <c r="F314" s="93">
        <v>49</v>
      </c>
      <c r="G314" s="93">
        <v>54</v>
      </c>
      <c r="H314" s="93">
        <v>41</v>
      </c>
      <c r="I314" s="93">
        <v>36</v>
      </c>
      <c r="J314" s="93">
        <v>37</v>
      </c>
      <c r="K314" s="93">
        <v>66</v>
      </c>
      <c r="L314" s="93">
        <v>88</v>
      </c>
      <c r="M314" s="93">
        <v>47</v>
      </c>
      <c r="N314" s="93">
        <v>47</v>
      </c>
      <c r="O314" s="93">
        <v>36</v>
      </c>
      <c r="P314" s="93">
        <v>35</v>
      </c>
      <c r="Q314" s="93">
        <v>50</v>
      </c>
      <c r="R314" s="93">
        <v>46</v>
      </c>
      <c r="S314" s="93">
        <v>28</v>
      </c>
      <c r="T314" s="93">
        <v>84</v>
      </c>
      <c r="U314" s="93">
        <v>90</v>
      </c>
      <c r="V314" s="93">
        <v>80</v>
      </c>
      <c r="W314" s="93">
        <v>86</v>
      </c>
      <c r="X314" s="93">
        <v>76</v>
      </c>
      <c r="Y314" s="93">
        <v>32</v>
      </c>
      <c r="Z314" s="93">
        <v>8</v>
      </c>
      <c r="AA314" s="93">
        <v>41</v>
      </c>
      <c r="AB314" s="93">
        <v>85</v>
      </c>
      <c r="AC314" s="93">
        <v>50</v>
      </c>
    </row>
    <row r="315" spans="1:29">
      <c r="A315" s="94">
        <v>44256</v>
      </c>
      <c r="B315" s="93">
        <v>68</v>
      </c>
      <c r="C315" s="93">
        <v>82</v>
      </c>
      <c r="D315" s="93">
        <v>59</v>
      </c>
      <c r="E315" s="93">
        <v>47</v>
      </c>
      <c r="F315" s="93">
        <v>53</v>
      </c>
      <c r="G315" s="93">
        <v>58</v>
      </c>
      <c r="H315" s="93">
        <v>32</v>
      </c>
      <c r="I315" s="93">
        <v>29</v>
      </c>
      <c r="J315" s="93">
        <v>41</v>
      </c>
      <c r="K315" s="93">
        <v>79</v>
      </c>
      <c r="L315" s="93">
        <v>93</v>
      </c>
      <c r="M315" s="93">
        <v>61</v>
      </c>
      <c r="N315" s="93">
        <v>51</v>
      </c>
      <c r="O315" s="93">
        <v>51</v>
      </c>
      <c r="P315" s="93">
        <v>47</v>
      </c>
      <c r="Q315" s="93">
        <v>56</v>
      </c>
      <c r="R315" s="93">
        <v>52</v>
      </c>
      <c r="S315" s="93">
        <v>20</v>
      </c>
      <c r="T315" s="93">
        <v>86</v>
      </c>
      <c r="U315" s="93">
        <v>92</v>
      </c>
      <c r="V315" s="93">
        <v>91</v>
      </c>
      <c r="W315" s="93">
        <v>92</v>
      </c>
      <c r="X315" s="93">
        <v>82</v>
      </c>
      <c r="Y315" s="93">
        <v>18</v>
      </c>
      <c r="Z315" s="93">
        <v>9</v>
      </c>
      <c r="AA315" s="93">
        <v>32</v>
      </c>
      <c r="AB315" s="93">
        <v>89</v>
      </c>
      <c r="AC315" s="93">
        <v>39</v>
      </c>
    </row>
    <row r="316" spans="1:29">
      <c r="A316" s="94">
        <v>44287</v>
      </c>
      <c r="B316" s="93">
        <v>69</v>
      </c>
      <c r="C316" s="93">
        <v>90</v>
      </c>
      <c r="D316" s="93">
        <v>66</v>
      </c>
      <c r="E316" s="93">
        <v>47</v>
      </c>
      <c r="F316" s="93">
        <v>45</v>
      </c>
      <c r="G316" s="93">
        <v>52</v>
      </c>
      <c r="H316" s="93">
        <v>39</v>
      </c>
      <c r="I316" s="93">
        <v>27</v>
      </c>
      <c r="J316" s="93">
        <v>42</v>
      </c>
      <c r="K316" s="93">
        <v>82</v>
      </c>
      <c r="L316" s="93">
        <v>89</v>
      </c>
      <c r="M316" s="93">
        <v>62</v>
      </c>
      <c r="N316" s="93">
        <v>55</v>
      </c>
      <c r="O316" s="93">
        <v>50</v>
      </c>
      <c r="P316" s="93">
        <v>51</v>
      </c>
      <c r="Q316" s="93">
        <v>46</v>
      </c>
      <c r="R316" s="93">
        <v>60</v>
      </c>
      <c r="S316" s="93">
        <v>26</v>
      </c>
      <c r="T316" s="93">
        <v>84</v>
      </c>
      <c r="U316" s="93">
        <v>92</v>
      </c>
      <c r="V316" s="93">
        <v>87</v>
      </c>
      <c r="W316" s="93">
        <v>94</v>
      </c>
      <c r="X316" s="93">
        <v>83</v>
      </c>
      <c r="Y316" s="93">
        <v>25</v>
      </c>
      <c r="Z316" s="93">
        <v>8</v>
      </c>
      <c r="AA316" s="93">
        <v>44</v>
      </c>
      <c r="AB316" s="93">
        <v>89</v>
      </c>
      <c r="AC316" s="93">
        <v>47</v>
      </c>
    </row>
    <row r="317" spans="1:29">
      <c r="A317" s="94">
        <v>44317</v>
      </c>
      <c r="B317" s="93">
        <v>74</v>
      </c>
      <c r="C317" s="93">
        <v>90</v>
      </c>
      <c r="D317" s="93">
        <v>56</v>
      </c>
      <c r="E317" s="93">
        <v>47</v>
      </c>
      <c r="F317" s="93">
        <v>40</v>
      </c>
      <c r="G317" s="93">
        <v>50</v>
      </c>
      <c r="H317" s="93">
        <v>41</v>
      </c>
      <c r="I317" s="93">
        <v>36</v>
      </c>
      <c r="J317" s="93">
        <v>47</v>
      </c>
      <c r="K317" s="93">
        <v>70</v>
      </c>
      <c r="L317" s="93">
        <v>83</v>
      </c>
      <c r="M317" s="93">
        <v>63</v>
      </c>
      <c r="N317" s="93">
        <v>50</v>
      </c>
      <c r="O317" s="93">
        <v>56</v>
      </c>
      <c r="P317" s="93">
        <v>45</v>
      </c>
      <c r="Q317" s="93">
        <v>61</v>
      </c>
      <c r="R317" s="93">
        <v>65</v>
      </c>
      <c r="S317" s="93">
        <v>28</v>
      </c>
      <c r="T317" s="93">
        <v>83</v>
      </c>
      <c r="U317" s="93">
        <v>91</v>
      </c>
      <c r="V317" s="93">
        <v>84</v>
      </c>
      <c r="W317" s="93">
        <v>88</v>
      </c>
      <c r="X317" s="93">
        <v>85</v>
      </c>
      <c r="Y317" s="93">
        <v>14</v>
      </c>
      <c r="Z317" s="93">
        <v>8</v>
      </c>
      <c r="AA317" s="93">
        <v>30</v>
      </c>
      <c r="AB317" s="93">
        <v>84</v>
      </c>
      <c r="AC317" s="93">
        <v>45</v>
      </c>
    </row>
    <row r="318" spans="1:29">
      <c r="A318" s="94">
        <v>44348</v>
      </c>
      <c r="B318" s="93">
        <v>62</v>
      </c>
      <c r="C318" s="93">
        <v>84</v>
      </c>
      <c r="D318" s="93">
        <v>66</v>
      </c>
      <c r="E318" s="93">
        <v>54</v>
      </c>
      <c r="F318" s="93">
        <v>55</v>
      </c>
      <c r="G318" s="93">
        <v>57</v>
      </c>
      <c r="H318" s="93">
        <v>32</v>
      </c>
      <c r="I318" s="93">
        <v>31</v>
      </c>
      <c r="J318" s="93">
        <v>49</v>
      </c>
      <c r="K318" s="93">
        <v>80</v>
      </c>
      <c r="L318" s="93">
        <v>89</v>
      </c>
      <c r="M318" s="93">
        <v>68</v>
      </c>
      <c r="N318" s="93">
        <v>56</v>
      </c>
      <c r="O318" s="93">
        <v>58</v>
      </c>
      <c r="P318" s="93">
        <v>42</v>
      </c>
      <c r="Q318" s="93">
        <v>59</v>
      </c>
      <c r="R318" s="93">
        <v>59</v>
      </c>
      <c r="S318" s="93">
        <v>32</v>
      </c>
      <c r="T318" s="93">
        <v>86</v>
      </c>
      <c r="U318" s="93">
        <v>96</v>
      </c>
      <c r="V318" s="93">
        <v>83</v>
      </c>
      <c r="W318" s="93">
        <v>90</v>
      </c>
      <c r="X318" s="93">
        <v>88</v>
      </c>
      <c r="Y318" s="93">
        <v>16</v>
      </c>
      <c r="Z318" s="93">
        <v>7</v>
      </c>
      <c r="AA318" s="93">
        <v>47</v>
      </c>
      <c r="AB318" s="93">
        <v>62</v>
      </c>
      <c r="AC318" s="93">
        <v>53</v>
      </c>
    </row>
    <row r="319" spans="1:29">
      <c r="A319" s="94">
        <v>44378</v>
      </c>
      <c r="B319" s="93">
        <v>68</v>
      </c>
      <c r="C319" s="93">
        <v>88</v>
      </c>
      <c r="D319" s="93">
        <v>61</v>
      </c>
      <c r="E319" s="93">
        <v>49</v>
      </c>
      <c r="F319" s="93">
        <v>51</v>
      </c>
      <c r="G319" s="93">
        <v>47</v>
      </c>
      <c r="H319" s="93">
        <v>44</v>
      </c>
      <c r="I319" s="93">
        <v>28</v>
      </c>
      <c r="J319" s="93">
        <v>40</v>
      </c>
      <c r="K319" s="93">
        <v>71</v>
      </c>
      <c r="L319" s="93">
        <v>88</v>
      </c>
      <c r="M319" s="93">
        <v>64</v>
      </c>
      <c r="N319" s="93">
        <v>56</v>
      </c>
      <c r="O319" s="93">
        <v>53</v>
      </c>
      <c r="P319" s="93">
        <v>40</v>
      </c>
      <c r="Q319" s="93">
        <v>47</v>
      </c>
      <c r="R319" s="93">
        <v>44</v>
      </c>
      <c r="S319" s="93">
        <v>26</v>
      </c>
      <c r="T319" s="93">
        <v>82</v>
      </c>
      <c r="U319" s="93">
        <v>90</v>
      </c>
      <c r="V319" s="93">
        <v>77</v>
      </c>
      <c r="W319" s="93">
        <v>85</v>
      </c>
      <c r="X319" s="93">
        <v>84</v>
      </c>
      <c r="Y319" s="93">
        <v>25</v>
      </c>
      <c r="Z319" s="93">
        <v>10</v>
      </c>
      <c r="AA319" s="93">
        <v>49</v>
      </c>
      <c r="AB319" s="93">
        <v>91</v>
      </c>
      <c r="AC319" s="93">
        <v>63</v>
      </c>
    </row>
    <row r="320" spans="1:29">
      <c r="A320" s="94">
        <v>44409</v>
      </c>
      <c r="B320" s="93">
        <v>57</v>
      </c>
      <c r="C320" s="93">
        <v>90</v>
      </c>
      <c r="D320" s="93">
        <v>61</v>
      </c>
      <c r="E320" s="93">
        <v>43</v>
      </c>
      <c r="F320" s="93">
        <v>47</v>
      </c>
      <c r="G320" s="93">
        <v>48</v>
      </c>
      <c r="H320" s="93">
        <v>46</v>
      </c>
      <c r="I320" s="93">
        <v>27</v>
      </c>
      <c r="J320" s="93">
        <v>39</v>
      </c>
      <c r="K320" s="93">
        <v>74</v>
      </c>
      <c r="L320" s="93">
        <v>94</v>
      </c>
      <c r="M320" s="93">
        <v>71</v>
      </c>
      <c r="N320" s="93">
        <v>60</v>
      </c>
      <c r="O320" s="93">
        <v>70</v>
      </c>
      <c r="P320" s="93">
        <v>47</v>
      </c>
      <c r="Q320" s="93">
        <v>58</v>
      </c>
      <c r="R320" s="93">
        <v>61</v>
      </c>
      <c r="S320" s="93">
        <v>34</v>
      </c>
      <c r="T320" s="93">
        <v>84</v>
      </c>
      <c r="U320" s="93">
        <v>92</v>
      </c>
      <c r="V320" s="93">
        <v>79</v>
      </c>
      <c r="W320" s="93">
        <v>89</v>
      </c>
      <c r="X320" s="93">
        <v>86</v>
      </c>
      <c r="Y320" s="93">
        <v>19</v>
      </c>
      <c r="Z320" s="93">
        <v>9</v>
      </c>
      <c r="AA320" s="93">
        <v>41</v>
      </c>
      <c r="AB320" s="93">
        <v>87</v>
      </c>
      <c r="AC320" s="93">
        <v>49</v>
      </c>
    </row>
    <row r="321" spans="1:29">
      <c r="A321" s="94">
        <v>44440</v>
      </c>
      <c r="B321" s="93">
        <v>61</v>
      </c>
      <c r="C321" s="93">
        <v>87</v>
      </c>
      <c r="D321" s="93">
        <v>63</v>
      </c>
      <c r="E321" s="93">
        <v>56</v>
      </c>
      <c r="F321" s="93">
        <v>46</v>
      </c>
      <c r="G321" s="93">
        <v>57</v>
      </c>
      <c r="H321" s="93">
        <v>42</v>
      </c>
      <c r="I321" s="93">
        <v>33</v>
      </c>
      <c r="J321" s="93">
        <v>39</v>
      </c>
      <c r="K321" s="93">
        <v>76</v>
      </c>
      <c r="L321" s="93">
        <v>97</v>
      </c>
      <c r="M321" s="93">
        <v>63</v>
      </c>
      <c r="N321" s="93">
        <v>54</v>
      </c>
      <c r="O321" s="93">
        <v>50</v>
      </c>
      <c r="P321" s="93">
        <v>41</v>
      </c>
      <c r="Q321" s="93">
        <v>58</v>
      </c>
      <c r="R321" s="93">
        <v>60</v>
      </c>
      <c r="S321" s="93">
        <v>23</v>
      </c>
      <c r="T321" s="93">
        <v>87</v>
      </c>
      <c r="U321" s="93">
        <v>95</v>
      </c>
      <c r="V321" s="93">
        <v>77</v>
      </c>
      <c r="W321" s="93">
        <v>97</v>
      </c>
      <c r="X321" s="93">
        <v>84</v>
      </c>
      <c r="Y321" s="93">
        <v>16</v>
      </c>
      <c r="Z321" s="93">
        <v>9</v>
      </c>
      <c r="AA321" s="93">
        <v>42</v>
      </c>
      <c r="AB321" s="93">
        <v>78</v>
      </c>
      <c r="AC321" s="93">
        <v>47</v>
      </c>
    </row>
    <row r="322" spans="1:29">
      <c r="A322" s="94">
        <v>44470</v>
      </c>
      <c r="B322" s="93">
        <v>60</v>
      </c>
      <c r="C322" s="93">
        <v>93</v>
      </c>
      <c r="D322" s="93">
        <v>52</v>
      </c>
      <c r="E322" s="93">
        <v>43</v>
      </c>
      <c r="F322" s="93">
        <v>48</v>
      </c>
      <c r="G322" s="93">
        <v>46</v>
      </c>
      <c r="H322" s="93">
        <v>40</v>
      </c>
      <c r="I322" s="93">
        <v>38</v>
      </c>
      <c r="J322" s="93">
        <v>42</v>
      </c>
      <c r="K322" s="93">
        <v>68</v>
      </c>
      <c r="L322" s="93">
        <v>88</v>
      </c>
      <c r="M322" s="93">
        <v>60</v>
      </c>
      <c r="N322" s="93">
        <v>47</v>
      </c>
      <c r="O322" s="93">
        <v>56</v>
      </c>
      <c r="P322" s="93">
        <v>41</v>
      </c>
      <c r="Q322" s="93">
        <v>57</v>
      </c>
      <c r="R322" s="93">
        <v>60</v>
      </c>
      <c r="S322" s="93">
        <v>17</v>
      </c>
      <c r="T322" s="93">
        <v>82</v>
      </c>
      <c r="U322" s="93">
        <v>92</v>
      </c>
      <c r="V322" s="93">
        <v>81</v>
      </c>
      <c r="W322" s="93">
        <v>86</v>
      </c>
      <c r="X322" s="93">
        <v>83</v>
      </c>
      <c r="Y322" s="93">
        <v>24</v>
      </c>
      <c r="Z322" s="93">
        <v>10</v>
      </c>
      <c r="AA322" s="93">
        <v>45</v>
      </c>
      <c r="AB322" s="93">
        <v>91</v>
      </c>
      <c r="AC322" s="93">
        <v>48</v>
      </c>
    </row>
    <row r="323" spans="1:29">
      <c r="A323" s="94">
        <v>44501</v>
      </c>
      <c r="B323" s="93">
        <v>60</v>
      </c>
      <c r="C323" s="93">
        <v>89</v>
      </c>
      <c r="D323" s="93">
        <v>56</v>
      </c>
      <c r="E323" s="93">
        <v>48</v>
      </c>
      <c r="F323" s="93">
        <v>48</v>
      </c>
      <c r="G323" s="93">
        <v>49</v>
      </c>
      <c r="H323" s="93">
        <v>41</v>
      </c>
      <c r="I323" s="93">
        <v>35</v>
      </c>
      <c r="J323" s="93">
        <v>41</v>
      </c>
      <c r="K323" s="93">
        <v>67</v>
      </c>
      <c r="L323" s="93">
        <v>86</v>
      </c>
      <c r="M323" s="93">
        <v>60</v>
      </c>
      <c r="N323" s="93">
        <v>48</v>
      </c>
      <c r="O323" s="93">
        <v>49</v>
      </c>
      <c r="P323" s="93">
        <v>37</v>
      </c>
      <c r="Q323" s="93">
        <v>53</v>
      </c>
      <c r="R323" s="93">
        <v>53</v>
      </c>
      <c r="S323" s="93">
        <v>31</v>
      </c>
      <c r="T323" s="93">
        <v>84</v>
      </c>
      <c r="U323" s="93">
        <v>93</v>
      </c>
      <c r="V323" s="93">
        <v>83</v>
      </c>
      <c r="W323" s="93">
        <v>89</v>
      </c>
      <c r="X323" s="93">
        <v>81</v>
      </c>
      <c r="Y323" s="93">
        <v>30</v>
      </c>
      <c r="Z323" s="93">
        <v>9</v>
      </c>
      <c r="AA323" s="93">
        <v>41</v>
      </c>
      <c r="AB323" s="93">
        <v>89</v>
      </c>
      <c r="AC323" s="93">
        <v>44</v>
      </c>
    </row>
    <row r="324" spans="1:29">
      <c r="A324" s="94">
        <v>44531</v>
      </c>
      <c r="B324" s="93">
        <v>57</v>
      </c>
      <c r="C324" s="93">
        <v>82</v>
      </c>
      <c r="D324" s="93">
        <v>61</v>
      </c>
      <c r="E324" s="93">
        <v>46</v>
      </c>
      <c r="F324" s="93">
        <v>50</v>
      </c>
      <c r="G324" s="93">
        <v>56</v>
      </c>
      <c r="H324" s="93">
        <v>42</v>
      </c>
      <c r="I324" s="93">
        <v>40</v>
      </c>
      <c r="J324" s="93">
        <v>47</v>
      </c>
      <c r="K324" s="93">
        <v>64</v>
      </c>
      <c r="L324" s="93">
        <v>88</v>
      </c>
      <c r="M324" s="93">
        <v>67</v>
      </c>
      <c r="N324" s="93">
        <v>57</v>
      </c>
      <c r="O324" s="93">
        <v>56</v>
      </c>
      <c r="P324" s="93">
        <v>45</v>
      </c>
      <c r="Q324" s="93">
        <v>54</v>
      </c>
      <c r="R324" s="93">
        <v>49</v>
      </c>
      <c r="S324" s="93">
        <v>23</v>
      </c>
      <c r="T324" s="93">
        <v>87</v>
      </c>
      <c r="U324" s="93">
        <v>95</v>
      </c>
      <c r="V324" s="93">
        <v>78</v>
      </c>
      <c r="W324" s="93">
        <v>93</v>
      </c>
      <c r="X324" s="93">
        <v>89</v>
      </c>
      <c r="Y324" s="93">
        <v>23</v>
      </c>
      <c r="Z324" s="93">
        <v>10</v>
      </c>
      <c r="AA324" s="93">
        <v>38</v>
      </c>
      <c r="AB324" s="93">
        <v>85</v>
      </c>
      <c r="AC324" s="93">
        <v>41</v>
      </c>
    </row>
    <row r="325" spans="1:29">
      <c r="A325" s="94">
        <v>44562</v>
      </c>
      <c r="B325" s="93">
        <v>68</v>
      </c>
      <c r="C325" s="93">
        <v>93</v>
      </c>
      <c r="D325" s="93">
        <v>51</v>
      </c>
      <c r="E325" s="93">
        <v>43</v>
      </c>
      <c r="F325" s="93">
        <v>27</v>
      </c>
      <c r="G325" s="93">
        <v>50</v>
      </c>
      <c r="H325" s="93">
        <v>49</v>
      </c>
      <c r="I325" s="93">
        <v>39</v>
      </c>
      <c r="J325" s="93">
        <v>26</v>
      </c>
      <c r="K325" s="93">
        <v>78</v>
      </c>
      <c r="L325" s="93">
        <v>97</v>
      </c>
      <c r="M325" s="93">
        <v>62</v>
      </c>
      <c r="N325" s="93">
        <v>44</v>
      </c>
      <c r="O325" s="93">
        <v>46</v>
      </c>
      <c r="P325" s="93">
        <v>31</v>
      </c>
      <c r="Q325" s="93">
        <v>43</v>
      </c>
      <c r="R325" s="93">
        <v>45</v>
      </c>
      <c r="S325" s="93">
        <v>22</v>
      </c>
      <c r="T325" s="93">
        <v>82</v>
      </c>
      <c r="U325" s="93">
        <v>90</v>
      </c>
      <c r="V325" s="93">
        <v>85</v>
      </c>
      <c r="W325" s="93">
        <v>88</v>
      </c>
      <c r="X325" s="93">
        <v>80</v>
      </c>
      <c r="Y325" s="93">
        <v>33</v>
      </c>
      <c r="Z325" s="93">
        <v>10</v>
      </c>
      <c r="AA325" s="93">
        <v>43</v>
      </c>
      <c r="AB325" s="93">
        <v>99</v>
      </c>
      <c r="AC325" s="93">
        <v>46</v>
      </c>
    </row>
    <row r="326" spans="1:29">
      <c r="A326" s="94">
        <v>44593</v>
      </c>
      <c r="B326" s="93">
        <v>72</v>
      </c>
      <c r="C326" s="93">
        <v>88</v>
      </c>
      <c r="D326" s="93">
        <v>55</v>
      </c>
      <c r="E326" s="93">
        <v>52</v>
      </c>
      <c r="F326" s="93">
        <v>56</v>
      </c>
      <c r="G326" s="93">
        <v>53</v>
      </c>
      <c r="H326" s="93">
        <v>33</v>
      </c>
      <c r="I326" s="93">
        <v>28</v>
      </c>
      <c r="J326" s="93">
        <v>29</v>
      </c>
      <c r="K326" s="93">
        <v>78</v>
      </c>
      <c r="L326" s="93">
        <v>92</v>
      </c>
      <c r="M326" s="93">
        <v>64</v>
      </c>
      <c r="N326" s="93">
        <v>53</v>
      </c>
      <c r="O326" s="93">
        <v>50</v>
      </c>
      <c r="P326" s="93">
        <v>40</v>
      </c>
      <c r="Q326" s="93">
        <v>48</v>
      </c>
      <c r="R326" s="93">
        <v>59</v>
      </c>
      <c r="S326" s="93">
        <v>26</v>
      </c>
      <c r="T326" s="93">
        <v>85</v>
      </c>
      <c r="U326" s="93">
        <v>90</v>
      </c>
      <c r="V326" s="93">
        <v>78</v>
      </c>
      <c r="W326" s="93">
        <v>91</v>
      </c>
      <c r="X326" s="93">
        <v>88</v>
      </c>
      <c r="Y326" s="93">
        <v>40</v>
      </c>
      <c r="Z326" s="93">
        <v>18</v>
      </c>
      <c r="AA326" s="93">
        <v>38</v>
      </c>
      <c r="AB326" s="93">
        <v>90</v>
      </c>
      <c r="AC326" s="93">
        <v>57</v>
      </c>
    </row>
    <row r="327" spans="1:29">
      <c r="A327" s="94">
        <v>44621</v>
      </c>
      <c r="B327" s="93">
        <v>65</v>
      </c>
      <c r="C327" s="93">
        <v>96</v>
      </c>
      <c r="D327" s="93">
        <v>65</v>
      </c>
      <c r="E327" s="93">
        <v>54</v>
      </c>
      <c r="F327" s="93">
        <v>71</v>
      </c>
      <c r="G327" s="93">
        <v>61</v>
      </c>
      <c r="H327" s="93">
        <v>35</v>
      </c>
      <c r="I327" s="93">
        <v>23</v>
      </c>
      <c r="J327" s="93">
        <v>33</v>
      </c>
      <c r="K327" s="93">
        <v>78</v>
      </c>
      <c r="L327" s="93">
        <v>93</v>
      </c>
      <c r="M327" s="93">
        <v>67</v>
      </c>
      <c r="N327" s="93">
        <v>57</v>
      </c>
      <c r="O327" s="93">
        <v>53</v>
      </c>
      <c r="P327" s="93">
        <v>41</v>
      </c>
      <c r="Q327" s="93">
        <v>47</v>
      </c>
      <c r="R327" s="93">
        <v>56</v>
      </c>
      <c r="S327" s="93">
        <v>30</v>
      </c>
      <c r="T327" s="93">
        <v>87</v>
      </c>
      <c r="U327" s="93">
        <v>98</v>
      </c>
      <c r="V327" s="93">
        <v>74</v>
      </c>
      <c r="W327" s="93">
        <v>96</v>
      </c>
      <c r="X327" s="93">
        <v>83</v>
      </c>
      <c r="Y327" s="93">
        <v>22</v>
      </c>
      <c r="Z327" s="93">
        <v>16</v>
      </c>
      <c r="AA327" s="93">
        <v>44</v>
      </c>
      <c r="AB327" s="93">
        <v>99</v>
      </c>
      <c r="AC327" s="93">
        <v>50</v>
      </c>
    </row>
    <row r="328" spans="1:29">
      <c r="A328" s="94">
        <v>44652</v>
      </c>
      <c r="B328" s="93">
        <v>59</v>
      </c>
      <c r="C328" s="93">
        <v>87</v>
      </c>
      <c r="D328" s="93">
        <v>64</v>
      </c>
      <c r="E328" s="93">
        <v>50</v>
      </c>
      <c r="F328" s="93">
        <v>55</v>
      </c>
      <c r="G328" s="93">
        <v>46</v>
      </c>
      <c r="H328" s="93">
        <v>37</v>
      </c>
      <c r="I328" s="93">
        <v>37</v>
      </c>
      <c r="J328" s="93">
        <v>34</v>
      </c>
      <c r="K328" s="93">
        <v>80</v>
      </c>
      <c r="L328" s="93">
        <v>86</v>
      </c>
      <c r="M328" s="93">
        <v>75</v>
      </c>
      <c r="N328" s="93">
        <v>58</v>
      </c>
      <c r="O328" s="93">
        <v>58</v>
      </c>
      <c r="P328" s="93">
        <v>40</v>
      </c>
      <c r="Q328" s="93">
        <v>52</v>
      </c>
      <c r="R328" s="93">
        <v>71</v>
      </c>
      <c r="S328" s="93">
        <v>28</v>
      </c>
      <c r="T328" s="93">
        <v>86</v>
      </c>
      <c r="U328" s="93">
        <v>92</v>
      </c>
      <c r="V328" s="93">
        <v>82</v>
      </c>
      <c r="W328" s="93">
        <v>90</v>
      </c>
      <c r="X328" s="93">
        <v>89</v>
      </c>
      <c r="Y328" s="93">
        <v>30</v>
      </c>
      <c r="Z328" s="93">
        <v>12</v>
      </c>
      <c r="AA328" s="93">
        <v>39</v>
      </c>
      <c r="AB328" s="93">
        <v>100</v>
      </c>
      <c r="AC328" s="93">
        <v>53</v>
      </c>
    </row>
    <row r="329" spans="1:29">
      <c r="A329" s="94">
        <v>44682</v>
      </c>
      <c r="B329" s="93">
        <v>50</v>
      </c>
      <c r="C329" s="93">
        <v>79</v>
      </c>
      <c r="D329" s="93">
        <v>56</v>
      </c>
      <c r="E329" s="93">
        <v>50</v>
      </c>
      <c r="F329" s="93">
        <v>44</v>
      </c>
      <c r="G329" s="93">
        <v>49</v>
      </c>
      <c r="H329" s="93">
        <v>44</v>
      </c>
      <c r="I329" s="93">
        <v>36</v>
      </c>
      <c r="J329" s="93">
        <v>21</v>
      </c>
      <c r="K329" s="93">
        <v>82</v>
      </c>
      <c r="L329" s="93">
        <v>100</v>
      </c>
      <c r="M329" s="93">
        <v>69</v>
      </c>
      <c r="N329" s="93">
        <v>49</v>
      </c>
      <c r="O329" s="93">
        <v>55</v>
      </c>
      <c r="P329" s="93">
        <v>24</v>
      </c>
      <c r="Q329" s="93">
        <v>36</v>
      </c>
      <c r="R329" s="93">
        <v>54</v>
      </c>
      <c r="S329" s="93">
        <v>25</v>
      </c>
      <c r="T329" s="93">
        <v>83</v>
      </c>
      <c r="U329" s="93">
        <v>93</v>
      </c>
      <c r="V329" s="93">
        <v>83</v>
      </c>
      <c r="W329" s="93">
        <v>86</v>
      </c>
      <c r="X329" s="93">
        <v>85</v>
      </c>
      <c r="Y329" s="93">
        <v>41</v>
      </c>
      <c r="Z329" s="93">
        <v>11</v>
      </c>
      <c r="AA329" s="93">
        <v>43</v>
      </c>
      <c r="AB329" s="93">
        <v>108</v>
      </c>
      <c r="AC329" s="93">
        <v>53</v>
      </c>
    </row>
    <row r="330" spans="1:29">
      <c r="A330" s="94">
        <v>44713</v>
      </c>
      <c r="B330" s="93">
        <v>54</v>
      </c>
      <c r="C330" s="93">
        <v>68</v>
      </c>
      <c r="D330" s="93">
        <v>62</v>
      </c>
      <c r="E330" s="93">
        <v>57</v>
      </c>
      <c r="F330" s="93">
        <v>58</v>
      </c>
      <c r="G330" s="93">
        <v>55</v>
      </c>
      <c r="H330" s="93">
        <v>42</v>
      </c>
      <c r="I330" s="93">
        <v>42</v>
      </c>
      <c r="J330" s="93">
        <v>28</v>
      </c>
      <c r="K330" s="93">
        <v>76</v>
      </c>
      <c r="L330" s="93">
        <v>90</v>
      </c>
      <c r="M330" s="93">
        <v>61</v>
      </c>
      <c r="N330" s="93">
        <v>51</v>
      </c>
      <c r="O330" s="93">
        <v>56</v>
      </c>
      <c r="P330" s="93">
        <v>41</v>
      </c>
      <c r="Q330" s="93">
        <v>51</v>
      </c>
      <c r="R330" s="93">
        <v>58</v>
      </c>
      <c r="S330" s="93">
        <v>27</v>
      </c>
      <c r="T330" s="93">
        <v>88</v>
      </c>
      <c r="U330" s="93">
        <v>94</v>
      </c>
      <c r="V330" s="93">
        <v>80</v>
      </c>
      <c r="W330" s="93">
        <v>96</v>
      </c>
      <c r="X330" s="93">
        <v>85</v>
      </c>
      <c r="Y330" s="93">
        <v>33</v>
      </c>
      <c r="Z330" s="93">
        <v>9</v>
      </c>
      <c r="AA330" s="93">
        <v>46</v>
      </c>
      <c r="AB330" s="93">
        <v>102</v>
      </c>
      <c r="AC330" s="93">
        <v>51</v>
      </c>
    </row>
    <row r="331" spans="1:29">
      <c r="A331" s="94">
        <v>44743</v>
      </c>
      <c r="B331" s="93">
        <v>53</v>
      </c>
      <c r="C331" s="93">
        <v>66</v>
      </c>
      <c r="D331" s="93">
        <v>53</v>
      </c>
      <c r="E331" s="93">
        <v>41</v>
      </c>
      <c r="F331" s="93">
        <v>37</v>
      </c>
      <c r="G331" s="93">
        <v>48</v>
      </c>
      <c r="H331" s="93">
        <v>47</v>
      </c>
      <c r="I331" s="93">
        <v>49</v>
      </c>
      <c r="J331" s="93">
        <v>32</v>
      </c>
      <c r="K331" s="93">
        <v>55</v>
      </c>
      <c r="L331" s="93">
        <v>83</v>
      </c>
      <c r="M331" s="93">
        <v>54</v>
      </c>
      <c r="N331" s="93">
        <v>45</v>
      </c>
      <c r="O331" s="93">
        <v>53</v>
      </c>
      <c r="P331" s="93">
        <v>42</v>
      </c>
      <c r="Q331" s="93">
        <v>53</v>
      </c>
      <c r="R331" s="93">
        <v>57</v>
      </c>
      <c r="S331" s="93">
        <v>17</v>
      </c>
      <c r="T331" s="93">
        <v>85</v>
      </c>
      <c r="U331" s="93">
        <v>94</v>
      </c>
      <c r="V331" s="93">
        <v>90</v>
      </c>
      <c r="W331" s="93">
        <v>91</v>
      </c>
      <c r="X331" s="93">
        <v>79</v>
      </c>
      <c r="Y331" s="93">
        <v>23</v>
      </c>
      <c r="Z331" s="93">
        <v>9</v>
      </c>
      <c r="AA331" s="93">
        <v>43</v>
      </c>
      <c r="AB331" s="93">
        <v>107</v>
      </c>
      <c r="AC331" s="93">
        <v>54</v>
      </c>
    </row>
    <row r="332" spans="1:29">
      <c r="A332" s="94">
        <v>44774</v>
      </c>
      <c r="B332" s="93">
        <v>41</v>
      </c>
      <c r="C332" s="93">
        <v>72</v>
      </c>
      <c r="D332" s="93">
        <v>57</v>
      </c>
      <c r="E332" s="93">
        <v>43</v>
      </c>
      <c r="F332" s="93">
        <v>50</v>
      </c>
      <c r="G332" s="93">
        <v>57</v>
      </c>
      <c r="H332" s="93">
        <v>40</v>
      </c>
      <c r="I332" s="93">
        <v>50</v>
      </c>
      <c r="J332" s="93">
        <v>39</v>
      </c>
      <c r="K332" s="93">
        <v>68</v>
      </c>
      <c r="L332" s="93">
        <v>83</v>
      </c>
      <c r="M332" s="93">
        <v>59</v>
      </c>
      <c r="N332" s="93">
        <v>50</v>
      </c>
      <c r="O332" s="93">
        <v>65</v>
      </c>
      <c r="P332" s="93">
        <v>35</v>
      </c>
      <c r="Q332" s="93">
        <v>55</v>
      </c>
      <c r="R332" s="93">
        <v>60</v>
      </c>
      <c r="S332" s="93">
        <v>25</v>
      </c>
      <c r="T332" s="93">
        <v>88</v>
      </c>
      <c r="U332" s="93">
        <v>95</v>
      </c>
      <c r="V332" s="93">
        <v>85</v>
      </c>
      <c r="W332" s="93">
        <v>96</v>
      </c>
      <c r="X332" s="93">
        <v>87</v>
      </c>
      <c r="Y332" s="93">
        <v>31</v>
      </c>
      <c r="Z332" s="93">
        <v>9</v>
      </c>
      <c r="AA332" s="93">
        <v>44</v>
      </c>
      <c r="AB332" s="93">
        <v>93</v>
      </c>
      <c r="AC332" s="93">
        <v>44</v>
      </c>
    </row>
    <row r="333" spans="1:29">
      <c r="A333" s="94">
        <v>44805</v>
      </c>
      <c r="B333" s="93">
        <v>46</v>
      </c>
      <c r="C333" s="93">
        <v>61</v>
      </c>
      <c r="D333" s="93">
        <v>54</v>
      </c>
      <c r="E333" s="93">
        <v>48</v>
      </c>
      <c r="F333" s="93">
        <v>39</v>
      </c>
      <c r="G333" s="93">
        <v>53</v>
      </c>
      <c r="H333" s="93">
        <v>41</v>
      </c>
      <c r="I333" s="93">
        <v>47</v>
      </c>
      <c r="J333" s="93">
        <v>35</v>
      </c>
      <c r="K333" s="93">
        <v>54</v>
      </c>
      <c r="L333" s="93">
        <v>74</v>
      </c>
      <c r="M333" s="93">
        <v>63</v>
      </c>
      <c r="N333" s="93">
        <v>51</v>
      </c>
      <c r="O333" s="93">
        <v>52</v>
      </c>
      <c r="P333" s="93">
        <v>40</v>
      </c>
      <c r="Q333" s="93">
        <v>60</v>
      </c>
      <c r="R333" s="93">
        <v>61</v>
      </c>
      <c r="S333" s="93">
        <v>22</v>
      </c>
      <c r="T333" s="93">
        <v>87</v>
      </c>
      <c r="U333" s="93">
        <v>93</v>
      </c>
      <c r="V333" s="93">
        <v>87</v>
      </c>
      <c r="W333" s="93">
        <v>95</v>
      </c>
      <c r="X333" s="93">
        <v>85</v>
      </c>
      <c r="Y333" s="93">
        <v>25</v>
      </c>
      <c r="Z333" s="93">
        <v>9</v>
      </c>
      <c r="AA333" s="93">
        <v>41</v>
      </c>
      <c r="AB333" s="93">
        <v>96</v>
      </c>
      <c r="AC333" s="93">
        <v>48</v>
      </c>
    </row>
    <row r="334" spans="1:29">
      <c r="A334" s="94">
        <v>44835</v>
      </c>
      <c r="B334" s="93">
        <v>50</v>
      </c>
      <c r="C334" s="93">
        <v>67</v>
      </c>
      <c r="D334" s="93">
        <v>58</v>
      </c>
      <c r="E334" s="93">
        <v>56</v>
      </c>
      <c r="F334" s="93">
        <v>50</v>
      </c>
      <c r="G334" s="93">
        <v>50</v>
      </c>
      <c r="H334" s="93">
        <v>38</v>
      </c>
      <c r="I334" s="93">
        <v>47</v>
      </c>
      <c r="J334" s="93">
        <v>30</v>
      </c>
      <c r="K334" s="93">
        <v>51</v>
      </c>
      <c r="L334" s="93">
        <v>76</v>
      </c>
      <c r="M334" s="93">
        <v>53</v>
      </c>
      <c r="N334" s="93">
        <v>50</v>
      </c>
      <c r="O334" s="93">
        <v>43</v>
      </c>
      <c r="P334" s="93">
        <v>48</v>
      </c>
      <c r="Q334" s="93">
        <v>52</v>
      </c>
      <c r="R334" s="93">
        <v>51</v>
      </c>
      <c r="S334" s="93">
        <v>21</v>
      </c>
      <c r="T334" s="93">
        <v>89</v>
      </c>
      <c r="U334" s="93">
        <v>95</v>
      </c>
      <c r="V334" s="93">
        <v>76</v>
      </c>
      <c r="W334" s="93">
        <v>105</v>
      </c>
      <c r="X334" s="93">
        <v>90</v>
      </c>
      <c r="Y334" s="93">
        <v>26</v>
      </c>
      <c r="Z334" s="93">
        <v>10</v>
      </c>
      <c r="AA334" s="93">
        <v>51</v>
      </c>
      <c r="AB334" s="93">
        <v>78</v>
      </c>
      <c r="AC334" s="93">
        <v>57</v>
      </c>
    </row>
    <row r="335" spans="1:29">
      <c r="A335" s="94">
        <v>44866</v>
      </c>
      <c r="B335" s="93">
        <v>52</v>
      </c>
      <c r="C335" s="93">
        <v>77</v>
      </c>
      <c r="D335" s="93">
        <v>62</v>
      </c>
      <c r="E335" s="93">
        <v>57</v>
      </c>
      <c r="F335" s="93">
        <v>43</v>
      </c>
      <c r="G335" s="93">
        <v>52</v>
      </c>
      <c r="H335" s="93">
        <v>50</v>
      </c>
      <c r="I335" s="93">
        <v>39</v>
      </c>
      <c r="J335" s="93">
        <v>41</v>
      </c>
      <c r="K335" s="93">
        <v>58</v>
      </c>
      <c r="L335" s="93">
        <v>76</v>
      </c>
      <c r="M335" s="93">
        <v>57</v>
      </c>
      <c r="N335" s="93">
        <v>54</v>
      </c>
      <c r="O335" s="93">
        <v>49</v>
      </c>
      <c r="P335" s="93">
        <v>39</v>
      </c>
      <c r="Q335" s="93">
        <v>49</v>
      </c>
      <c r="R335" s="93">
        <v>55</v>
      </c>
      <c r="S335" s="93">
        <v>33</v>
      </c>
      <c r="T335" s="93">
        <v>86</v>
      </c>
      <c r="U335" s="93">
        <v>93</v>
      </c>
      <c r="V335" s="93">
        <v>97</v>
      </c>
      <c r="W335" s="93">
        <v>91</v>
      </c>
      <c r="X335" s="93">
        <v>84</v>
      </c>
      <c r="Y335" s="93">
        <v>31</v>
      </c>
      <c r="Z335" s="93">
        <v>9</v>
      </c>
      <c r="AA335" s="93">
        <v>39</v>
      </c>
      <c r="AB335" s="93">
        <v>82</v>
      </c>
      <c r="AC335" s="93">
        <v>45</v>
      </c>
    </row>
    <row r="336" spans="1:29">
      <c r="A336" s="94">
        <v>44896</v>
      </c>
      <c r="B336" s="93">
        <v>60</v>
      </c>
      <c r="C336" s="93">
        <v>82</v>
      </c>
      <c r="D336" s="93">
        <v>71</v>
      </c>
      <c r="E336" s="93">
        <v>51</v>
      </c>
      <c r="F336" s="93">
        <v>48</v>
      </c>
      <c r="G336" s="93">
        <v>62</v>
      </c>
      <c r="H336" s="93">
        <v>32</v>
      </c>
      <c r="I336" s="93">
        <v>46</v>
      </c>
      <c r="J336" s="93">
        <v>37</v>
      </c>
      <c r="K336" s="93">
        <v>51</v>
      </c>
      <c r="L336" s="93">
        <v>76</v>
      </c>
      <c r="M336" s="93">
        <v>56</v>
      </c>
      <c r="N336" s="93">
        <v>57</v>
      </c>
      <c r="O336" s="93">
        <v>54</v>
      </c>
      <c r="P336" s="93">
        <v>41</v>
      </c>
      <c r="Q336" s="93">
        <v>46</v>
      </c>
      <c r="R336" s="93">
        <v>55</v>
      </c>
      <c r="S336" s="93">
        <v>22</v>
      </c>
      <c r="T336" s="93">
        <v>88</v>
      </c>
      <c r="U336" s="93">
        <v>95</v>
      </c>
      <c r="V336" s="93">
        <v>88</v>
      </c>
      <c r="W336" s="93">
        <v>96</v>
      </c>
      <c r="X336" s="93">
        <v>87</v>
      </c>
      <c r="Y336" s="93">
        <v>28</v>
      </c>
      <c r="Z336" s="93">
        <v>9</v>
      </c>
      <c r="AA336" s="93">
        <v>43</v>
      </c>
      <c r="AB336" s="93">
        <v>93</v>
      </c>
      <c r="AC336" s="93">
        <v>51</v>
      </c>
    </row>
    <row r="337" spans="1:29">
      <c r="A337" s="94">
        <v>44927</v>
      </c>
      <c r="B337" s="93">
        <v>52</v>
      </c>
      <c r="C337" s="93">
        <v>77</v>
      </c>
      <c r="D337" s="93">
        <v>65</v>
      </c>
      <c r="E337" s="93">
        <v>51</v>
      </c>
      <c r="F337" s="93">
        <v>32</v>
      </c>
      <c r="G337" s="93">
        <v>48</v>
      </c>
      <c r="H337" s="93">
        <v>51</v>
      </c>
      <c r="I337" s="93">
        <v>41</v>
      </c>
      <c r="J337" s="93">
        <v>28</v>
      </c>
      <c r="K337" s="93">
        <v>68</v>
      </c>
      <c r="L337" s="93">
        <v>84</v>
      </c>
      <c r="M337" s="93">
        <v>59</v>
      </c>
      <c r="N337" s="93">
        <v>54</v>
      </c>
      <c r="O337" s="93">
        <v>38</v>
      </c>
      <c r="P337" s="93">
        <v>40</v>
      </c>
      <c r="Q337" s="93">
        <v>44</v>
      </c>
      <c r="R337" s="93">
        <v>48</v>
      </c>
      <c r="S337" s="93">
        <v>20</v>
      </c>
      <c r="T337" s="93">
        <v>87</v>
      </c>
      <c r="U337" s="93">
        <v>98</v>
      </c>
      <c r="V337" s="93">
        <v>87</v>
      </c>
      <c r="W337" s="93">
        <v>91</v>
      </c>
      <c r="X337" s="93">
        <v>83</v>
      </c>
      <c r="Y337" s="93">
        <v>38</v>
      </c>
      <c r="Z337" s="93">
        <v>8</v>
      </c>
      <c r="AA337" s="93">
        <v>37</v>
      </c>
      <c r="AB337" s="93">
        <v>86</v>
      </c>
      <c r="AC337" s="93">
        <v>50</v>
      </c>
    </row>
    <row r="338" spans="1:29">
      <c r="A338" s="94">
        <v>44958</v>
      </c>
      <c r="B338" s="93">
        <v>59</v>
      </c>
      <c r="C338" s="93">
        <v>79</v>
      </c>
      <c r="D338" s="93">
        <v>60</v>
      </c>
      <c r="E338" s="93">
        <v>58</v>
      </c>
      <c r="F338" s="93">
        <v>54</v>
      </c>
      <c r="G338" s="93">
        <v>57</v>
      </c>
      <c r="H338" s="93">
        <v>47</v>
      </c>
      <c r="I338" s="93">
        <v>38</v>
      </c>
      <c r="J338" s="93">
        <v>35</v>
      </c>
      <c r="K338" s="93">
        <v>68</v>
      </c>
      <c r="L338" s="93">
        <v>83</v>
      </c>
      <c r="M338" s="93">
        <v>67</v>
      </c>
      <c r="N338" s="93">
        <v>53</v>
      </c>
      <c r="O338" s="93">
        <v>44</v>
      </c>
      <c r="P338" s="93">
        <v>37</v>
      </c>
      <c r="Q338" s="93">
        <v>41</v>
      </c>
      <c r="R338" s="93">
        <v>52</v>
      </c>
      <c r="S338" s="93">
        <v>25</v>
      </c>
      <c r="T338" s="93">
        <v>89</v>
      </c>
      <c r="U338" s="93">
        <v>96</v>
      </c>
      <c r="V338" s="93">
        <v>95</v>
      </c>
      <c r="W338" s="93">
        <v>97</v>
      </c>
      <c r="X338" s="93">
        <v>83</v>
      </c>
      <c r="Y338" s="93">
        <v>38</v>
      </c>
      <c r="Z338" s="93">
        <v>8</v>
      </c>
      <c r="AA338" s="93">
        <v>44</v>
      </c>
      <c r="AB338" s="93">
        <v>80</v>
      </c>
      <c r="AC338" s="93">
        <v>51</v>
      </c>
    </row>
    <row r="339" spans="1:29">
      <c r="A339" s="94">
        <v>44986</v>
      </c>
      <c r="K339" s="93">
        <v>66</v>
      </c>
      <c r="L339" s="93">
        <v>90</v>
      </c>
      <c r="M339" s="93">
        <v>60</v>
      </c>
      <c r="N339" s="93">
        <v>60</v>
      </c>
      <c r="O339" s="93">
        <v>43</v>
      </c>
      <c r="P339" s="93">
        <v>39</v>
      </c>
      <c r="Q339" s="93">
        <v>46</v>
      </c>
      <c r="R339" s="93">
        <v>59</v>
      </c>
      <c r="S339" s="93">
        <v>27</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57731-AF44-4D7A-A81E-A09070332766}">
  <dimension ref="A1:L344"/>
  <sheetViews>
    <sheetView zoomScaleNormal="100" workbookViewId="0">
      <selection activeCell="I7" sqref="I7:I344"/>
    </sheetView>
  </sheetViews>
  <sheetFormatPr defaultRowHeight="13.2"/>
  <cols>
    <col min="1" max="1" width="24.109375" style="65" customWidth="1"/>
    <col min="2" max="2" width="7" style="65" customWidth="1"/>
    <col min="3" max="6" width="8.6640625" style="65" customWidth="1"/>
    <col min="7" max="7" width="8.88671875" style="65"/>
    <col min="8" max="8" width="10.109375" style="65" bestFit="1" customWidth="1"/>
    <col min="9" max="256" width="8.88671875" style="65"/>
    <col min="257" max="257" width="24.109375" style="65" customWidth="1"/>
    <col min="258" max="258" width="7" style="65" customWidth="1"/>
    <col min="259" max="262" width="8.6640625" style="65" customWidth="1"/>
    <col min="263" max="512" width="8.88671875" style="65"/>
    <col min="513" max="513" width="24.109375" style="65" customWidth="1"/>
    <col min="514" max="514" width="7" style="65" customWidth="1"/>
    <col min="515" max="518" width="8.6640625" style="65" customWidth="1"/>
    <col min="519" max="768" width="8.88671875" style="65"/>
    <col min="769" max="769" width="24.109375" style="65" customWidth="1"/>
    <col min="770" max="770" width="7" style="65" customWidth="1"/>
    <col min="771" max="774" width="8.6640625" style="65" customWidth="1"/>
    <col min="775" max="1024" width="8.88671875" style="65"/>
    <col min="1025" max="1025" width="24.109375" style="65" customWidth="1"/>
    <col min="1026" max="1026" width="7" style="65" customWidth="1"/>
    <col min="1027" max="1030" width="8.6640625" style="65" customWidth="1"/>
    <col min="1031" max="1280" width="8.88671875" style="65"/>
    <col min="1281" max="1281" width="24.109375" style="65" customWidth="1"/>
    <col min="1282" max="1282" width="7" style="65" customWidth="1"/>
    <col min="1283" max="1286" width="8.6640625" style="65" customWidth="1"/>
    <col min="1287" max="1536" width="8.88671875" style="65"/>
    <col min="1537" max="1537" width="24.109375" style="65" customWidth="1"/>
    <col min="1538" max="1538" width="7" style="65" customWidth="1"/>
    <col min="1539" max="1542" width="8.6640625" style="65" customWidth="1"/>
    <col min="1543" max="1792" width="8.88671875" style="65"/>
    <col min="1793" max="1793" width="24.109375" style="65" customWidth="1"/>
    <col min="1794" max="1794" width="7" style="65" customWidth="1"/>
    <col min="1795" max="1798" width="8.6640625" style="65" customWidth="1"/>
    <col min="1799" max="2048" width="8.88671875" style="65"/>
    <col min="2049" max="2049" width="24.109375" style="65" customWidth="1"/>
    <col min="2050" max="2050" width="7" style="65" customWidth="1"/>
    <col min="2051" max="2054" width="8.6640625" style="65" customWidth="1"/>
    <col min="2055" max="2304" width="8.88671875" style="65"/>
    <col min="2305" max="2305" width="24.109375" style="65" customWidth="1"/>
    <col min="2306" max="2306" width="7" style="65" customWidth="1"/>
    <col min="2307" max="2310" width="8.6640625" style="65" customWidth="1"/>
    <col min="2311" max="2560" width="8.88671875" style="65"/>
    <col min="2561" max="2561" width="24.109375" style="65" customWidth="1"/>
    <col min="2562" max="2562" width="7" style="65" customWidth="1"/>
    <col min="2563" max="2566" width="8.6640625" style="65" customWidth="1"/>
    <col min="2567" max="2816" width="8.88671875" style="65"/>
    <col min="2817" max="2817" width="24.109375" style="65" customWidth="1"/>
    <col min="2818" max="2818" width="7" style="65" customWidth="1"/>
    <col min="2819" max="2822" width="8.6640625" style="65" customWidth="1"/>
    <col min="2823" max="3072" width="8.88671875" style="65"/>
    <col min="3073" max="3073" width="24.109375" style="65" customWidth="1"/>
    <col min="3074" max="3074" width="7" style="65" customWidth="1"/>
    <col min="3075" max="3078" width="8.6640625" style="65" customWidth="1"/>
    <col min="3079" max="3328" width="8.88671875" style="65"/>
    <col min="3329" max="3329" width="24.109375" style="65" customWidth="1"/>
    <col min="3330" max="3330" width="7" style="65" customWidth="1"/>
    <col min="3331" max="3334" width="8.6640625" style="65" customWidth="1"/>
    <col min="3335" max="3584" width="8.88671875" style="65"/>
    <col min="3585" max="3585" width="24.109375" style="65" customWidth="1"/>
    <col min="3586" max="3586" width="7" style="65" customWidth="1"/>
    <col min="3587" max="3590" width="8.6640625" style="65" customWidth="1"/>
    <col min="3591" max="3840" width="8.88671875" style="65"/>
    <col min="3841" max="3841" width="24.109375" style="65" customWidth="1"/>
    <col min="3842" max="3842" width="7" style="65" customWidth="1"/>
    <col min="3843" max="3846" width="8.6640625" style="65" customWidth="1"/>
    <col min="3847" max="4096" width="8.88671875" style="65"/>
    <col min="4097" max="4097" width="24.109375" style="65" customWidth="1"/>
    <col min="4098" max="4098" width="7" style="65" customWidth="1"/>
    <col min="4099" max="4102" width="8.6640625" style="65" customWidth="1"/>
    <col min="4103" max="4352" width="8.88671875" style="65"/>
    <col min="4353" max="4353" width="24.109375" style="65" customWidth="1"/>
    <col min="4354" max="4354" width="7" style="65" customWidth="1"/>
    <col min="4355" max="4358" width="8.6640625" style="65" customWidth="1"/>
    <col min="4359" max="4608" width="8.88671875" style="65"/>
    <col min="4609" max="4609" width="24.109375" style="65" customWidth="1"/>
    <col min="4610" max="4610" width="7" style="65" customWidth="1"/>
    <col min="4611" max="4614" width="8.6640625" style="65" customWidth="1"/>
    <col min="4615" max="4864" width="8.88671875" style="65"/>
    <col min="4865" max="4865" width="24.109375" style="65" customWidth="1"/>
    <col min="4866" max="4866" width="7" style="65" customWidth="1"/>
    <col min="4867" max="4870" width="8.6640625" style="65" customWidth="1"/>
    <col min="4871" max="5120" width="8.88671875" style="65"/>
    <col min="5121" max="5121" width="24.109375" style="65" customWidth="1"/>
    <col min="5122" max="5122" width="7" style="65" customWidth="1"/>
    <col min="5123" max="5126" width="8.6640625" style="65" customWidth="1"/>
    <col min="5127" max="5376" width="8.88671875" style="65"/>
    <col min="5377" max="5377" width="24.109375" style="65" customWidth="1"/>
    <col min="5378" max="5378" width="7" style="65" customWidth="1"/>
    <col min="5379" max="5382" width="8.6640625" style="65" customWidth="1"/>
    <col min="5383" max="5632" width="8.88671875" style="65"/>
    <col min="5633" max="5633" width="24.109375" style="65" customWidth="1"/>
    <col min="5634" max="5634" width="7" style="65" customWidth="1"/>
    <col min="5635" max="5638" width="8.6640625" style="65" customWidth="1"/>
    <col min="5639" max="5888" width="8.88671875" style="65"/>
    <col min="5889" max="5889" width="24.109375" style="65" customWidth="1"/>
    <col min="5890" max="5890" width="7" style="65" customWidth="1"/>
    <col min="5891" max="5894" width="8.6640625" style="65" customWidth="1"/>
    <col min="5895" max="6144" width="8.88671875" style="65"/>
    <col min="6145" max="6145" width="24.109375" style="65" customWidth="1"/>
    <col min="6146" max="6146" width="7" style="65" customWidth="1"/>
    <col min="6147" max="6150" width="8.6640625" style="65" customWidth="1"/>
    <col min="6151" max="6400" width="8.88671875" style="65"/>
    <col min="6401" max="6401" width="24.109375" style="65" customWidth="1"/>
    <col min="6402" max="6402" width="7" style="65" customWidth="1"/>
    <col min="6403" max="6406" width="8.6640625" style="65" customWidth="1"/>
    <col min="6407" max="6656" width="8.88671875" style="65"/>
    <col min="6657" max="6657" width="24.109375" style="65" customWidth="1"/>
    <col min="6658" max="6658" width="7" style="65" customWidth="1"/>
    <col min="6659" max="6662" width="8.6640625" style="65" customWidth="1"/>
    <col min="6663" max="6912" width="8.88671875" style="65"/>
    <col min="6913" max="6913" width="24.109375" style="65" customWidth="1"/>
    <col min="6914" max="6914" width="7" style="65" customWidth="1"/>
    <col min="6915" max="6918" width="8.6640625" style="65" customWidth="1"/>
    <col min="6919" max="7168" width="8.88671875" style="65"/>
    <col min="7169" max="7169" width="24.109375" style="65" customWidth="1"/>
    <col min="7170" max="7170" width="7" style="65" customWidth="1"/>
    <col min="7171" max="7174" width="8.6640625" style="65" customWidth="1"/>
    <col min="7175" max="7424" width="8.88671875" style="65"/>
    <col min="7425" max="7425" width="24.109375" style="65" customWidth="1"/>
    <col min="7426" max="7426" width="7" style="65" customWidth="1"/>
    <col min="7427" max="7430" width="8.6640625" style="65" customWidth="1"/>
    <col min="7431" max="7680" width="8.88671875" style="65"/>
    <col min="7681" max="7681" width="24.109375" style="65" customWidth="1"/>
    <col min="7682" max="7682" width="7" style="65" customWidth="1"/>
    <col min="7683" max="7686" width="8.6640625" style="65" customWidth="1"/>
    <col min="7687" max="7936" width="8.88671875" style="65"/>
    <col min="7937" max="7937" width="24.109375" style="65" customWidth="1"/>
    <col min="7938" max="7938" width="7" style="65" customWidth="1"/>
    <col min="7939" max="7942" width="8.6640625" style="65" customWidth="1"/>
    <col min="7943" max="8192" width="8.88671875" style="65"/>
    <col min="8193" max="8193" width="24.109375" style="65" customWidth="1"/>
    <col min="8194" max="8194" width="7" style="65" customWidth="1"/>
    <col min="8195" max="8198" width="8.6640625" style="65" customWidth="1"/>
    <col min="8199" max="8448" width="8.88671875" style="65"/>
    <col min="8449" max="8449" width="24.109375" style="65" customWidth="1"/>
    <col min="8450" max="8450" width="7" style="65" customWidth="1"/>
    <col min="8451" max="8454" width="8.6640625" style="65" customWidth="1"/>
    <col min="8455" max="8704" width="8.88671875" style="65"/>
    <col min="8705" max="8705" width="24.109375" style="65" customWidth="1"/>
    <col min="8706" max="8706" width="7" style="65" customWidth="1"/>
    <col min="8707" max="8710" width="8.6640625" style="65" customWidth="1"/>
    <col min="8711" max="8960" width="8.88671875" style="65"/>
    <col min="8961" max="8961" width="24.109375" style="65" customWidth="1"/>
    <col min="8962" max="8962" width="7" style="65" customWidth="1"/>
    <col min="8963" max="8966" width="8.6640625" style="65" customWidth="1"/>
    <col min="8967" max="9216" width="8.88671875" style="65"/>
    <col min="9217" max="9217" width="24.109375" style="65" customWidth="1"/>
    <col min="9218" max="9218" width="7" style="65" customWidth="1"/>
    <col min="9219" max="9222" width="8.6640625" style="65" customWidth="1"/>
    <col min="9223" max="9472" width="8.88671875" style="65"/>
    <col min="9473" max="9473" width="24.109375" style="65" customWidth="1"/>
    <col min="9474" max="9474" width="7" style="65" customWidth="1"/>
    <col min="9475" max="9478" width="8.6640625" style="65" customWidth="1"/>
    <col min="9479" max="9728" width="8.88671875" style="65"/>
    <col min="9729" max="9729" width="24.109375" style="65" customWidth="1"/>
    <col min="9730" max="9730" width="7" style="65" customWidth="1"/>
    <col min="9731" max="9734" width="8.6640625" style="65" customWidth="1"/>
    <col min="9735" max="9984" width="8.88671875" style="65"/>
    <col min="9985" max="9985" width="24.109375" style="65" customWidth="1"/>
    <col min="9986" max="9986" width="7" style="65" customWidth="1"/>
    <col min="9987" max="9990" width="8.6640625" style="65" customWidth="1"/>
    <col min="9991" max="10240" width="8.88671875" style="65"/>
    <col min="10241" max="10241" width="24.109375" style="65" customWidth="1"/>
    <col min="10242" max="10242" width="7" style="65" customWidth="1"/>
    <col min="10243" max="10246" width="8.6640625" style="65" customWidth="1"/>
    <col min="10247" max="10496" width="8.88671875" style="65"/>
    <col min="10497" max="10497" width="24.109375" style="65" customWidth="1"/>
    <col min="10498" max="10498" width="7" style="65" customWidth="1"/>
    <col min="10499" max="10502" width="8.6640625" style="65" customWidth="1"/>
    <col min="10503" max="10752" width="8.88671875" style="65"/>
    <col min="10753" max="10753" width="24.109375" style="65" customWidth="1"/>
    <col min="10754" max="10754" width="7" style="65" customWidth="1"/>
    <col min="10755" max="10758" width="8.6640625" style="65" customWidth="1"/>
    <col min="10759" max="11008" width="8.88671875" style="65"/>
    <col min="11009" max="11009" width="24.109375" style="65" customWidth="1"/>
    <col min="11010" max="11010" width="7" style="65" customWidth="1"/>
    <col min="11011" max="11014" width="8.6640625" style="65" customWidth="1"/>
    <col min="11015" max="11264" width="8.88671875" style="65"/>
    <col min="11265" max="11265" width="24.109375" style="65" customWidth="1"/>
    <col min="11266" max="11266" width="7" style="65" customWidth="1"/>
    <col min="11267" max="11270" width="8.6640625" style="65" customWidth="1"/>
    <col min="11271" max="11520" width="8.88671875" style="65"/>
    <col min="11521" max="11521" width="24.109375" style="65" customWidth="1"/>
    <col min="11522" max="11522" width="7" style="65" customWidth="1"/>
    <col min="11523" max="11526" width="8.6640625" style="65" customWidth="1"/>
    <col min="11527" max="11776" width="8.88671875" style="65"/>
    <col min="11777" max="11777" width="24.109375" style="65" customWidth="1"/>
    <col min="11778" max="11778" width="7" style="65" customWidth="1"/>
    <col min="11779" max="11782" width="8.6640625" style="65" customWidth="1"/>
    <col min="11783" max="12032" width="8.88671875" style="65"/>
    <col min="12033" max="12033" width="24.109375" style="65" customWidth="1"/>
    <col min="12034" max="12034" width="7" style="65" customWidth="1"/>
    <col min="12035" max="12038" width="8.6640625" style="65" customWidth="1"/>
    <col min="12039" max="12288" width="8.88671875" style="65"/>
    <col min="12289" max="12289" width="24.109375" style="65" customWidth="1"/>
    <col min="12290" max="12290" width="7" style="65" customWidth="1"/>
    <col min="12291" max="12294" width="8.6640625" style="65" customWidth="1"/>
    <col min="12295" max="12544" width="8.88671875" style="65"/>
    <col min="12545" max="12545" width="24.109375" style="65" customWidth="1"/>
    <col min="12546" max="12546" width="7" style="65" customWidth="1"/>
    <col min="12547" max="12550" width="8.6640625" style="65" customWidth="1"/>
    <col min="12551" max="12800" width="8.88671875" style="65"/>
    <col min="12801" max="12801" width="24.109375" style="65" customWidth="1"/>
    <col min="12802" max="12802" width="7" style="65" customWidth="1"/>
    <col min="12803" max="12806" width="8.6640625" style="65" customWidth="1"/>
    <col min="12807" max="13056" width="8.88671875" style="65"/>
    <col min="13057" max="13057" width="24.109375" style="65" customWidth="1"/>
    <col min="13058" max="13058" width="7" style="65" customWidth="1"/>
    <col min="13059" max="13062" width="8.6640625" style="65" customWidth="1"/>
    <col min="13063" max="13312" width="8.88671875" style="65"/>
    <col min="13313" max="13313" width="24.109375" style="65" customWidth="1"/>
    <col min="13314" max="13314" width="7" style="65" customWidth="1"/>
    <col min="13315" max="13318" width="8.6640625" style="65" customWidth="1"/>
    <col min="13319" max="13568" width="8.88671875" style="65"/>
    <col min="13569" max="13569" width="24.109375" style="65" customWidth="1"/>
    <col min="13570" max="13570" width="7" style="65" customWidth="1"/>
    <col min="13571" max="13574" width="8.6640625" style="65" customWidth="1"/>
    <col min="13575" max="13824" width="8.88671875" style="65"/>
    <col min="13825" max="13825" width="24.109375" style="65" customWidth="1"/>
    <col min="13826" max="13826" width="7" style="65" customWidth="1"/>
    <col min="13827" max="13830" width="8.6640625" style="65" customWidth="1"/>
    <col min="13831" max="14080" width="8.88671875" style="65"/>
    <col min="14081" max="14081" width="24.109375" style="65" customWidth="1"/>
    <col min="14082" max="14082" width="7" style="65" customWidth="1"/>
    <col min="14083" max="14086" width="8.6640625" style="65" customWidth="1"/>
    <col min="14087" max="14336" width="8.88671875" style="65"/>
    <col min="14337" max="14337" width="24.109375" style="65" customWidth="1"/>
    <col min="14338" max="14338" width="7" style="65" customWidth="1"/>
    <col min="14339" max="14342" width="8.6640625" style="65" customWidth="1"/>
    <col min="14343" max="14592" width="8.88671875" style="65"/>
    <col min="14593" max="14593" width="24.109375" style="65" customWidth="1"/>
    <col min="14594" max="14594" width="7" style="65" customWidth="1"/>
    <col min="14595" max="14598" width="8.6640625" style="65" customWidth="1"/>
    <col min="14599" max="14848" width="8.88671875" style="65"/>
    <col min="14849" max="14849" width="24.109375" style="65" customWidth="1"/>
    <col min="14850" max="14850" width="7" style="65" customWidth="1"/>
    <col min="14851" max="14854" width="8.6640625" style="65" customWidth="1"/>
    <col min="14855" max="15104" width="8.88671875" style="65"/>
    <col min="15105" max="15105" width="24.109375" style="65" customWidth="1"/>
    <col min="15106" max="15106" width="7" style="65" customWidth="1"/>
    <col min="15107" max="15110" width="8.6640625" style="65" customWidth="1"/>
    <col min="15111" max="15360" width="8.88671875" style="65"/>
    <col min="15361" max="15361" width="24.109375" style="65" customWidth="1"/>
    <col min="15362" max="15362" width="7" style="65" customWidth="1"/>
    <col min="15363" max="15366" width="8.6640625" style="65" customWidth="1"/>
    <col min="15367" max="15616" width="8.88671875" style="65"/>
    <col min="15617" max="15617" width="24.109375" style="65" customWidth="1"/>
    <col min="15618" max="15618" width="7" style="65" customWidth="1"/>
    <col min="15619" max="15622" width="8.6640625" style="65" customWidth="1"/>
    <col min="15623" max="15872" width="8.88671875" style="65"/>
    <col min="15873" max="15873" width="24.109375" style="65" customWidth="1"/>
    <col min="15874" max="15874" width="7" style="65" customWidth="1"/>
    <col min="15875" max="15878" width="8.6640625" style="65" customWidth="1"/>
    <col min="15879" max="16128" width="8.88671875" style="65"/>
    <col min="16129" max="16129" width="24.109375" style="65" customWidth="1"/>
    <col min="16130" max="16130" width="7" style="65" customWidth="1"/>
    <col min="16131" max="16134" width="8.6640625" style="65" customWidth="1"/>
    <col min="16135" max="16384" width="8.88671875" style="65"/>
  </cols>
  <sheetData>
    <row r="1" spans="1:12" ht="19.5" customHeight="1">
      <c r="A1" s="98" t="s">
        <v>1199</v>
      </c>
      <c r="B1" s="99"/>
      <c r="C1" s="99"/>
      <c r="D1" s="99"/>
      <c r="E1" s="99"/>
      <c r="F1" s="99"/>
    </row>
    <row r="2" spans="1:12" ht="14.4">
      <c r="B2" s="100"/>
      <c r="C2" s="100"/>
      <c r="D2" s="100"/>
      <c r="E2" s="100"/>
      <c r="F2" s="100"/>
    </row>
    <row r="4" spans="1:12" ht="19.5" customHeight="1">
      <c r="A4" s="101"/>
      <c r="B4" s="103" t="s">
        <v>1174</v>
      </c>
      <c r="C4" s="105" t="s">
        <v>1185</v>
      </c>
      <c r="D4" s="105"/>
      <c r="E4" s="105"/>
      <c r="F4" s="105"/>
    </row>
    <row r="5" spans="1:12" ht="13.8">
      <c r="A5" s="102"/>
      <c r="B5" s="104"/>
      <c r="C5" s="73" t="s">
        <v>1186</v>
      </c>
      <c r="D5" s="73" t="s">
        <v>1187</v>
      </c>
      <c r="E5" s="73" t="s">
        <v>1188</v>
      </c>
      <c r="F5" s="73" t="s">
        <v>1189</v>
      </c>
    </row>
    <row r="6" spans="1:12" ht="16.5" customHeight="1">
      <c r="A6" s="106" t="s">
        <v>1200</v>
      </c>
      <c r="B6" s="74">
        <v>2006</v>
      </c>
      <c r="C6" s="75">
        <v>-9</v>
      </c>
      <c r="D6" s="76">
        <v>-6</v>
      </c>
      <c r="E6" s="76">
        <v>-4</v>
      </c>
      <c r="F6" s="77">
        <v>-3</v>
      </c>
      <c r="H6" t="s">
        <v>392</v>
      </c>
      <c r="I6" s="23"/>
      <c r="J6" s="66"/>
      <c r="K6" s="44">
        <v>4</v>
      </c>
      <c r="L6" s="45">
        <v>1</v>
      </c>
    </row>
    <row r="7" spans="1:12" ht="16.5" customHeight="1">
      <c r="A7" s="106"/>
      <c r="B7" s="78">
        <v>2007</v>
      </c>
      <c r="C7" s="79">
        <v>-3</v>
      </c>
      <c r="D7" s="80">
        <v>0.2</v>
      </c>
      <c r="E7" s="80">
        <v>-0.5</v>
      </c>
      <c r="F7" s="81">
        <v>-5</v>
      </c>
      <c r="H7" s="1">
        <v>34731</v>
      </c>
      <c r="I7" s="23" t="str" cm="1">
        <f t="array" ref="I7">IFERROR(INDEX($C$6:$F$23,MATCH(IF(MONTH(H7)=1,YEAR($H7)-1,YEAR($H7)),$B$6:$B$23,0),VLOOKUP(MONTH(H7),$K$6:$L$9,2,FALSE)),"")</f>
        <v/>
      </c>
      <c r="J7" s="66"/>
      <c r="K7" s="44">
        <v>7</v>
      </c>
      <c r="L7" s="45">
        <v>2</v>
      </c>
    </row>
    <row r="8" spans="1:12" ht="16.5" customHeight="1">
      <c r="A8" s="106"/>
      <c r="B8" s="78">
        <v>2008</v>
      </c>
      <c r="C8" s="79">
        <v>0.4</v>
      </c>
      <c r="D8" s="80">
        <v>-2</v>
      </c>
      <c r="E8" s="80">
        <v>1</v>
      </c>
      <c r="F8" s="81">
        <v>-20</v>
      </c>
      <c r="H8" s="1">
        <v>34759</v>
      </c>
      <c r="I8" s="23" t="str" cm="1">
        <f t="array" ref="I8">IFERROR(INDEX($C$6:$F$23,MATCH(IF(MONTH(H8)=1,YEAR($H8)-1,YEAR($H8)),$B$6:$B$23,0),VLOOKUP(MONTH(H8),$K$6:$L$9,2,FALSE)),"")</f>
        <v/>
      </c>
      <c r="J8" s="66"/>
      <c r="K8" s="43">
        <v>10</v>
      </c>
      <c r="L8" s="45">
        <v>3</v>
      </c>
    </row>
    <row r="9" spans="1:12" ht="16.5" customHeight="1">
      <c r="A9" s="106"/>
      <c r="B9" s="78">
        <v>2009</v>
      </c>
      <c r="C9" s="79">
        <v>-35</v>
      </c>
      <c r="D9" s="80">
        <v>-32</v>
      </c>
      <c r="E9" s="80">
        <v>-25</v>
      </c>
      <c r="F9" s="81">
        <v>-20</v>
      </c>
      <c r="H9" s="1">
        <v>34790</v>
      </c>
      <c r="I9" s="23" t="str" cm="1">
        <f t="array" ref="I9">IFERROR(INDEX($C$6:$F$23,MATCH(IF(MONTH(H9)=1,YEAR($H9)-1,YEAR($H9)),$B$6:$B$23,0),VLOOKUP(MONTH(H9),$K$6:$L$9,2,FALSE)),"")</f>
        <v/>
      </c>
      <c r="J9" s="66"/>
      <c r="K9" s="43">
        <v>1</v>
      </c>
      <c r="L9" s="46">
        <v>4</v>
      </c>
    </row>
    <row r="10" spans="1:12" ht="16.5" customHeight="1">
      <c r="A10" s="106"/>
      <c r="B10" s="78">
        <v>2010</v>
      </c>
      <c r="C10" s="79">
        <v>-10</v>
      </c>
      <c r="D10" s="80">
        <v>-7</v>
      </c>
      <c r="E10" s="80">
        <v>-11</v>
      </c>
      <c r="F10" s="81">
        <v>-10</v>
      </c>
      <c r="H10" s="1">
        <v>34820</v>
      </c>
      <c r="I10" s="23" t="str" cm="1">
        <f t="array" ref="I10">IFERROR(INDEX($C$6:$F$23,MATCH(IF(MONTH(H10)=1,YEAR($H10)-1,YEAR($H10)),$B$6:$B$23,0),VLOOKUP(MONTH(H10),$K$6:$L$9,2,FALSE)),"")</f>
        <v/>
      </c>
      <c r="J10" s="66"/>
      <c r="K10" s="66"/>
      <c r="L10" s="66"/>
    </row>
    <row r="11" spans="1:12" ht="16.5" customHeight="1">
      <c r="A11" s="106"/>
      <c r="B11" s="82">
        <v>2011</v>
      </c>
      <c r="C11" s="83">
        <v>-13</v>
      </c>
      <c r="D11" s="80">
        <v>-9</v>
      </c>
      <c r="E11" s="80">
        <v>-7</v>
      </c>
      <c r="F11" s="81">
        <v>-7</v>
      </c>
      <c r="H11" s="1">
        <v>34851</v>
      </c>
      <c r="I11" s="23" t="str" cm="1">
        <f t="array" ref="I11">IFERROR(INDEX($C$6:$F$23,MATCH(IF(MONTH(H11)=1,YEAR($H11)-1,YEAR($H11)),$B$6:$B$23,0),VLOOKUP(MONTH(H11),$K$6:$L$9,2,FALSE)),"")</f>
        <v/>
      </c>
      <c r="J11" s="66"/>
      <c r="K11" s="66"/>
      <c r="L11" s="66"/>
    </row>
    <row r="12" spans="1:12" ht="16.5" customHeight="1">
      <c r="A12" s="106"/>
      <c r="B12" s="82">
        <v>2012</v>
      </c>
      <c r="C12" s="84">
        <v>-5</v>
      </c>
      <c r="D12" s="85">
        <v>-4</v>
      </c>
      <c r="E12" s="84">
        <v>-6</v>
      </c>
      <c r="F12" s="84">
        <v>-8</v>
      </c>
      <c r="H12" s="1">
        <v>34881</v>
      </c>
      <c r="I12" s="23" t="str" cm="1">
        <f t="array" ref="I12">IFERROR(INDEX($C$6:$F$23,MATCH(IF(MONTH(H12)=1,YEAR($H12)-1,YEAR($H12)),$B$6:$B$23,0),VLOOKUP(MONTH(H12),$K$6:$L$9,2,FALSE)),"")</f>
        <v/>
      </c>
      <c r="J12" s="66"/>
      <c r="K12" s="66"/>
      <c r="L12" s="66"/>
    </row>
    <row r="13" spans="1:12" ht="16.5" customHeight="1">
      <c r="A13" s="106"/>
      <c r="B13" s="82">
        <v>2013</v>
      </c>
      <c r="C13" s="84">
        <v>-7</v>
      </c>
      <c r="D13" s="85">
        <v>-6</v>
      </c>
      <c r="E13" s="84">
        <v>-7</v>
      </c>
      <c r="F13" s="84">
        <v>-11</v>
      </c>
      <c r="H13" s="1">
        <v>34912</v>
      </c>
      <c r="I13" s="23" t="str" cm="1">
        <f t="array" ref="I13">IFERROR(INDEX($C$6:$F$23,MATCH(IF(MONTH(H13)=1,YEAR($H13)-1,YEAR($H13)),$B$6:$B$23,0),VLOOKUP(MONTH(H13),$K$6:$L$9,2,FALSE)),"")</f>
        <v/>
      </c>
      <c r="J13" s="66"/>
      <c r="K13" s="66"/>
      <c r="L13" s="66"/>
    </row>
    <row r="14" spans="1:12" ht="16.5" customHeight="1">
      <c r="A14" s="106"/>
      <c r="B14" s="82">
        <v>2014</v>
      </c>
      <c r="C14" s="84">
        <v>-11</v>
      </c>
      <c r="D14" s="85">
        <v>-6</v>
      </c>
      <c r="E14" s="84">
        <v>-7</v>
      </c>
      <c r="F14" s="84">
        <v>-18</v>
      </c>
      <c r="H14" s="1">
        <v>34943</v>
      </c>
      <c r="I14" s="23" t="str" cm="1">
        <f t="array" ref="I14">IFERROR(INDEX($C$6:$F$23,MATCH(IF(MONTH(H14)=1,YEAR($H14)-1,YEAR($H14)),$B$6:$B$23,0),VLOOKUP(MONTH(H14),$K$6:$L$9,2,FALSE)),"")</f>
        <v/>
      </c>
      <c r="J14" s="66"/>
      <c r="K14" s="66"/>
      <c r="L14" s="66"/>
    </row>
    <row r="15" spans="1:12" ht="16.5" customHeight="1">
      <c r="A15" s="106"/>
      <c r="B15" s="82">
        <v>2015</v>
      </c>
      <c r="C15" s="86">
        <v>-32</v>
      </c>
      <c r="D15" s="85">
        <v>-23</v>
      </c>
      <c r="E15" s="86">
        <v>-24</v>
      </c>
      <c r="F15" s="85">
        <v>-26</v>
      </c>
      <c r="H15" s="1">
        <v>34973</v>
      </c>
      <c r="I15" s="23" t="str" cm="1">
        <f t="array" ref="I15">IFERROR(INDEX($C$6:$F$23,MATCH(IF(MONTH(H15)=1,YEAR($H15)-1,YEAR($H15)),$B$6:$B$23,0),VLOOKUP(MONTH(H15),$K$6:$L$9,2,FALSE)),"")</f>
        <v/>
      </c>
      <c r="J15" s="66"/>
      <c r="K15" s="66"/>
      <c r="L15" s="66"/>
    </row>
    <row r="16" spans="1:12" ht="16.5" customHeight="1">
      <c r="A16" s="106"/>
      <c r="B16" s="82">
        <v>2016</v>
      </c>
      <c r="C16" s="86">
        <v>-30</v>
      </c>
      <c r="D16" s="85">
        <v>-26</v>
      </c>
      <c r="E16" s="86">
        <v>-19</v>
      </c>
      <c r="F16" s="85">
        <v>-18</v>
      </c>
      <c r="H16" s="1">
        <v>35004</v>
      </c>
      <c r="I16" s="23" t="str" cm="1">
        <f t="array" ref="I16">IFERROR(INDEX($C$6:$F$23,MATCH(IF(MONTH(H16)=1,YEAR($H16)-1,YEAR($H16)),$B$6:$B$23,0),VLOOKUP(MONTH(H16),$K$6:$L$9,2,FALSE)),"")</f>
        <v/>
      </c>
      <c r="J16" s="66"/>
      <c r="K16" s="66"/>
      <c r="L16" s="66"/>
    </row>
    <row r="17" spans="1:12" ht="16.5" customHeight="1">
      <c r="A17" s="106"/>
      <c r="B17" s="82">
        <v>2017</v>
      </c>
      <c r="C17" s="86">
        <v>-15</v>
      </c>
      <c r="D17" s="85">
        <v>-14</v>
      </c>
      <c r="E17" s="86">
        <v>-11</v>
      </c>
      <c r="F17" s="85">
        <v>-11</v>
      </c>
      <c r="H17" s="1">
        <v>35034</v>
      </c>
      <c r="I17" s="23" t="str" cm="1">
        <f t="array" ref="I17">IFERROR(INDEX($C$6:$F$23,MATCH(IF(MONTH(H17)=1,YEAR($H17)-1,YEAR($H17)),$B$6:$B$23,0),VLOOKUP(MONTH(H17),$K$6:$L$9,2,FALSE)),"")</f>
        <v/>
      </c>
      <c r="J17" s="66"/>
      <c r="K17" s="66"/>
      <c r="L17" s="66"/>
    </row>
    <row r="18" spans="1:12" ht="16.5" customHeight="1">
      <c r="A18" s="106"/>
      <c r="B18" s="82">
        <v>2018</v>
      </c>
      <c r="C18" s="86">
        <v>-8</v>
      </c>
      <c r="D18" s="85">
        <v>-8</v>
      </c>
      <c r="E18" s="86">
        <v>-14</v>
      </c>
      <c r="F18" s="85">
        <v>-17</v>
      </c>
      <c r="H18" s="1">
        <v>35065</v>
      </c>
      <c r="I18" s="23" t="str" cm="1">
        <f t="array" ref="I18">IFERROR(INDEX($C$6:$F$23,MATCH(IF(MONTH(H18)=1,YEAR($H18)-1,YEAR($H18)),$B$6:$B$23,0),VLOOKUP(MONTH(H18),$K$6:$L$9,2,FALSE)),"")</f>
        <v/>
      </c>
      <c r="J18" s="66"/>
      <c r="K18" s="66"/>
      <c r="L18" s="66"/>
    </row>
    <row r="19" spans="1:12" ht="16.5" customHeight="1">
      <c r="A19" s="106"/>
      <c r="B19" s="82">
        <v>2019</v>
      </c>
      <c r="C19" s="85">
        <v>-16</v>
      </c>
      <c r="D19" s="85">
        <v>-15</v>
      </c>
      <c r="E19" s="87">
        <v>-13</v>
      </c>
      <c r="F19" s="85">
        <v>-13</v>
      </c>
      <c r="H19" s="1">
        <v>35096</v>
      </c>
      <c r="I19" s="23" t="str" cm="1">
        <f t="array" ref="I19">IFERROR(INDEX($C$6:$F$23,MATCH(IF(MONTH(H19)=1,YEAR($H19)-1,YEAR($H19)),$B$6:$B$23,0),VLOOKUP(MONTH(H19),$K$6:$L$9,2,FALSE)),"")</f>
        <v/>
      </c>
      <c r="J19" s="66"/>
      <c r="K19" s="66"/>
      <c r="L19" s="66"/>
    </row>
    <row r="20" spans="1:12" ht="16.5" customHeight="1">
      <c r="A20" s="106"/>
      <c r="B20" s="82">
        <v>2020</v>
      </c>
      <c r="C20" s="84">
        <v>-11</v>
      </c>
      <c r="D20" s="85">
        <v>-30</v>
      </c>
      <c r="E20" s="87">
        <v>-22</v>
      </c>
      <c r="F20" s="84">
        <v>-26</v>
      </c>
      <c r="H20" s="1">
        <v>35125</v>
      </c>
      <c r="I20" s="23" t="str" cm="1">
        <f t="array" ref="I20">IFERROR(INDEX($C$6:$F$23,MATCH(IF(MONTH(H20)=1,YEAR($H20)-1,YEAR($H20)),$B$6:$B$23,0),VLOOKUP(MONTH(H20),$K$6:$L$9,2,FALSE)),"")</f>
        <v/>
      </c>
      <c r="J20" s="66"/>
      <c r="K20" s="66"/>
      <c r="L20" s="66"/>
    </row>
    <row r="21" spans="1:12" ht="16.5" customHeight="1">
      <c r="A21" s="106"/>
      <c r="B21" s="82">
        <v>2021</v>
      </c>
      <c r="C21" s="84">
        <v>-21</v>
      </c>
      <c r="D21" s="85">
        <v>-18</v>
      </c>
      <c r="E21" s="87">
        <v>-19</v>
      </c>
      <c r="F21" s="84">
        <v>-23</v>
      </c>
      <c r="H21" s="1">
        <v>35156</v>
      </c>
      <c r="I21" s="23" t="str" cm="1">
        <f t="array" ref="I21">IFERROR(INDEX($C$6:$F$23,MATCH(IF(MONTH(H21)=1,YEAR($H21)-1,YEAR($H21)),$B$6:$B$23,0),VLOOKUP(MONTH(H21),$K$6:$L$9,2,FALSE)),"")</f>
        <v/>
      </c>
      <c r="J21" s="66"/>
      <c r="K21" s="66"/>
      <c r="L21" s="66"/>
    </row>
    <row r="22" spans="1:12" ht="16.5" customHeight="1">
      <c r="A22" s="106"/>
      <c r="B22" s="82">
        <v>2022</v>
      </c>
      <c r="C22" s="84">
        <v>-21</v>
      </c>
      <c r="D22" s="85">
        <v>-31</v>
      </c>
      <c r="E22" s="87">
        <v>-22</v>
      </c>
      <c r="F22" s="84">
        <v>-23</v>
      </c>
      <c r="H22" s="1">
        <v>35186</v>
      </c>
      <c r="I22" s="23" t="str" cm="1">
        <f t="array" ref="I22">IFERROR(INDEX($C$6:$F$23,MATCH(IF(MONTH(H22)=1,YEAR($H22)-1,YEAR($H22)),$B$6:$B$23,0),VLOOKUP(MONTH(H22),$K$6:$L$9,2,FALSE)),"")</f>
        <v/>
      </c>
      <c r="J22" s="66"/>
      <c r="K22" s="66"/>
      <c r="L22" s="66"/>
    </row>
    <row r="23" spans="1:12" ht="16.5" customHeight="1">
      <c r="A23" s="106"/>
      <c r="B23" s="88">
        <v>2023</v>
      </c>
      <c r="C23" s="89">
        <v>-18</v>
      </c>
      <c r="D23" s="90"/>
      <c r="E23" s="91"/>
      <c r="F23" s="89"/>
      <c r="H23" s="1">
        <v>35217</v>
      </c>
      <c r="I23" s="23" t="str" cm="1">
        <f t="array" ref="I23">IFERROR(INDEX($C$6:$F$23,MATCH(IF(MONTH(H23)=1,YEAR($H23)-1,YEAR($H23)),$B$6:$B$23,0),VLOOKUP(MONTH(H23),$K$6:$L$9,2,FALSE)),"")</f>
        <v/>
      </c>
      <c r="J23" s="66"/>
      <c r="K23" s="66"/>
      <c r="L23" s="66"/>
    </row>
    <row r="24" spans="1:12" ht="15.6">
      <c r="A24" s="92"/>
      <c r="H24" s="1">
        <v>35247</v>
      </c>
      <c r="I24" s="23" t="str" cm="1">
        <f t="array" ref="I24">IFERROR(INDEX($C$6:$F$23,MATCH(IF(MONTH(H24)=1,YEAR($H24)-1,YEAR($H24)),$B$6:$B$23,0),VLOOKUP(MONTH(H24),$K$6:$L$9,2,FALSE)),"")</f>
        <v/>
      </c>
      <c r="J24" s="66"/>
      <c r="K24" s="66"/>
      <c r="L24" s="66"/>
    </row>
    <row r="25" spans="1:12" ht="54" customHeight="1">
      <c r="A25" s="96" t="s">
        <v>1201</v>
      </c>
      <c r="B25" s="97"/>
      <c r="C25" s="97"/>
      <c r="D25" s="97"/>
      <c r="E25" s="97"/>
      <c r="F25" s="97"/>
      <c r="H25" s="1">
        <v>35278</v>
      </c>
      <c r="I25" s="23" t="str" cm="1">
        <f t="array" ref="I25">IFERROR(INDEX($C$6:$F$23,MATCH(IF(MONTH(H25)=1,YEAR($H25)-1,YEAR($H25)),$B$6:$B$23,0),VLOOKUP(MONTH(H25),$K$6:$L$9,2,FALSE)),"")</f>
        <v/>
      </c>
      <c r="J25" s="66"/>
      <c r="K25" s="66"/>
      <c r="L25" s="66"/>
    </row>
    <row r="26" spans="1:12" ht="15.6">
      <c r="A26" s="92"/>
      <c r="H26" s="1">
        <v>35309</v>
      </c>
      <c r="I26" s="23" t="str" cm="1">
        <f t="array" ref="I26">IFERROR(INDEX($C$6:$F$23,MATCH(IF(MONTH(H26)=1,YEAR($H26)-1,YEAR($H26)),$B$6:$B$23,0),VLOOKUP(MONTH(H26),$K$6:$L$9,2,FALSE)),"")</f>
        <v/>
      </c>
      <c r="J26" s="66"/>
      <c r="K26" s="66"/>
      <c r="L26" s="66"/>
    </row>
    <row r="27" spans="1:12" ht="15.6">
      <c r="A27" s="92"/>
      <c r="H27" s="1">
        <v>35339</v>
      </c>
      <c r="I27" s="23" t="str" cm="1">
        <f t="array" ref="I27">IFERROR(INDEX($C$6:$F$23,MATCH(IF(MONTH(H27)=1,YEAR($H27)-1,YEAR($H27)),$B$6:$B$23,0),VLOOKUP(MONTH(H27),$K$6:$L$9,2,FALSE)),"")</f>
        <v/>
      </c>
      <c r="J27" s="66"/>
      <c r="K27" s="66"/>
      <c r="L27" s="66"/>
    </row>
    <row r="28" spans="1:12" ht="15.6">
      <c r="A28" s="92"/>
      <c r="H28" s="1">
        <v>35370</v>
      </c>
      <c r="I28" s="23" t="str" cm="1">
        <f t="array" ref="I28">IFERROR(INDEX($C$6:$F$23,MATCH(IF(MONTH(H28)=1,YEAR($H28)-1,YEAR($H28)),$B$6:$B$23,0),VLOOKUP(MONTH(H28),$K$6:$L$9,2,FALSE)),"")</f>
        <v/>
      </c>
      <c r="J28" s="66"/>
      <c r="K28" s="66"/>
      <c r="L28" s="66"/>
    </row>
    <row r="29" spans="1:12" ht="15.6">
      <c r="A29" s="92"/>
      <c r="H29" s="1">
        <v>35400</v>
      </c>
      <c r="I29" s="23" t="str" cm="1">
        <f t="array" ref="I29">IFERROR(INDEX($C$6:$F$23,MATCH(IF(MONTH(H29)=1,YEAR($H29)-1,YEAR($H29)),$B$6:$B$23,0),VLOOKUP(MONTH(H29),$K$6:$L$9,2,FALSE)),"")</f>
        <v/>
      </c>
      <c r="J29" s="66"/>
      <c r="K29" s="66"/>
      <c r="L29" s="66"/>
    </row>
    <row r="30" spans="1:12" ht="15.6">
      <c r="A30" s="92"/>
      <c r="H30" s="1">
        <v>35431</v>
      </c>
      <c r="I30" s="23" t="str" cm="1">
        <f t="array" ref="I30">IFERROR(INDEX($C$6:$F$23,MATCH(IF(MONTH(H30)=1,YEAR($H30)-1,YEAR($H30)),$B$6:$B$23,0),VLOOKUP(MONTH(H30),$K$6:$L$9,2,FALSE)),"")</f>
        <v/>
      </c>
      <c r="J30" s="66"/>
      <c r="K30" s="66"/>
      <c r="L30" s="66"/>
    </row>
    <row r="31" spans="1:12" ht="15.6">
      <c r="A31" s="92"/>
      <c r="H31" s="1">
        <v>35462</v>
      </c>
      <c r="I31" s="23" t="str" cm="1">
        <f t="array" ref="I31">IFERROR(INDEX($C$6:$F$23,MATCH(IF(MONTH(H31)=1,YEAR($H31)-1,YEAR($H31)),$B$6:$B$23,0),VLOOKUP(MONTH(H31),$K$6:$L$9,2,FALSE)),"")</f>
        <v/>
      </c>
      <c r="J31" s="66"/>
      <c r="K31" s="66"/>
      <c r="L31" s="66"/>
    </row>
    <row r="32" spans="1:12" ht="15.6">
      <c r="A32" s="92"/>
      <c r="H32" s="1">
        <v>35490</v>
      </c>
      <c r="I32" s="23" t="str" cm="1">
        <f t="array" ref="I32">IFERROR(INDEX($C$6:$F$23,MATCH(IF(MONTH(H32)=1,YEAR($H32)-1,YEAR($H32)),$B$6:$B$23,0),VLOOKUP(MONTH(H32),$K$6:$L$9,2,FALSE)),"")</f>
        <v/>
      </c>
      <c r="J32" s="66"/>
      <c r="K32" s="66"/>
      <c r="L32" s="66"/>
    </row>
    <row r="33" spans="1:12" ht="15.6">
      <c r="A33" s="92"/>
      <c r="H33" s="1">
        <v>35521</v>
      </c>
      <c r="I33" s="23" t="str" cm="1">
        <f t="array" ref="I33">IFERROR(INDEX($C$6:$F$23,MATCH(IF(MONTH(H33)=1,YEAR($H33)-1,YEAR($H33)),$B$6:$B$23,0),VLOOKUP(MONTH(H33),$K$6:$L$9,2,FALSE)),"")</f>
        <v/>
      </c>
      <c r="J33" s="66"/>
      <c r="K33" s="66"/>
      <c r="L33" s="66"/>
    </row>
    <row r="34" spans="1:12" ht="15.6">
      <c r="A34" s="92"/>
      <c r="H34" s="1">
        <v>35551</v>
      </c>
      <c r="I34" s="23" t="str" cm="1">
        <f t="array" ref="I34">IFERROR(INDEX($C$6:$F$23,MATCH(IF(MONTH(H34)=1,YEAR($H34)-1,YEAR($H34)),$B$6:$B$23,0),VLOOKUP(MONTH(H34),$K$6:$L$9,2,FALSE)),"")</f>
        <v/>
      </c>
      <c r="J34" s="66"/>
      <c r="K34" s="66"/>
      <c r="L34" s="66"/>
    </row>
    <row r="35" spans="1:12" ht="15.6">
      <c r="A35" s="92"/>
      <c r="H35" s="1">
        <v>35582</v>
      </c>
      <c r="I35" s="23" t="str" cm="1">
        <f t="array" ref="I35">IFERROR(INDEX($C$6:$F$23,MATCH(IF(MONTH(H35)=1,YEAR($H35)-1,YEAR($H35)),$B$6:$B$23,0),VLOOKUP(MONTH(H35),$K$6:$L$9,2,FALSE)),"")</f>
        <v/>
      </c>
      <c r="J35" s="66"/>
      <c r="K35" s="66"/>
      <c r="L35" s="66"/>
    </row>
    <row r="36" spans="1:12" ht="15.6">
      <c r="A36" s="92"/>
      <c r="H36" s="1">
        <v>35612</v>
      </c>
      <c r="I36" s="23" t="str" cm="1">
        <f t="array" ref="I36">IFERROR(INDEX($C$6:$F$23,MATCH(IF(MONTH(H36)=1,YEAR($H36)-1,YEAR($H36)),$B$6:$B$23,0),VLOOKUP(MONTH(H36),$K$6:$L$9,2,FALSE)),"")</f>
        <v/>
      </c>
      <c r="J36" s="66"/>
      <c r="K36" s="66"/>
      <c r="L36" s="66"/>
    </row>
    <row r="37" spans="1:12" ht="15.6">
      <c r="A37" s="92"/>
      <c r="H37" s="1">
        <v>35643</v>
      </c>
      <c r="I37" s="23" t="str" cm="1">
        <f t="array" ref="I37">IFERROR(INDEX($C$6:$F$23,MATCH(IF(MONTH(H37)=1,YEAR($H37)-1,YEAR($H37)),$B$6:$B$23,0),VLOOKUP(MONTH(H37),$K$6:$L$9,2,FALSE)),"")</f>
        <v/>
      </c>
      <c r="J37" s="66"/>
      <c r="K37" s="66"/>
      <c r="L37" s="66"/>
    </row>
    <row r="38" spans="1:12" ht="15.6">
      <c r="H38" s="1">
        <v>35674</v>
      </c>
      <c r="I38" s="23" t="str" cm="1">
        <f t="array" ref="I38">IFERROR(INDEX($C$6:$F$23,MATCH(IF(MONTH(H38)=1,YEAR($H38)-1,YEAR($H38)),$B$6:$B$23,0),VLOOKUP(MONTH(H38),$K$6:$L$9,2,FALSE)),"")</f>
        <v/>
      </c>
      <c r="J38" s="66"/>
      <c r="K38" s="66"/>
      <c r="L38" s="66"/>
    </row>
    <row r="39" spans="1:12" ht="15.6">
      <c r="H39" s="1">
        <v>35704</v>
      </c>
      <c r="I39" s="23" t="str" cm="1">
        <f t="array" ref="I39">IFERROR(INDEX($C$6:$F$23,MATCH(IF(MONTH(H39)=1,YEAR($H39)-1,YEAR($H39)),$B$6:$B$23,0),VLOOKUP(MONTH(H39),$K$6:$L$9,2,FALSE)),"")</f>
        <v/>
      </c>
      <c r="J39" s="66"/>
      <c r="K39" s="66"/>
      <c r="L39" s="66"/>
    </row>
    <row r="40" spans="1:12" ht="15.6">
      <c r="H40" s="1">
        <v>35735</v>
      </c>
      <c r="I40" s="23" t="str" cm="1">
        <f t="array" ref="I40">IFERROR(INDEX($C$6:$F$23,MATCH(IF(MONTH(H40)=1,YEAR($H40)-1,YEAR($H40)),$B$6:$B$23,0),VLOOKUP(MONTH(H40),$K$6:$L$9,2,FALSE)),"")</f>
        <v/>
      </c>
      <c r="J40" s="66"/>
      <c r="K40" s="66"/>
      <c r="L40" s="66"/>
    </row>
    <row r="41" spans="1:12" ht="15.6">
      <c r="H41" s="1">
        <v>35765</v>
      </c>
      <c r="I41" s="23" t="str" cm="1">
        <f t="array" ref="I41">IFERROR(INDEX($C$6:$F$23,MATCH(IF(MONTH(H41)=1,YEAR($H41)-1,YEAR($H41)),$B$6:$B$23,0),VLOOKUP(MONTH(H41),$K$6:$L$9,2,FALSE)),"")</f>
        <v/>
      </c>
      <c r="J41" s="66"/>
      <c r="K41" s="66"/>
      <c r="L41" s="66"/>
    </row>
    <row r="42" spans="1:12" ht="15.6">
      <c r="H42" s="1">
        <v>35796</v>
      </c>
      <c r="I42" s="23" t="str" cm="1">
        <f t="array" ref="I42">IFERROR(INDEX($C$6:$F$23,MATCH(IF(MONTH(H42)=1,YEAR($H42)-1,YEAR($H42)),$B$6:$B$23,0),VLOOKUP(MONTH(H42),$K$6:$L$9,2,FALSE)),"")</f>
        <v/>
      </c>
      <c r="J42" s="66"/>
      <c r="K42" s="66"/>
      <c r="L42" s="66"/>
    </row>
    <row r="43" spans="1:12" ht="15.6">
      <c r="H43" s="1">
        <v>35827</v>
      </c>
      <c r="I43" s="23" t="str" cm="1">
        <f t="array" ref="I43">IFERROR(INDEX($C$6:$F$23,MATCH(IF(MONTH(H43)=1,YEAR($H43)-1,YEAR($H43)),$B$6:$B$23,0),VLOOKUP(MONTH(H43),$K$6:$L$9,2,FALSE)),"")</f>
        <v/>
      </c>
      <c r="J43" s="66"/>
      <c r="K43" s="66"/>
      <c r="L43" s="66"/>
    </row>
    <row r="44" spans="1:12" ht="15.6">
      <c r="H44" s="1">
        <v>35855</v>
      </c>
      <c r="I44" s="23" t="str" cm="1">
        <f t="array" ref="I44">IFERROR(INDEX($C$6:$F$23,MATCH(IF(MONTH(H44)=1,YEAR($H44)-1,YEAR($H44)),$B$6:$B$23,0),VLOOKUP(MONTH(H44),$K$6:$L$9,2,FALSE)),"")</f>
        <v/>
      </c>
      <c r="J44" s="66"/>
      <c r="K44" s="66"/>
      <c r="L44" s="66"/>
    </row>
    <row r="45" spans="1:12" ht="15.6">
      <c r="H45" s="1">
        <v>35886</v>
      </c>
      <c r="I45" s="23" t="str" cm="1">
        <f t="array" ref="I45">IFERROR(INDEX($C$6:$F$23,MATCH(IF(MONTH(H45)=1,YEAR($H45)-1,YEAR($H45)),$B$6:$B$23,0),VLOOKUP(MONTH(H45),$K$6:$L$9,2,FALSE)),"")</f>
        <v/>
      </c>
      <c r="J45" s="66"/>
      <c r="K45" s="66"/>
      <c r="L45" s="66"/>
    </row>
    <row r="46" spans="1:12" ht="15.6">
      <c r="H46" s="1">
        <v>35916</v>
      </c>
      <c r="I46" s="23" t="str" cm="1">
        <f t="array" ref="I46">IFERROR(INDEX($C$6:$F$23,MATCH(IF(MONTH(H46)=1,YEAR($H46)-1,YEAR($H46)),$B$6:$B$23,0),VLOOKUP(MONTH(H46),$K$6:$L$9,2,FALSE)),"")</f>
        <v/>
      </c>
      <c r="J46" s="66"/>
      <c r="K46" s="66"/>
      <c r="L46" s="66"/>
    </row>
    <row r="47" spans="1:12" ht="15.6">
      <c r="H47" s="1">
        <v>35947</v>
      </c>
      <c r="I47" s="23" t="str" cm="1">
        <f t="array" ref="I47">IFERROR(INDEX($C$6:$F$23,MATCH(IF(MONTH(H47)=1,YEAR($H47)-1,YEAR($H47)),$B$6:$B$23,0),VLOOKUP(MONTH(H47),$K$6:$L$9,2,FALSE)),"")</f>
        <v/>
      </c>
      <c r="J47" s="66"/>
      <c r="K47" s="66"/>
      <c r="L47" s="66"/>
    </row>
    <row r="48" spans="1:12" ht="15.6">
      <c r="H48" s="1">
        <v>35977</v>
      </c>
      <c r="I48" s="23" t="str" cm="1">
        <f t="array" ref="I48">IFERROR(INDEX($C$6:$F$23,MATCH(IF(MONTH(H48)=1,YEAR($H48)-1,YEAR($H48)),$B$6:$B$23,0),VLOOKUP(MONTH(H48),$K$6:$L$9,2,FALSE)),"")</f>
        <v/>
      </c>
      <c r="J48" s="66"/>
      <c r="K48" s="66"/>
      <c r="L48" s="66"/>
    </row>
    <row r="49" spans="8:12" ht="15.6">
      <c r="H49" s="1">
        <v>36008</v>
      </c>
      <c r="I49" s="23" t="str" cm="1">
        <f t="array" ref="I49">IFERROR(INDEX($C$6:$F$23,MATCH(IF(MONTH(H49)=1,YEAR($H49)-1,YEAR($H49)),$B$6:$B$23,0),VLOOKUP(MONTH(H49),$K$6:$L$9,2,FALSE)),"")</f>
        <v/>
      </c>
      <c r="J49" s="66"/>
      <c r="K49" s="66"/>
      <c r="L49" s="66"/>
    </row>
    <row r="50" spans="8:12" ht="15.6">
      <c r="H50" s="1">
        <v>36039</v>
      </c>
      <c r="I50" s="23" t="str" cm="1">
        <f t="array" ref="I50">IFERROR(INDEX($C$6:$F$23,MATCH(IF(MONTH(H50)=1,YEAR($H50)-1,YEAR($H50)),$B$6:$B$23,0),VLOOKUP(MONTH(H50),$K$6:$L$9,2,FALSE)),"")</f>
        <v/>
      </c>
      <c r="J50" s="66"/>
      <c r="K50" s="66"/>
      <c r="L50" s="66"/>
    </row>
    <row r="51" spans="8:12" ht="15.6">
      <c r="H51" s="1">
        <v>36069</v>
      </c>
      <c r="I51" s="23" t="str" cm="1">
        <f t="array" ref="I51">IFERROR(INDEX($C$6:$F$23,MATCH(IF(MONTH(H51)=1,YEAR($H51)-1,YEAR($H51)),$B$6:$B$23,0),VLOOKUP(MONTH(H51),$K$6:$L$9,2,FALSE)),"")</f>
        <v/>
      </c>
      <c r="J51" s="66"/>
      <c r="K51" s="66"/>
      <c r="L51" s="66"/>
    </row>
    <row r="52" spans="8:12" ht="15.6">
      <c r="H52" s="1">
        <v>36100</v>
      </c>
      <c r="I52" s="23" t="str" cm="1">
        <f t="array" ref="I52">IFERROR(INDEX($C$6:$F$23,MATCH(IF(MONTH(H52)=1,YEAR($H52)-1,YEAR($H52)),$B$6:$B$23,0),VLOOKUP(MONTH(H52),$K$6:$L$9,2,FALSE)),"")</f>
        <v/>
      </c>
      <c r="J52" s="66"/>
      <c r="K52" s="66"/>
      <c r="L52" s="66"/>
    </row>
    <row r="53" spans="8:12" ht="15.6">
      <c r="H53" s="1">
        <v>36130</v>
      </c>
      <c r="I53" s="23" t="str" cm="1">
        <f t="array" ref="I53">IFERROR(INDEX($C$6:$F$23,MATCH(IF(MONTH(H53)=1,YEAR($H53)-1,YEAR($H53)),$B$6:$B$23,0),VLOOKUP(MONTH(H53),$K$6:$L$9,2,FALSE)),"")</f>
        <v/>
      </c>
      <c r="J53" s="66"/>
      <c r="K53" s="66"/>
      <c r="L53" s="66"/>
    </row>
    <row r="54" spans="8:12" ht="15.6">
      <c r="H54" s="1">
        <v>36161</v>
      </c>
      <c r="I54" s="23" t="str" cm="1">
        <f t="array" ref="I54">IFERROR(INDEX($C$6:$F$23,MATCH(IF(MONTH(H54)=1,YEAR($H54)-1,YEAR($H54)),$B$6:$B$23,0),VLOOKUP(MONTH(H54),$K$6:$L$9,2,FALSE)),"")</f>
        <v/>
      </c>
      <c r="J54" s="66"/>
      <c r="K54" s="66"/>
      <c r="L54" s="66"/>
    </row>
    <row r="55" spans="8:12" ht="15.6">
      <c r="H55" s="1">
        <v>36192</v>
      </c>
      <c r="I55" s="23" t="str" cm="1">
        <f t="array" ref="I55">IFERROR(INDEX($C$6:$F$23,MATCH(IF(MONTH(H55)=1,YEAR($H55)-1,YEAR($H55)),$B$6:$B$23,0),VLOOKUP(MONTH(H55),$K$6:$L$9,2,FALSE)),"")</f>
        <v/>
      </c>
      <c r="J55" s="66"/>
      <c r="K55" s="66"/>
      <c r="L55" s="66"/>
    </row>
    <row r="56" spans="8:12" ht="15.6">
      <c r="H56" s="1">
        <v>36220</v>
      </c>
      <c r="I56" s="23" t="str" cm="1">
        <f t="array" ref="I56">IFERROR(INDEX($C$6:$F$23,MATCH(IF(MONTH(H56)=1,YEAR($H56)-1,YEAR($H56)),$B$6:$B$23,0),VLOOKUP(MONTH(H56),$K$6:$L$9,2,FALSE)),"")</f>
        <v/>
      </c>
      <c r="J56" s="66"/>
      <c r="K56" s="66"/>
      <c r="L56" s="66"/>
    </row>
    <row r="57" spans="8:12" ht="15.6">
      <c r="H57" s="1">
        <v>36251</v>
      </c>
      <c r="I57" s="23" t="str" cm="1">
        <f t="array" ref="I57">IFERROR(INDEX($C$6:$F$23,MATCH(IF(MONTH(H57)=1,YEAR($H57)-1,YEAR($H57)),$B$6:$B$23,0),VLOOKUP(MONTH(H57),$K$6:$L$9,2,FALSE)),"")</f>
        <v/>
      </c>
      <c r="J57" s="66"/>
      <c r="K57" s="66"/>
      <c r="L57" s="66"/>
    </row>
    <row r="58" spans="8:12" ht="15.6">
      <c r="H58" s="1">
        <v>36281</v>
      </c>
      <c r="I58" s="23" t="str" cm="1">
        <f t="array" ref="I58">IFERROR(INDEX($C$6:$F$23,MATCH(IF(MONTH(H58)=1,YEAR($H58)-1,YEAR($H58)),$B$6:$B$23,0),VLOOKUP(MONTH(H58),$K$6:$L$9,2,FALSE)),"")</f>
        <v/>
      </c>
      <c r="J58" s="66"/>
      <c r="K58" s="66"/>
      <c r="L58" s="66"/>
    </row>
    <row r="59" spans="8:12" ht="15.6">
      <c r="H59" s="1">
        <v>36312</v>
      </c>
      <c r="I59" s="23" t="str" cm="1">
        <f t="array" ref="I59">IFERROR(INDEX($C$6:$F$23,MATCH(IF(MONTH(H59)=1,YEAR($H59)-1,YEAR($H59)),$B$6:$B$23,0),VLOOKUP(MONTH(H59),$K$6:$L$9,2,FALSE)),"")</f>
        <v/>
      </c>
      <c r="J59" s="66"/>
      <c r="K59" s="66"/>
      <c r="L59" s="66"/>
    </row>
    <row r="60" spans="8:12" ht="15.6">
      <c r="H60" s="1">
        <v>36342</v>
      </c>
      <c r="I60" s="23" t="str" cm="1">
        <f t="array" ref="I60">IFERROR(INDEX($C$6:$F$23,MATCH(IF(MONTH(H60)=1,YEAR($H60)-1,YEAR($H60)),$B$6:$B$23,0),VLOOKUP(MONTH(H60),$K$6:$L$9,2,FALSE)),"")</f>
        <v/>
      </c>
      <c r="J60" s="66"/>
      <c r="K60" s="66"/>
      <c r="L60" s="66"/>
    </row>
    <row r="61" spans="8:12" ht="15.6">
      <c r="H61" s="1">
        <v>36373</v>
      </c>
      <c r="I61" s="23" t="str" cm="1">
        <f t="array" ref="I61">IFERROR(INDEX($C$6:$F$23,MATCH(IF(MONTH(H61)=1,YEAR($H61)-1,YEAR($H61)),$B$6:$B$23,0),VLOOKUP(MONTH(H61),$K$6:$L$9,2,FALSE)),"")</f>
        <v/>
      </c>
      <c r="J61" s="66"/>
      <c r="K61" s="66"/>
      <c r="L61" s="66"/>
    </row>
    <row r="62" spans="8:12" ht="15.6">
      <c r="H62" s="1">
        <v>36404</v>
      </c>
      <c r="I62" s="23" t="str" cm="1">
        <f t="array" ref="I62">IFERROR(INDEX($C$6:$F$23,MATCH(IF(MONTH(H62)=1,YEAR($H62)-1,YEAR($H62)),$B$6:$B$23,0),VLOOKUP(MONTH(H62),$K$6:$L$9,2,FALSE)),"")</f>
        <v/>
      </c>
      <c r="J62" s="66"/>
      <c r="K62" s="66"/>
      <c r="L62" s="66"/>
    </row>
    <row r="63" spans="8:12" ht="15.6">
      <c r="H63" s="1">
        <v>36434</v>
      </c>
      <c r="I63" s="23" t="str" cm="1">
        <f t="array" ref="I63">IFERROR(INDEX($C$6:$F$23,MATCH(IF(MONTH(H63)=1,YEAR($H63)-1,YEAR($H63)),$B$6:$B$23,0),VLOOKUP(MONTH(H63),$K$6:$L$9,2,FALSE)),"")</f>
        <v/>
      </c>
      <c r="J63" s="66"/>
      <c r="K63" s="66"/>
      <c r="L63" s="66"/>
    </row>
    <row r="64" spans="8:12" ht="15.6">
      <c r="H64" s="1">
        <v>36465</v>
      </c>
      <c r="I64" s="23" t="str" cm="1">
        <f t="array" ref="I64">IFERROR(INDEX($C$6:$F$23,MATCH(IF(MONTH(H64)=1,YEAR($H64)-1,YEAR($H64)),$B$6:$B$23,0),VLOOKUP(MONTH(H64),$K$6:$L$9,2,FALSE)),"")</f>
        <v/>
      </c>
      <c r="J64" s="66"/>
      <c r="K64" s="66"/>
      <c r="L64" s="66"/>
    </row>
    <row r="65" spans="8:12" ht="15.6">
      <c r="H65" s="1">
        <v>36495</v>
      </c>
      <c r="I65" s="23" t="str" cm="1">
        <f t="array" ref="I65">IFERROR(INDEX($C$6:$F$23,MATCH(IF(MONTH(H65)=1,YEAR($H65)-1,YEAR($H65)),$B$6:$B$23,0),VLOOKUP(MONTH(H65),$K$6:$L$9,2,FALSE)),"")</f>
        <v/>
      </c>
      <c r="J65" s="66"/>
      <c r="K65" s="66"/>
      <c r="L65" s="66"/>
    </row>
    <row r="66" spans="8:12" ht="15.6">
      <c r="H66" s="1">
        <v>36526</v>
      </c>
      <c r="I66" s="23" t="str" cm="1">
        <f t="array" ref="I66">IFERROR(INDEX($C$6:$F$23,MATCH(IF(MONTH(H66)=1,YEAR($H66)-1,YEAR($H66)),$B$6:$B$23,0),VLOOKUP(MONTH(H66),$K$6:$L$9,2,FALSE)),"")</f>
        <v/>
      </c>
      <c r="J66" s="66"/>
      <c r="K66" s="66"/>
      <c r="L66" s="66"/>
    </row>
    <row r="67" spans="8:12" ht="15.6">
      <c r="H67" s="1">
        <v>36557</v>
      </c>
      <c r="I67" s="23" t="str" cm="1">
        <f t="array" ref="I67">IFERROR(INDEX($C$6:$F$23,MATCH(IF(MONTH(H67)=1,YEAR($H67)-1,YEAR($H67)),$B$6:$B$23,0),VLOOKUP(MONTH(H67),$K$6:$L$9,2,FALSE)),"")</f>
        <v/>
      </c>
      <c r="J67" s="66"/>
      <c r="K67" s="66"/>
      <c r="L67" s="66"/>
    </row>
    <row r="68" spans="8:12" ht="15.6">
      <c r="H68" s="1">
        <v>36586</v>
      </c>
      <c r="I68" s="23" t="str" cm="1">
        <f t="array" ref="I68">IFERROR(INDEX($C$6:$F$23,MATCH(IF(MONTH(H68)=1,YEAR($H68)-1,YEAR($H68)),$B$6:$B$23,0),VLOOKUP(MONTH(H68),$K$6:$L$9,2,FALSE)),"")</f>
        <v/>
      </c>
      <c r="J68" s="66"/>
      <c r="K68" s="66"/>
      <c r="L68" s="66"/>
    </row>
    <row r="69" spans="8:12" ht="15.6">
      <c r="H69" s="1">
        <v>36617</v>
      </c>
      <c r="I69" s="23" t="str" cm="1">
        <f t="array" ref="I69">IFERROR(INDEX($C$6:$F$23,MATCH(IF(MONTH(H69)=1,YEAR($H69)-1,YEAR($H69)),$B$6:$B$23,0),VLOOKUP(MONTH(H69),$K$6:$L$9,2,FALSE)),"")</f>
        <v/>
      </c>
      <c r="J69" s="66"/>
      <c r="K69" s="66"/>
      <c r="L69" s="66"/>
    </row>
    <row r="70" spans="8:12" ht="15.6">
      <c r="H70" s="1">
        <v>36647</v>
      </c>
      <c r="I70" s="23" t="str" cm="1">
        <f t="array" ref="I70">IFERROR(INDEX($C$6:$F$23,MATCH(IF(MONTH(H70)=1,YEAR($H70)-1,YEAR($H70)),$B$6:$B$23,0),VLOOKUP(MONTH(H70),$K$6:$L$9,2,FALSE)),"")</f>
        <v/>
      </c>
      <c r="J70" s="66"/>
      <c r="K70" s="66"/>
      <c r="L70" s="66"/>
    </row>
    <row r="71" spans="8:12" ht="15.6">
      <c r="H71" s="1">
        <v>36678</v>
      </c>
      <c r="I71" s="23" t="str" cm="1">
        <f t="array" ref="I71">IFERROR(INDEX($C$6:$F$23,MATCH(IF(MONTH(H71)=1,YEAR($H71)-1,YEAR($H71)),$B$6:$B$23,0),VLOOKUP(MONTH(H71),$K$6:$L$9,2,FALSE)),"")</f>
        <v/>
      </c>
      <c r="J71" s="66"/>
      <c r="K71" s="66"/>
      <c r="L71" s="66"/>
    </row>
    <row r="72" spans="8:12" ht="15.6">
      <c r="H72" s="1">
        <v>36708</v>
      </c>
      <c r="I72" s="23" t="str" cm="1">
        <f t="array" ref="I72">IFERROR(INDEX($C$6:$F$23,MATCH(IF(MONTH(H72)=1,YEAR($H72)-1,YEAR($H72)),$B$6:$B$23,0),VLOOKUP(MONTH(H72),$K$6:$L$9,2,FALSE)),"")</f>
        <v/>
      </c>
      <c r="J72" s="66"/>
      <c r="K72" s="66"/>
      <c r="L72" s="66"/>
    </row>
    <row r="73" spans="8:12" ht="15.6">
      <c r="H73" s="1">
        <v>36739</v>
      </c>
      <c r="I73" s="23" t="str" cm="1">
        <f t="array" ref="I73">IFERROR(INDEX($C$6:$F$23,MATCH(IF(MONTH(H73)=1,YEAR($H73)-1,YEAR($H73)),$B$6:$B$23,0),VLOOKUP(MONTH(H73),$K$6:$L$9,2,FALSE)),"")</f>
        <v/>
      </c>
      <c r="J73" s="66"/>
      <c r="K73" s="66"/>
      <c r="L73" s="66"/>
    </row>
    <row r="74" spans="8:12" ht="15.6">
      <c r="H74" s="1">
        <v>36770</v>
      </c>
      <c r="I74" s="23" t="str" cm="1">
        <f t="array" ref="I74">IFERROR(INDEX($C$6:$F$23,MATCH(IF(MONTH(H74)=1,YEAR($H74)-1,YEAR($H74)),$B$6:$B$23,0),VLOOKUP(MONTH(H74),$K$6:$L$9,2,FALSE)),"")</f>
        <v/>
      </c>
      <c r="J74" s="66"/>
      <c r="K74" s="66"/>
      <c r="L74" s="66"/>
    </row>
    <row r="75" spans="8:12" ht="15.6">
      <c r="H75" s="1">
        <v>36800</v>
      </c>
      <c r="I75" s="23" t="str" cm="1">
        <f t="array" ref="I75">IFERROR(INDEX($C$6:$F$23,MATCH(IF(MONTH(H75)=1,YEAR($H75)-1,YEAR($H75)),$B$6:$B$23,0),VLOOKUP(MONTH(H75),$K$6:$L$9,2,FALSE)),"")</f>
        <v/>
      </c>
      <c r="J75" s="66"/>
      <c r="K75" s="66"/>
      <c r="L75" s="66"/>
    </row>
    <row r="76" spans="8:12" ht="15.6">
      <c r="H76" s="1">
        <v>36831</v>
      </c>
      <c r="I76" s="23" t="str" cm="1">
        <f t="array" ref="I76">IFERROR(INDEX($C$6:$F$23,MATCH(IF(MONTH(H76)=1,YEAR($H76)-1,YEAR($H76)),$B$6:$B$23,0),VLOOKUP(MONTH(H76),$K$6:$L$9,2,FALSE)),"")</f>
        <v/>
      </c>
      <c r="J76" s="66"/>
      <c r="K76" s="66"/>
      <c r="L76" s="66"/>
    </row>
    <row r="77" spans="8:12" ht="15.6">
      <c r="H77" s="1">
        <v>36861</v>
      </c>
      <c r="I77" s="23" t="str" cm="1">
        <f t="array" ref="I77">IFERROR(INDEX($C$6:$F$23,MATCH(IF(MONTH(H77)=1,YEAR($H77)-1,YEAR($H77)),$B$6:$B$23,0),VLOOKUP(MONTH(H77),$K$6:$L$9,2,FALSE)),"")</f>
        <v/>
      </c>
      <c r="J77" s="66"/>
      <c r="K77" s="66"/>
      <c r="L77" s="66"/>
    </row>
    <row r="78" spans="8:12" ht="15.6">
      <c r="H78" s="1">
        <v>36892</v>
      </c>
      <c r="I78" s="23" t="str" cm="1">
        <f t="array" ref="I78">IFERROR(INDEX($C$6:$F$23,MATCH(IF(MONTH(H78)=1,YEAR($H78)-1,YEAR($H78)),$B$6:$B$23,0),VLOOKUP(MONTH(H78),$K$6:$L$9,2,FALSE)),"")</f>
        <v/>
      </c>
      <c r="J78" s="66"/>
      <c r="K78" s="66"/>
      <c r="L78" s="66"/>
    </row>
    <row r="79" spans="8:12" ht="15.6">
      <c r="H79" s="1">
        <v>36923</v>
      </c>
      <c r="I79" s="23" t="str" cm="1">
        <f t="array" ref="I79">IFERROR(INDEX($C$6:$F$23,MATCH(IF(MONTH(H79)=1,YEAR($H79)-1,YEAR($H79)),$B$6:$B$23,0),VLOOKUP(MONTH(H79),$K$6:$L$9,2,FALSE)),"")</f>
        <v/>
      </c>
      <c r="J79" s="66"/>
      <c r="K79" s="66"/>
      <c r="L79" s="66"/>
    </row>
    <row r="80" spans="8:12" ht="15.6">
      <c r="H80" s="1">
        <v>36951</v>
      </c>
      <c r="I80" s="23" t="str" cm="1">
        <f t="array" ref="I80">IFERROR(INDEX($C$6:$F$23,MATCH(IF(MONTH(H80)=1,YEAR($H80)-1,YEAR($H80)),$B$6:$B$23,0),VLOOKUP(MONTH(H80),$K$6:$L$9,2,FALSE)),"")</f>
        <v/>
      </c>
      <c r="J80" s="66"/>
      <c r="K80" s="66"/>
      <c r="L80" s="66"/>
    </row>
    <row r="81" spans="8:12" ht="15.6">
      <c r="H81" s="1">
        <v>36982</v>
      </c>
      <c r="I81" s="23" t="str" cm="1">
        <f t="array" ref="I81">IFERROR(INDEX($C$6:$F$23,MATCH(IF(MONTH(H81)=1,YEAR($H81)-1,YEAR($H81)),$B$6:$B$23,0),VLOOKUP(MONTH(H81),$K$6:$L$9,2,FALSE)),"")</f>
        <v/>
      </c>
      <c r="J81" s="66"/>
      <c r="K81" s="66"/>
      <c r="L81" s="66"/>
    </row>
    <row r="82" spans="8:12" ht="15.6">
      <c r="H82" s="1">
        <v>37012</v>
      </c>
      <c r="I82" s="23" t="str" cm="1">
        <f t="array" ref="I82">IFERROR(INDEX($C$6:$F$23,MATCH(IF(MONTH(H82)=1,YEAR($H82)-1,YEAR($H82)),$B$6:$B$23,0),VLOOKUP(MONTH(H82),$K$6:$L$9,2,FALSE)),"")</f>
        <v/>
      </c>
      <c r="J82" s="66"/>
      <c r="K82" s="66"/>
      <c r="L82" s="66"/>
    </row>
    <row r="83" spans="8:12" ht="15.6">
      <c r="H83" s="1">
        <v>37043</v>
      </c>
      <c r="I83" s="23" t="str" cm="1">
        <f t="array" ref="I83">IFERROR(INDEX($C$6:$F$23,MATCH(IF(MONTH(H83)=1,YEAR($H83)-1,YEAR($H83)),$B$6:$B$23,0),VLOOKUP(MONTH(H83),$K$6:$L$9,2,FALSE)),"")</f>
        <v/>
      </c>
      <c r="J83" s="66"/>
      <c r="K83" s="66"/>
      <c r="L83" s="66"/>
    </row>
    <row r="84" spans="8:12" ht="15.6">
      <c r="H84" s="1">
        <v>37073</v>
      </c>
      <c r="I84" s="23" t="str" cm="1">
        <f t="array" ref="I84">IFERROR(INDEX($C$6:$F$23,MATCH(IF(MONTH(H84)=1,YEAR($H84)-1,YEAR($H84)),$B$6:$B$23,0),VLOOKUP(MONTH(H84),$K$6:$L$9,2,FALSE)),"")</f>
        <v/>
      </c>
      <c r="J84" s="66"/>
      <c r="K84" s="66"/>
      <c r="L84" s="66"/>
    </row>
    <row r="85" spans="8:12" ht="15.6">
      <c r="H85" s="1">
        <v>37104</v>
      </c>
      <c r="I85" s="23" t="str" cm="1">
        <f t="array" ref="I85">IFERROR(INDEX($C$6:$F$23,MATCH(IF(MONTH(H85)=1,YEAR($H85)-1,YEAR($H85)),$B$6:$B$23,0),VLOOKUP(MONTH(H85),$K$6:$L$9,2,FALSE)),"")</f>
        <v/>
      </c>
      <c r="J85" s="66"/>
      <c r="K85" s="66"/>
      <c r="L85" s="66"/>
    </row>
    <row r="86" spans="8:12" ht="15.6">
      <c r="H86" s="1">
        <v>37135</v>
      </c>
      <c r="I86" s="23" t="str" cm="1">
        <f t="array" ref="I86">IFERROR(INDEX($C$6:$F$23,MATCH(IF(MONTH(H86)=1,YEAR($H86)-1,YEAR($H86)),$B$6:$B$23,0),VLOOKUP(MONTH(H86),$K$6:$L$9,2,FALSE)),"")</f>
        <v/>
      </c>
      <c r="J86" s="66"/>
      <c r="K86" s="66"/>
      <c r="L86" s="66"/>
    </row>
    <row r="87" spans="8:12" ht="15.6">
      <c r="H87" s="1">
        <v>37165</v>
      </c>
      <c r="I87" s="23" t="str" cm="1">
        <f t="array" ref="I87">IFERROR(INDEX($C$6:$F$23,MATCH(IF(MONTH(H87)=1,YEAR($H87)-1,YEAR($H87)),$B$6:$B$23,0),VLOOKUP(MONTH(H87),$K$6:$L$9,2,FALSE)),"")</f>
        <v/>
      </c>
      <c r="J87" s="66"/>
      <c r="K87" s="66"/>
      <c r="L87" s="66"/>
    </row>
    <row r="88" spans="8:12" ht="15.6">
      <c r="H88" s="1">
        <v>37196</v>
      </c>
      <c r="I88" s="23" t="str" cm="1">
        <f t="array" ref="I88">IFERROR(INDEX($C$6:$F$23,MATCH(IF(MONTH(H88)=1,YEAR($H88)-1,YEAR($H88)),$B$6:$B$23,0),VLOOKUP(MONTH(H88),$K$6:$L$9,2,FALSE)),"")</f>
        <v/>
      </c>
      <c r="J88" s="66"/>
      <c r="K88" s="66"/>
      <c r="L88" s="66"/>
    </row>
    <row r="89" spans="8:12" ht="15.6">
      <c r="H89" s="1">
        <v>37226</v>
      </c>
      <c r="I89" s="23" t="str" cm="1">
        <f t="array" ref="I89">IFERROR(INDEX($C$6:$F$23,MATCH(IF(MONTH(H89)=1,YEAR($H89)-1,YEAR($H89)),$B$6:$B$23,0),VLOOKUP(MONTH(H89),$K$6:$L$9,2,FALSE)),"")</f>
        <v/>
      </c>
      <c r="J89" s="66"/>
      <c r="K89" s="66"/>
      <c r="L89" s="66"/>
    </row>
    <row r="90" spans="8:12" ht="15.6">
      <c r="H90" s="1">
        <v>37257</v>
      </c>
      <c r="I90" s="23" t="str" cm="1">
        <f t="array" ref="I90">IFERROR(INDEX($C$6:$F$23,MATCH(IF(MONTH(H90)=1,YEAR($H90)-1,YEAR($H90)),$B$6:$B$23,0),VLOOKUP(MONTH(H90),$K$6:$L$9,2,FALSE)),"")</f>
        <v/>
      </c>
      <c r="J90" s="66"/>
      <c r="K90" s="66"/>
      <c r="L90" s="66"/>
    </row>
    <row r="91" spans="8:12" ht="15.6">
      <c r="H91" s="1">
        <v>37288</v>
      </c>
      <c r="I91" s="23" t="str" cm="1">
        <f t="array" ref="I91">IFERROR(INDEX($C$6:$F$23,MATCH(IF(MONTH(H91)=1,YEAR($H91)-1,YEAR($H91)),$B$6:$B$23,0),VLOOKUP(MONTH(H91),$K$6:$L$9,2,FALSE)),"")</f>
        <v/>
      </c>
      <c r="J91" s="66"/>
      <c r="K91" s="66"/>
      <c r="L91" s="66"/>
    </row>
    <row r="92" spans="8:12" ht="15.6">
      <c r="H92" s="1">
        <v>37316</v>
      </c>
      <c r="I92" s="23" t="str" cm="1">
        <f t="array" ref="I92">IFERROR(INDEX($C$6:$F$23,MATCH(IF(MONTH(H92)=1,YEAR($H92)-1,YEAR($H92)),$B$6:$B$23,0),VLOOKUP(MONTH(H92),$K$6:$L$9,2,FALSE)),"")</f>
        <v/>
      </c>
      <c r="J92" s="66"/>
      <c r="K92" s="66"/>
      <c r="L92" s="66"/>
    </row>
    <row r="93" spans="8:12" ht="15.6">
      <c r="H93" s="1">
        <v>37347</v>
      </c>
      <c r="I93" s="23" t="str" cm="1">
        <f t="array" ref="I93">IFERROR(INDEX($C$6:$F$23,MATCH(IF(MONTH(H93)=1,YEAR($H93)-1,YEAR($H93)),$B$6:$B$23,0),VLOOKUP(MONTH(H93),$K$6:$L$9,2,FALSE)),"")</f>
        <v/>
      </c>
      <c r="J93" s="66"/>
      <c r="K93" s="66"/>
      <c r="L93" s="66"/>
    </row>
    <row r="94" spans="8:12" ht="15.6">
      <c r="H94" s="1">
        <v>37377</v>
      </c>
      <c r="I94" s="23" t="str" cm="1">
        <f t="array" ref="I94">IFERROR(INDEX($C$6:$F$23,MATCH(IF(MONTH(H94)=1,YEAR($H94)-1,YEAR($H94)),$B$6:$B$23,0),VLOOKUP(MONTH(H94),$K$6:$L$9,2,FALSE)),"")</f>
        <v/>
      </c>
      <c r="J94" s="66"/>
      <c r="K94" s="66"/>
      <c r="L94" s="66"/>
    </row>
    <row r="95" spans="8:12" ht="15.6">
      <c r="H95" s="1">
        <v>37408</v>
      </c>
      <c r="I95" s="23" t="str" cm="1">
        <f t="array" ref="I95">IFERROR(INDEX($C$6:$F$23,MATCH(IF(MONTH(H95)=1,YEAR($H95)-1,YEAR($H95)),$B$6:$B$23,0),VLOOKUP(MONTH(H95),$K$6:$L$9,2,FALSE)),"")</f>
        <v/>
      </c>
      <c r="J95" s="66"/>
      <c r="K95" s="66"/>
      <c r="L95" s="66"/>
    </row>
    <row r="96" spans="8:12" ht="15.6">
      <c r="H96" s="1">
        <v>37438</v>
      </c>
      <c r="I96" s="23" t="str" cm="1">
        <f t="array" ref="I96">IFERROR(INDEX($C$6:$F$23,MATCH(IF(MONTH(H96)=1,YEAR($H96)-1,YEAR($H96)),$B$6:$B$23,0),VLOOKUP(MONTH(H96),$K$6:$L$9,2,FALSE)),"")</f>
        <v/>
      </c>
      <c r="J96" s="66"/>
      <c r="K96" s="66"/>
      <c r="L96" s="66"/>
    </row>
    <row r="97" spans="8:12" ht="15.6">
      <c r="H97" s="1">
        <v>37469</v>
      </c>
      <c r="I97" s="23" t="str" cm="1">
        <f t="array" ref="I97">IFERROR(INDEX($C$6:$F$23,MATCH(IF(MONTH(H97)=1,YEAR($H97)-1,YEAR($H97)),$B$6:$B$23,0),VLOOKUP(MONTH(H97),$K$6:$L$9,2,FALSE)),"")</f>
        <v/>
      </c>
      <c r="J97" s="66"/>
      <c r="K97" s="66"/>
      <c r="L97" s="66"/>
    </row>
    <row r="98" spans="8:12" ht="15.6">
      <c r="H98" s="1">
        <v>37500</v>
      </c>
      <c r="I98" s="23" t="str" cm="1">
        <f t="array" ref="I98">IFERROR(INDEX($C$6:$F$23,MATCH(IF(MONTH(H98)=1,YEAR($H98)-1,YEAR($H98)),$B$6:$B$23,0),VLOOKUP(MONTH(H98),$K$6:$L$9,2,FALSE)),"")</f>
        <v/>
      </c>
      <c r="J98" s="66"/>
      <c r="K98" s="66"/>
      <c r="L98" s="66"/>
    </row>
    <row r="99" spans="8:12" ht="15.6">
      <c r="H99" s="1">
        <v>37530</v>
      </c>
      <c r="I99" s="23" t="str" cm="1">
        <f t="array" ref="I99">IFERROR(INDEX($C$6:$F$23,MATCH(IF(MONTH(H99)=1,YEAR($H99)-1,YEAR($H99)),$B$6:$B$23,0),VLOOKUP(MONTH(H99),$K$6:$L$9,2,FALSE)),"")</f>
        <v/>
      </c>
      <c r="J99" s="66"/>
      <c r="K99" s="66"/>
      <c r="L99" s="66"/>
    </row>
    <row r="100" spans="8:12" ht="15.6">
      <c r="H100" s="1">
        <v>37561</v>
      </c>
      <c r="I100" s="23" t="str" cm="1">
        <f t="array" ref="I100">IFERROR(INDEX($C$6:$F$23,MATCH(IF(MONTH(H100)=1,YEAR($H100)-1,YEAR($H100)),$B$6:$B$23,0),VLOOKUP(MONTH(H100),$K$6:$L$9,2,FALSE)),"")</f>
        <v/>
      </c>
      <c r="J100" s="66"/>
      <c r="K100" s="66"/>
      <c r="L100" s="66"/>
    </row>
    <row r="101" spans="8:12" ht="15.6">
      <c r="H101" s="1">
        <v>37591</v>
      </c>
      <c r="I101" s="23" t="str" cm="1">
        <f t="array" ref="I101">IFERROR(INDEX($C$6:$F$23,MATCH(IF(MONTH(H101)=1,YEAR($H101)-1,YEAR($H101)),$B$6:$B$23,0),VLOOKUP(MONTH(H101),$K$6:$L$9,2,FALSE)),"")</f>
        <v/>
      </c>
      <c r="J101" s="66"/>
      <c r="K101" s="66"/>
      <c r="L101" s="66"/>
    </row>
    <row r="102" spans="8:12" ht="15.6">
      <c r="H102" s="1">
        <v>37622</v>
      </c>
      <c r="I102" s="23" t="str" cm="1">
        <f t="array" ref="I102">IFERROR(INDEX($C$6:$F$23,MATCH(IF(MONTH(H102)=1,YEAR($H102)-1,YEAR($H102)),$B$6:$B$23,0),VLOOKUP(MONTH(H102),$K$6:$L$9,2,FALSE)),"")</f>
        <v/>
      </c>
      <c r="J102" s="66"/>
      <c r="K102" s="66"/>
      <c r="L102" s="66"/>
    </row>
    <row r="103" spans="8:12" ht="15.6">
      <c r="H103" s="1">
        <v>37653</v>
      </c>
      <c r="I103" s="23" t="str" cm="1">
        <f t="array" ref="I103">IFERROR(INDEX($C$6:$F$23,MATCH(IF(MONTH(H103)=1,YEAR($H103)-1,YEAR($H103)),$B$6:$B$23,0),VLOOKUP(MONTH(H103),$K$6:$L$9,2,FALSE)),"")</f>
        <v/>
      </c>
      <c r="J103" s="66"/>
      <c r="K103" s="66"/>
      <c r="L103" s="66"/>
    </row>
    <row r="104" spans="8:12" ht="15.6">
      <c r="H104" s="1">
        <v>37681</v>
      </c>
      <c r="I104" s="23" t="str" cm="1">
        <f t="array" ref="I104">IFERROR(INDEX($C$6:$F$23,MATCH(IF(MONTH(H104)=1,YEAR($H104)-1,YEAR($H104)),$B$6:$B$23,0),VLOOKUP(MONTH(H104),$K$6:$L$9,2,FALSE)),"")</f>
        <v/>
      </c>
      <c r="J104" s="66"/>
      <c r="K104" s="66"/>
      <c r="L104" s="66"/>
    </row>
    <row r="105" spans="8:12" ht="15.6">
      <c r="H105" s="1">
        <v>37712</v>
      </c>
      <c r="I105" s="23" t="str" cm="1">
        <f t="array" ref="I105">IFERROR(INDEX($C$6:$F$23,MATCH(IF(MONTH(H105)=1,YEAR($H105)-1,YEAR($H105)),$B$6:$B$23,0),VLOOKUP(MONTH(H105),$K$6:$L$9,2,FALSE)),"")</f>
        <v/>
      </c>
      <c r="J105" s="66"/>
      <c r="K105" s="66"/>
      <c r="L105" s="66"/>
    </row>
    <row r="106" spans="8:12" ht="15.6">
      <c r="H106" s="1">
        <v>37742</v>
      </c>
      <c r="I106" s="23" t="str" cm="1">
        <f t="array" ref="I106">IFERROR(INDEX($C$6:$F$23,MATCH(IF(MONTH(H106)=1,YEAR($H106)-1,YEAR($H106)),$B$6:$B$23,0),VLOOKUP(MONTH(H106),$K$6:$L$9,2,FALSE)),"")</f>
        <v/>
      </c>
      <c r="J106" s="66"/>
      <c r="K106" s="66"/>
      <c r="L106" s="66"/>
    </row>
    <row r="107" spans="8:12" ht="15.6">
      <c r="H107" s="1">
        <v>37773</v>
      </c>
      <c r="I107" s="23" t="str" cm="1">
        <f t="array" ref="I107">IFERROR(INDEX($C$6:$F$23,MATCH(IF(MONTH(H107)=1,YEAR($H107)-1,YEAR($H107)),$B$6:$B$23,0),VLOOKUP(MONTH(H107),$K$6:$L$9,2,FALSE)),"")</f>
        <v/>
      </c>
      <c r="J107" s="66"/>
      <c r="K107" s="66"/>
      <c r="L107" s="66"/>
    </row>
    <row r="108" spans="8:12" ht="15.6">
      <c r="H108" s="1">
        <v>37803</v>
      </c>
      <c r="I108" s="23" t="str" cm="1">
        <f t="array" ref="I108">IFERROR(INDEX($C$6:$F$23,MATCH(IF(MONTH(H108)=1,YEAR($H108)-1,YEAR($H108)),$B$6:$B$23,0),VLOOKUP(MONTH(H108),$K$6:$L$9,2,FALSE)),"")</f>
        <v/>
      </c>
      <c r="J108" s="66"/>
      <c r="K108" s="66"/>
      <c r="L108" s="66"/>
    </row>
    <row r="109" spans="8:12" ht="15.6">
      <c r="H109" s="1">
        <v>37834</v>
      </c>
      <c r="I109" s="23" t="str" cm="1">
        <f t="array" ref="I109">IFERROR(INDEX($C$6:$F$23,MATCH(IF(MONTH(H109)=1,YEAR($H109)-1,YEAR($H109)),$B$6:$B$23,0),VLOOKUP(MONTH(H109),$K$6:$L$9,2,FALSE)),"")</f>
        <v/>
      </c>
      <c r="J109" s="66"/>
      <c r="K109" s="66"/>
      <c r="L109" s="66"/>
    </row>
    <row r="110" spans="8:12" ht="15.6">
      <c r="H110" s="1">
        <v>37865</v>
      </c>
      <c r="I110" s="23" t="str" cm="1">
        <f t="array" ref="I110">IFERROR(INDEX($C$6:$F$23,MATCH(IF(MONTH(H110)=1,YEAR($H110)-1,YEAR($H110)),$B$6:$B$23,0),VLOOKUP(MONTH(H110),$K$6:$L$9,2,FALSE)),"")</f>
        <v/>
      </c>
      <c r="J110" s="66"/>
      <c r="K110" s="66"/>
      <c r="L110" s="66"/>
    </row>
    <row r="111" spans="8:12" ht="15.6">
      <c r="H111" s="1">
        <v>37895</v>
      </c>
      <c r="I111" s="23" t="str" cm="1">
        <f t="array" ref="I111">IFERROR(INDEX($C$6:$F$23,MATCH(IF(MONTH(H111)=1,YEAR($H111)-1,YEAR($H111)),$B$6:$B$23,0),VLOOKUP(MONTH(H111),$K$6:$L$9,2,FALSE)),"")</f>
        <v/>
      </c>
      <c r="J111" s="66"/>
      <c r="K111" s="66"/>
      <c r="L111" s="66"/>
    </row>
    <row r="112" spans="8:12" ht="15.6">
      <c r="H112" s="1">
        <v>37926</v>
      </c>
      <c r="I112" s="23" t="str" cm="1">
        <f t="array" ref="I112">IFERROR(INDEX($C$6:$F$23,MATCH(IF(MONTH(H112)=1,YEAR($H112)-1,YEAR($H112)),$B$6:$B$23,0),VLOOKUP(MONTH(H112),$K$6:$L$9,2,FALSE)),"")</f>
        <v/>
      </c>
      <c r="J112" s="66"/>
      <c r="K112" s="66"/>
      <c r="L112" s="66"/>
    </row>
    <row r="113" spans="8:12" ht="15.6">
      <c r="H113" s="1">
        <v>37956</v>
      </c>
      <c r="I113" s="23" t="str" cm="1">
        <f t="array" ref="I113">IFERROR(INDEX($C$6:$F$23,MATCH(IF(MONTH(H113)=1,YEAR($H113)-1,YEAR($H113)),$B$6:$B$23,0),VLOOKUP(MONTH(H113),$K$6:$L$9,2,FALSE)),"")</f>
        <v/>
      </c>
      <c r="J113" s="66"/>
      <c r="K113" s="66"/>
      <c r="L113" s="66"/>
    </row>
    <row r="114" spans="8:12" ht="15.6">
      <c r="H114" s="1">
        <v>37987</v>
      </c>
      <c r="I114" s="23" t="str" cm="1">
        <f t="array" ref="I114">IFERROR(INDEX($C$6:$F$23,MATCH(IF(MONTH(H114)=1,YEAR($H114)-1,YEAR($H114)),$B$6:$B$23,0),VLOOKUP(MONTH(H114),$K$6:$L$9,2,FALSE)),"")</f>
        <v/>
      </c>
      <c r="J114" s="66"/>
      <c r="K114" s="66"/>
      <c r="L114" s="66"/>
    </row>
    <row r="115" spans="8:12" ht="15.6">
      <c r="H115" s="1">
        <v>38018</v>
      </c>
      <c r="I115" s="23" t="str" cm="1">
        <f t="array" ref="I115">IFERROR(INDEX($C$6:$F$23,MATCH(IF(MONTH(H115)=1,YEAR($H115)-1,YEAR($H115)),$B$6:$B$23,0),VLOOKUP(MONTH(H115),$K$6:$L$9,2,FALSE)),"")</f>
        <v/>
      </c>
      <c r="J115" s="66"/>
      <c r="K115" s="66"/>
      <c r="L115" s="66"/>
    </row>
    <row r="116" spans="8:12" ht="15.6">
      <c r="H116" s="1">
        <v>38047</v>
      </c>
      <c r="I116" s="23" t="str" cm="1">
        <f t="array" ref="I116">IFERROR(INDEX($C$6:$F$23,MATCH(IF(MONTH(H116)=1,YEAR($H116)-1,YEAR($H116)),$B$6:$B$23,0),VLOOKUP(MONTH(H116),$K$6:$L$9,2,FALSE)),"")</f>
        <v/>
      </c>
      <c r="J116" s="66"/>
      <c r="K116" s="66"/>
      <c r="L116" s="66"/>
    </row>
    <row r="117" spans="8:12" ht="15.6">
      <c r="H117" s="1">
        <v>38078</v>
      </c>
      <c r="I117" s="23" t="str" cm="1">
        <f t="array" ref="I117">IFERROR(INDEX($C$6:$F$23,MATCH(IF(MONTH(H117)=1,YEAR($H117)-1,YEAR($H117)),$B$6:$B$23,0),VLOOKUP(MONTH(H117),$K$6:$L$9,2,FALSE)),"")</f>
        <v/>
      </c>
      <c r="J117" s="66"/>
      <c r="K117" s="66"/>
      <c r="L117" s="66"/>
    </row>
    <row r="118" spans="8:12" ht="15.6">
      <c r="H118" s="1">
        <v>38108</v>
      </c>
      <c r="I118" s="23" t="str" cm="1">
        <f t="array" ref="I118">IFERROR(INDEX($C$6:$F$23,MATCH(IF(MONTH(H118)=1,YEAR($H118)-1,YEAR($H118)),$B$6:$B$23,0),VLOOKUP(MONTH(H118),$K$6:$L$9,2,FALSE)),"")</f>
        <v/>
      </c>
      <c r="J118" s="66"/>
      <c r="K118" s="66"/>
      <c r="L118" s="66"/>
    </row>
    <row r="119" spans="8:12" ht="15.6">
      <c r="H119" s="1">
        <v>38139</v>
      </c>
      <c r="I119" s="23" t="str" cm="1">
        <f t="array" ref="I119">IFERROR(INDEX($C$6:$F$23,MATCH(IF(MONTH(H119)=1,YEAR($H119)-1,YEAR($H119)),$B$6:$B$23,0),VLOOKUP(MONTH(H119),$K$6:$L$9,2,FALSE)),"")</f>
        <v/>
      </c>
      <c r="J119" s="66"/>
      <c r="K119" s="66"/>
      <c r="L119" s="66"/>
    </row>
    <row r="120" spans="8:12" ht="15.6">
      <c r="H120" s="1">
        <v>38169</v>
      </c>
      <c r="I120" s="23" t="str" cm="1">
        <f t="array" ref="I120">IFERROR(INDEX($C$6:$F$23,MATCH(IF(MONTH(H120)=1,YEAR($H120)-1,YEAR($H120)),$B$6:$B$23,0),VLOOKUP(MONTH(H120),$K$6:$L$9,2,FALSE)),"")</f>
        <v/>
      </c>
      <c r="J120" s="66"/>
      <c r="K120" s="66"/>
      <c r="L120" s="66"/>
    </row>
    <row r="121" spans="8:12" ht="15.6">
      <c r="H121" s="1">
        <v>38200</v>
      </c>
      <c r="I121" s="23" t="str" cm="1">
        <f t="array" ref="I121">IFERROR(INDEX($C$6:$F$23,MATCH(IF(MONTH(H121)=1,YEAR($H121)-1,YEAR($H121)),$B$6:$B$23,0),VLOOKUP(MONTH(H121),$K$6:$L$9,2,FALSE)),"")</f>
        <v/>
      </c>
      <c r="J121" s="66"/>
      <c r="K121" s="66"/>
      <c r="L121" s="66"/>
    </row>
    <row r="122" spans="8:12" ht="15.6">
      <c r="H122" s="1">
        <v>38231</v>
      </c>
      <c r="I122" s="23" t="str" cm="1">
        <f t="array" ref="I122">IFERROR(INDEX($C$6:$F$23,MATCH(IF(MONTH(H122)=1,YEAR($H122)-1,YEAR($H122)),$B$6:$B$23,0),VLOOKUP(MONTH(H122),$K$6:$L$9,2,FALSE)),"")</f>
        <v/>
      </c>
      <c r="J122" s="66"/>
      <c r="K122" s="66"/>
      <c r="L122" s="66"/>
    </row>
    <row r="123" spans="8:12" ht="15.6">
      <c r="H123" s="1">
        <v>38261</v>
      </c>
      <c r="I123" s="23" t="str" cm="1">
        <f t="array" ref="I123">IFERROR(INDEX($C$6:$F$23,MATCH(IF(MONTH(H123)=1,YEAR($H123)-1,YEAR($H123)),$B$6:$B$23,0),VLOOKUP(MONTH(H123),$K$6:$L$9,2,FALSE)),"")</f>
        <v/>
      </c>
      <c r="J123" s="66"/>
      <c r="K123" s="66"/>
      <c r="L123" s="66"/>
    </row>
    <row r="124" spans="8:12" ht="15.6">
      <c r="H124" s="1">
        <v>38292</v>
      </c>
      <c r="I124" s="23" t="str" cm="1">
        <f t="array" ref="I124">IFERROR(INDEX($C$6:$F$23,MATCH(IF(MONTH(H124)=1,YEAR($H124)-1,YEAR($H124)),$B$6:$B$23,0),VLOOKUP(MONTH(H124),$K$6:$L$9,2,FALSE)),"")</f>
        <v/>
      </c>
      <c r="J124" s="66"/>
      <c r="K124" s="66"/>
      <c r="L124" s="66"/>
    </row>
    <row r="125" spans="8:12" ht="15.6">
      <c r="H125" s="1">
        <v>38322</v>
      </c>
      <c r="I125" s="23" t="str" cm="1">
        <f t="array" ref="I125">IFERROR(INDEX($C$6:$F$23,MATCH(IF(MONTH(H125)=1,YEAR($H125)-1,YEAR($H125)),$B$6:$B$23,0),VLOOKUP(MONTH(H125),$K$6:$L$9,2,FALSE)),"")</f>
        <v/>
      </c>
      <c r="J125" s="66"/>
      <c r="K125" s="66"/>
      <c r="L125" s="66"/>
    </row>
    <row r="126" spans="8:12" ht="15.6">
      <c r="H126" s="1">
        <v>38353</v>
      </c>
      <c r="I126" s="23" t="str" cm="1">
        <f t="array" ref="I126">IFERROR(INDEX($C$6:$F$23,MATCH(IF(MONTH(H126)=1,YEAR($H126)-1,YEAR($H126)),$B$6:$B$23,0),VLOOKUP(MONTH(H126),$K$6:$L$9,2,FALSE)),"")</f>
        <v/>
      </c>
      <c r="J126" s="66"/>
      <c r="K126" s="66"/>
      <c r="L126" s="66"/>
    </row>
    <row r="127" spans="8:12" ht="15.6">
      <c r="H127" s="1">
        <v>38384</v>
      </c>
      <c r="I127" s="23" t="str" cm="1">
        <f t="array" ref="I127">IFERROR(INDEX($C$6:$F$23,MATCH(IF(MONTH(H127)=1,YEAR($H127)-1,YEAR($H127)),$B$6:$B$23,0),VLOOKUP(MONTH(H127),$K$6:$L$9,2,FALSE)),"")</f>
        <v/>
      </c>
      <c r="J127" s="66"/>
      <c r="K127" s="66"/>
      <c r="L127" s="66"/>
    </row>
    <row r="128" spans="8:12" ht="15.6">
      <c r="H128" s="1">
        <v>38412</v>
      </c>
      <c r="I128" s="23" t="str" cm="1">
        <f t="array" ref="I128">IFERROR(INDEX($C$6:$F$23,MATCH(IF(MONTH(H128)=1,YEAR($H128)-1,YEAR($H128)),$B$6:$B$23,0),VLOOKUP(MONTH(H128),$K$6:$L$9,2,FALSE)),"")</f>
        <v/>
      </c>
      <c r="J128" s="66"/>
      <c r="K128" s="66"/>
      <c r="L128" s="66"/>
    </row>
    <row r="129" spans="8:12" ht="15.6">
      <c r="H129" s="1">
        <v>38443</v>
      </c>
      <c r="I129" s="23" t="str" cm="1">
        <f t="array" ref="I129">IFERROR(INDEX($C$6:$F$23,MATCH(IF(MONTH(H129)=1,YEAR($H129)-1,YEAR($H129)),$B$6:$B$23,0),VLOOKUP(MONTH(H129),$K$6:$L$9,2,FALSE)),"")</f>
        <v/>
      </c>
      <c r="J129" s="66"/>
      <c r="K129" s="66"/>
      <c r="L129" s="66"/>
    </row>
    <row r="130" spans="8:12" ht="15.6">
      <c r="H130" s="1">
        <v>38473</v>
      </c>
      <c r="I130" s="23" t="str" cm="1">
        <f t="array" ref="I130">IFERROR(INDEX($C$6:$F$23,MATCH(IF(MONTH(H130)=1,YEAR($H130)-1,YEAR($H130)),$B$6:$B$23,0),VLOOKUP(MONTH(H130),$K$6:$L$9,2,FALSE)),"")</f>
        <v/>
      </c>
      <c r="J130" s="66"/>
      <c r="K130" s="66"/>
      <c r="L130" s="66"/>
    </row>
    <row r="131" spans="8:12" ht="15.6">
      <c r="H131" s="1">
        <v>38504</v>
      </c>
      <c r="I131" s="23" t="str" cm="1">
        <f t="array" ref="I131">IFERROR(INDEX($C$6:$F$23,MATCH(IF(MONTH(H131)=1,YEAR($H131)-1,YEAR($H131)),$B$6:$B$23,0),VLOOKUP(MONTH(H131),$K$6:$L$9,2,FALSE)),"")</f>
        <v/>
      </c>
      <c r="J131" s="66"/>
      <c r="K131" s="66"/>
      <c r="L131" s="66"/>
    </row>
    <row r="132" spans="8:12" ht="15.6">
      <c r="H132" s="1">
        <v>38534</v>
      </c>
      <c r="I132" s="23" t="str" cm="1">
        <f t="array" ref="I132">IFERROR(INDEX($C$6:$F$23,MATCH(IF(MONTH(H132)=1,YEAR($H132)-1,YEAR($H132)),$B$6:$B$23,0),VLOOKUP(MONTH(H132),$K$6:$L$9,2,FALSE)),"")</f>
        <v/>
      </c>
      <c r="J132" s="66"/>
      <c r="K132" s="66"/>
      <c r="L132" s="66"/>
    </row>
    <row r="133" spans="8:12" ht="15.6">
      <c r="H133" s="1">
        <v>38565</v>
      </c>
      <c r="I133" s="23" t="str" cm="1">
        <f t="array" ref="I133">IFERROR(INDEX($C$6:$F$23,MATCH(IF(MONTH(H133)=1,YEAR($H133)-1,YEAR($H133)),$B$6:$B$23,0),VLOOKUP(MONTH(H133),$K$6:$L$9,2,FALSE)),"")</f>
        <v/>
      </c>
      <c r="J133" s="66"/>
      <c r="K133" s="66"/>
      <c r="L133" s="66"/>
    </row>
    <row r="134" spans="8:12" ht="15.6">
      <c r="H134" s="1">
        <v>38596</v>
      </c>
      <c r="I134" s="23" t="str" cm="1">
        <f t="array" ref="I134">IFERROR(INDEX($C$6:$F$23,MATCH(IF(MONTH(H134)=1,YEAR($H134)-1,YEAR($H134)),$B$6:$B$23,0),VLOOKUP(MONTH(H134),$K$6:$L$9,2,FALSE)),"")</f>
        <v/>
      </c>
      <c r="J134" s="66"/>
      <c r="K134" s="66"/>
      <c r="L134" s="66"/>
    </row>
    <row r="135" spans="8:12" ht="15.6">
      <c r="H135" s="1">
        <v>38626</v>
      </c>
      <c r="I135" s="23" t="str" cm="1">
        <f t="array" ref="I135">IFERROR(INDEX($C$6:$F$23,MATCH(IF(MONTH(H135)=1,YEAR($H135)-1,YEAR($H135)),$B$6:$B$23,0),VLOOKUP(MONTH(H135),$K$6:$L$9,2,FALSE)),"")</f>
        <v/>
      </c>
      <c r="J135" s="66"/>
      <c r="K135" s="66"/>
      <c r="L135" s="66"/>
    </row>
    <row r="136" spans="8:12" ht="15.6">
      <c r="H136" s="1">
        <v>38657</v>
      </c>
      <c r="I136" s="23" t="str" cm="1">
        <f t="array" ref="I136">IFERROR(INDEX($C$6:$F$23,MATCH(IF(MONTH(H136)=1,YEAR($H136)-1,YEAR($H136)),$B$6:$B$23,0),VLOOKUP(MONTH(H136),$K$6:$L$9,2,FALSE)),"")</f>
        <v/>
      </c>
      <c r="J136" s="66"/>
      <c r="K136" s="66"/>
      <c r="L136" s="66"/>
    </row>
    <row r="137" spans="8:12" ht="15.6">
      <c r="H137" s="1">
        <v>38687</v>
      </c>
      <c r="I137" s="23" t="str" cm="1">
        <f t="array" ref="I137">IFERROR(INDEX($C$6:$F$23,MATCH(IF(MONTH(H137)=1,YEAR($H137)-1,YEAR($H137)),$B$6:$B$23,0),VLOOKUP(MONTH(H137),$K$6:$L$9,2,FALSE)),"")</f>
        <v/>
      </c>
      <c r="J137" s="66"/>
      <c r="K137" s="66"/>
      <c r="L137" s="66"/>
    </row>
    <row r="138" spans="8:12" ht="15.6">
      <c r="H138" s="1">
        <v>38718</v>
      </c>
      <c r="I138" s="23" t="str" cm="1">
        <f t="array" ref="I138">IFERROR(INDEX($C$6:$F$23,MATCH(IF(MONTH(H138)=1,YEAR($H138)-1,YEAR($H138)),$B$6:$B$23,0),VLOOKUP(MONTH(H138),$K$6:$L$9,2,FALSE)),"")</f>
        <v/>
      </c>
      <c r="J138" s="66"/>
      <c r="K138" s="66"/>
      <c r="L138" s="66"/>
    </row>
    <row r="139" spans="8:12" ht="15.6">
      <c r="H139" s="1">
        <v>38749</v>
      </c>
      <c r="I139" s="23" t="str" cm="1">
        <f t="array" ref="I139">IFERROR(INDEX($C$6:$F$23,MATCH(IF(MONTH(H139)=1,YEAR($H139)-1,YEAR($H139)),$B$6:$B$23,0),VLOOKUP(MONTH(H139),$K$6:$L$9,2,FALSE)),"")</f>
        <v/>
      </c>
      <c r="J139" s="66"/>
      <c r="K139" s="66"/>
      <c r="L139" s="66"/>
    </row>
    <row r="140" spans="8:12" ht="15.6">
      <c r="H140" s="1">
        <v>38777</v>
      </c>
      <c r="I140" s="23" t="str" cm="1">
        <f t="array" ref="I140">IFERROR(INDEX($C$6:$F$23,MATCH(IF(MONTH(H140)=1,YEAR($H140)-1,YEAR($H140)),$B$6:$B$23,0),VLOOKUP(MONTH(H140),$K$6:$L$9,2,FALSE)),"")</f>
        <v/>
      </c>
      <c r="J140" s="66"/>
      <c r="K140" s="66"/>
      <c r="L140" s="66"/>
    </row>
    <row r="141" spans="8:12" ht="15.6">
      <c r="H141" s="1">
        <v>38808</v>
      </c>
      <c r="I141" s="23" cm="1">
        <f t="array" ref="I141">IFERROR(INDEX($C$6:$F$23,MATCH(IF(MONTH(H141)=1,YEAR($H141)-1,YEAR($H141)),$B$6:$B$23,0),VLOOKUP(MONTH(H141),$K$6:$L$9,2,FALSE)),"")</f>
        <v>-9</v>
      </c>
      <c r="J141" s="66"/>
      <c r="K141" s="66"/>
      <c r="L141" s="66"/>
    </row>
    <row r="142" spans="8:12" ht="15.6">
      <c r="H142" s="1">
        <v>38838</v>
      </c>
      <c r="I142" s="23" t="str" cm="1">
        <f t="array" ref="I142">IFERROR(INDEX($C$6:$F$23,MATCH(IF(MONTH(H142)=1,YEAR($H142)-1,YEAR($H142)),$B$6:$B$23,0),VLOOKUP(MONTH(H142),$K$6:$L$9,2,FALSE)),"")</f>
        <v/>
      </c>
      <c r="J142" s="66"/>
      <c r="K142" s="66"/>
      <c r="L142" s="66"/>
    </row>
    <row r="143" spans="8:12" ht="15.6">
      <c r="H143" s="1">
        <v>38869</v>
      </c>
      <c r="I143" s="23" t="str" cm="1">
        <f t="array" ref="I143">IFERROR(INDEX($C$6:$F$23,MATCH(IF(MONTH(H143)=1,YEAR($H143)-1,YEAR($H143)),$B$6:$B$23,0),VLOOKUP(MONTH(H143),$K$6:$L$9,2,FALSE)),"")</f>
        <v/>
      </c>
      <c r="J143" s="66"/>
      <c r="K143" s="66"/>
      <c r="L143" s="66"/>
    </row>
    <row r="144" spans="8:12" ht="15.6">
      <c r="H144" s="1">
        <v>38899</v>
      </c>
      <c r="I144" s="23" cm="1">
        <f t="array" ref="I144">IFERROR(INDEX($C$6:$F$23,MATCH(IF(MONTH(H144)=1,YEAR($H144)-1,YEAR($H144)),$B$6:$B$23,0),VLOOKUP(MONTH(H144),$K$6:$L$9,2,FALSE)),"")</f>
        <v>-6</v>
      </c>
      <c r="J144" s="66"/>
      <c r="K144" s="66"/>
      <c r="L144" s="66"/>
    </row>
    <row r="145" spans="8:12" ht="15.6">
      <c r="H145" s="1">
        <v>38930</v>
      </c>
      <c r="I145" s="23" t="str" cm="1">
        <f t="array" ref="I145">IFERROR(INDEX($C$6:$F$23,MATCH(IF(MONTH(H145)=1,YEAR($H145)-1,YEAR($H145)),$B$6:$B$23,0),VLOOKUP(MONTH(H145),$K$6:$L$9,2,FALSE)),"")</f>
        <v/>
      </c>
      <c r="J145" s="66"/>
      <c r="K145" s="66"/>
      <c r="L145" s="66"/>
    </row>
    <row r="146" spans="8:12" ht="15.6">
      <c r="H146" s="1">
        <v>38961</v>
      </c>
      <c r="I146" s="23" t="str" cm="1">
        <f t="array" ref="I146">IFERROR(INDEX($C$6:$F$23,MATCH(IF(MONTH(H146)=1,YEAR($H146)-1,YEAR($H146)),$B$6:$B$23,0),VLOOKUP(MONTH(H146),$K$6:$L$9,2,FALSE)),"")</f>
        <v/>
      </c>
      <c r="J146" s="66"/>
      <c r="K146" s="66"/>
      <c r="L146" s="66"/>
    </row>
    <row r="147" spans="8:12" ht="15.6">
      <c r="H147" s="1">
        <v>38991</v>
      </c>
      <c r="I147" s="23" cm="1">
        <f t="array" ref="I147">IFERROR(INDEX($C$6:$F$23,MATCH(IF(MONTH(H147)=1,YEAR($H147)-1,YEAR($H147)),$B$6:$B$23,0),VLOOKUP(MONTH(H147),$K$6:$L$9,2,FALSE)),"")</f>
        <v>-4</v>
      </c>
      <c r="J147" s="66"/>
      <c r="K147" s="66"/>
      <c r="L147" s="66"/>
    </row>
    <row r="148" spans="8:12" ht="15.6">
      <c r="H148" s="1">
        <v>39022</v>
      </c>
      <c r="I148" s="23" t="str" cm="1">
        <f t="array" ref="I148">IFERROR(INDEX($C$6:$F$23,MATCH(IF(MONTH(H148)=1,YEAR($H148)-1,YEAR($H148)),$B$6:$B$23,0),VLOOKUP(MONTH(H148),$K$6:$L$9,2,FALSE)),"")</f>
        <v/>
      </c>
      <c r="J148" s="66"/>
      <c r="K148" s="66"/>
      <c r="L148" s="66"/>
    </row>
    <row r="149" spans="8:12" ht="15.6">
      <c r="H149" s="1">
        <v>39052</v>
      </c>
      <c r="I149" s="23" t="str" cm="1">
        <f t="array" ref="I149">IFERROR(INDEX($C$6:$F$23,MATCH(IF(MONTH(H149)=1,YEAR($H149)-1,YEAR($H149)),$B$6:$B$23,0),VLOOKUP(MONTH(H149),$K$6:$L$9,2,FALSE)),"")</f>
        <v/>
      </c>
      <c r="J149" s="66"/>
      <c r="K149" s="66"/>
      <c r="L149" s="66"/>
    </row>
    <row r="150" spans="8:12" ht="15.6">
      <c r="H150" s="1">
        <v>39083</v>
      </c>
      <c r="I150" s="23" cm="1">
        <f t="array" ref="I150">IFERROR(INDEX($C$6:$F$23,MATCH(IF(MONTH(H150)=1,YEAR($H150)-1,YEAR($H150)),$B$6:$B$23,0),VLOOKUP(MONTH(H150),$K$6:$L$9,2,FALSE)),"")</f>
        <v>-3</v>
      </c>
      <c r="J150" s="66"/>
      <c r="K150" s="66"/>
      <c r="L150" s="66"/>
    </row>
    <row r="151" spans="8:12" ht="15.6">
      <c r="H151" s="1">
        <v>39114</v>
      </c>
      <c r="I151" s="23" t="str" cm="1">
        <f t="array" ref="I151">IFERROR(INDEX($C$6:$F$23,MATCH(IF(MONTH(H151)=1,YEAR($H151)-1,YEAR($H151)),$B$6:$B$23,0),VLOOKUP(MONTH(H151),$K$6:$L$9,2,FALSE)),"")</f>
        <v/>
      </c>
      <c r="J151" s="66"/>
      <c r="K151" s="66"/>
      <c r="L151" s="66"/>
    </row>
    <row r="152" spans="8:12" ht="15.6">
      <c r="H152" s="1">
        <v>39142</v>
      </c>
      <c r="I152" s="23" t="str" cm="1">
        <f t="array" ref="I152">IFERROR(INDEX($C$6:$F$23,MATCH(IF(MONTH(H152)=1,YEAR($H152)-1,YEAR($H152)),$B$6:$B$23,0),VLOOKUP(MONTH(H152),$K$6:$L$9,2,FALSE)),"")</f>
        <v/>
      </c>
      <c r="J152" s="66"/>
      <c r="K152" s="66"/>
      <c r="L152" s="66"/>
    </row>
    <row r="153" spans="8:12" ht="15.6">
      <c r="H153" s="1">
        <v>39173</v>
      </c>
      <c r="I153" s="23" cm="1">
        <f t="array" ref="I153">IFERROR(INDEX($C$6:$F$23,MATCH(IF(MONTH(H153)=1,YEAR($H153)-1,YEAR($H153)),$B$6:$B$23,0),VLOOKUP(MONTH(H153),$K$6:$L$9,2,FALSE)),"")</f>
        <v>-3</v>
      </c>
      <c r="J153" s="66"/>
      <c r="K153" s="66"/>
      <c r="L153" s="66"/>
    </row>
    <row r="154" spans="8:12" ht="15.6">
      <c r="H154" s="1">
        <v>39203</v>
      </c>
      <c r="I154" s="23" t="str" cm="1">
        <f t="array" ref="I154">IFERROR(INDEX($C$6:$F$23,MATCH(IF(MONTH(H154)=1,YEAR($H154)-1,YEAR($H154)),$B$6:$B$23,0),VLOOKUP(MONTH(H154),$K$6:$L$9,2,FALSE)),"")</f>
        <v/>
      </c>
      <c r="J154" s="66"/>
      <c r="K154" s="66"/>
      <c r="L154" s="66"/>
    </row>
    <row r="155" spans="8:12" ht="15.6">
      <c r="H155" s="1">
        <v>39234</v>
      </c>
      <c r="I155" s="23" t="str" cm="1">
        <f t="array" ref="I155">IFERROR(INDEX($C$6:$F$23,MATCH(IF(MONTH(H155)=1,YEAR($H155)-1,YEAR($H155)),$B$6:$B$23,0),VLOOKUP(MONTH(H155),$K$6:$L$9,2,FALSE)),"")</f>
        <v/>
      </c>
      <c r="J155" s="66"/>
      <c r="K155" s="66"/>
      <c r="L155" s="66"/>
    </row>
    <row r="156" spans="8:12" ht="15.6">
      <c r="H156" s="1">
        <v>39264</v>
      </c>
      <c r="I156" s="23" cm="1">
        <f t="array" ref="I156">IFERROR(INDEX($C$6:$F$23,MATCH(IF(MONTH(H156)=1,YEAR($H156)-1,YEAR($H156)),$B$6:$B$23,0),VLOOKUP(MONTH(H156),$K$6:$L$9,2,FALSE)),"")</f>
        <v>0.2</v>
      </c>
      <c r="J156" s="66"/>
      <c r="K156" s="66"/>
      <c r="L156" s="66"/>
    </row>
    <row r="157" spans="8:12" ht="15.6">
      <c r="H157" s="1">
        <v>39295</v>
      </c>
      <c r="I157" s="23" t="str" cm="1">
        <f t="array" ref="I157">IFERROR(INDEX($C$6:$F$23,MATCH(IF(MONTH(H157)=1,YEAR($H157)-1,YEAR($H157)),$B$6:$B$23,0),VLOOKUP(MONTH(H157),$K$6:$L$9,2,FALSE)),"")</f>
        <v/>
      </c>
      <c r="J157" s="66"/>
      <c r="K157" s="66"/>
      <c r="L157" s="66"/>
    </row>
    <row r="158" spans="8:12" ht="15.6">
      <c r="H158" s="1">
        <v>39326</v>
      </c>
      <c r="I158" s="23" t="str" cm="1">
        <f t="array" ref="I158">IFERROR(INDEX($C$6:$F$23,MATCH(IF(MONTH(H158)=1,YEAR($H158)-1,YEAR($H158)),$B$6:$B$23,0),VLOOKUP(MONTH(H158),$K$6:$L$9,2,FALSE)),"")</f>
        <v/>
      </c>
      <c r="J158" s="66"/>
      <c r="K158" s="66"/>
      <c r="L158" s="66"/>
    </row>
    <row r="159" spans="8:12" ht="15.6">
      <c r="H159" s="1">
        <v>39356</v>
      </c>
      <c r="I159" s="23" cm="1">
        <f t="array" ref="I159">IFERROR(INDEX($C$6:$F$23,MATCH(IF(MONTH(H159)=1,YEAR($H159)-1,YEAR($H159)),$B$6:$B$23,0),VLOOKUP(MONTH(H159),$K$6:$L$9,2,FALSE)),"")</f>
        <v>-0.5</v>
      </c>
      <c r="J159" s="66"/>
      <c r="K159" s="66"/>
      <c r="L159" s="66"/>
    </row>
    <row r="160" spans="8:12" ht="15.6">
      <c r="H160" s="1">
        <v>39387</v>
      </c>
      <c r="I160" s="23" t="str" cm="1">
        <f t="array" ref="I160">IFERROR(INDEX($C$6:$F$23,MATCH(IF(MONTH(H160)=1,YEAR($H160)-1,YEAR($H160)),$B$6:$B$23,0),VLOOKUP(MONTH(H160),$K$6:$L$9,2,FALSE)),"")</f>
        <v/>
      </c>
      <c r="J160" s="66"/>
      <c r="K160" s="66"/>
      <c r="L160" s="66"/>
    </row>
    <row r="161" spans="8:12" ht="15.6">
      <c r="H161" s="1">
        <v>39417</v>
      </c>
      <c r="I161" s="23" t="str" cm="1">
        <f t="array" ref="I161">IFERROR(INDEX($C$6:$F$23,MATCH(IF(MONTH(H161)=1,YEAR($H161)-1,YEAR($H161)),$B$6:$B$23,0),VLOOKUP(MONTH(H161),$K$6:$L$9,2,FALSE)),"")</f>
        <v/>
      </c>
      <c r="J161" s="66"/>
      <c r="K161" s="66"/>
      <c r="L161" s="66"/>
    </row>
    <row r="162" spans="8:12" ht="15.6">
      <c r="H162" s="1">
        <v>39448</v>
      </c>
      <c r="I162" s="23" cm="1">
        <f t="array" ref="I162">IFERROR(INDEX($C$6:$F$23,MATCH(IF(MONTH(H162)=1,YEAR($H162)-1,YEAR($H162)),$B$6:$B$23,0),VLOOKUP(MONTH(H162),$K$6:$L$9,2,FALSE)),"")</f>
        <v>-5</v>
      </c>
      <c r="J162" s="66"/>
      <c r="K162" s="66"/>
      <c r="L162" s="66"/>
    </row>
    <row r="163" spans="8:12" ht="15.6">
      <c r="H163" s="1">
        <v>39479</v>
      </c>
      <c r="I163" s="23" t="str" cm="1">
        <f t="array" ref="I163">IFERROR(INDEX($C$6:$F$23,MATCH(IF(MONTH(H163)=1,YEAR($H163)-1,YEAR($H163)),$B$6:$B$23,0),VLOOKUP(MONTH(H163),$K$6:$L$9,2,FALSE)),"")</f>
        <v/>
      </c>
      <c r="J163" s="66"/>
      <c r="K163" s="66"/>
      <c r="L163" s="66"/>
    </row>
    <row r="164" spans="8:12" ht="15.6">
      <c r="H164" s="1">
        <v>39508</v>
      </c>
      <c r="I164" s="23" t="str" cm="1">
        <f t="array" ref="I164">IFERROR(INDEX($C$6:$F$23,MATCH(IF(MONTH(H164)=1,YEAR($H164)-1,YEAR($H164)),$B$6:$B$23,0),VLOOKUP(MONTH(H164),$K$6:$L$9,2,FALSE)),"")</f>
        <v/>
      </c>
      <c r="J164" s="66"/>
      <c r="K164" s="66"/>
      <c r="L164" s="66"/>
    </row>
    <row r="165" spans="8:12" ht="15.6">
      <c r="H165" s="1">
        <v>39539</v>
      </c>
      <c r="I165" s="23" cm="1">
        <f t="array" ref="I165">IFERROR(INDEX($C$6:$F$23,MATCH(IF(MONTH(H165)=1,YEAR($H165)-1,YEAR($H165)),$B$6:$B$23,0),VLOOKUP(MONTH(H165),$K$6:$L$9,2,FALSE)),"")</f>
        <v>0.4</v>
      </c>
      <c r="J165" s="66"/>
      <c r="K165" s="66"/>
      <c r="L165" s="66"/>
    </row>
    <row r="166" spans="8:12" ht="15.6">
      <c r="H166" s="1">
        <v>39569</v>
      </c>
      <c r="I166" s="23" t="str" cm="1">
        <f t="array" ref="I166">IFERROR(INDEX($C$6:$F$23,MATCH(IF(MONTH(H166)=1,YEAR($H166)-1,YEAR($H166)),$B$6:$B$23,0),VLOOKUP(MONTH(H166),$K$6:$L$9,2,FALSE)),"")</f>
        <v/>
      </c>
      <c r="J166" s="66"/>
      <c r="K166" s="66"/>
      <c r="L166" s="66"/>
    </row>
    <row r="167" spans="8:12" ht="15.6">
      <c r="H167" s="1">
        <v>39600</v>
      </c>
      <c r="I167" s="23" t="str" cm="1">
        <f t="array" ref="I167">IFERROR(INDEX($C$6:$F$23,MATCH(IF(MONTH(H167)=1,YEAR($H167)-1,YEAR($H167)),$B$6:$B$23,0),VLOOKUP(MONTH(H167),$K$6:$L$9,2,FALSE)),"")</f>
        <v/>
      </c>
      <c r="J167" s="66"/>
      <c r="K167" s="66"/>
      <c r="L167" s="66"/>
    </row>
    <row r="168" spans="8:12" ht="15.6">
      <c r="H168" s="1">
        <v>39630</v>
      </c>
      <c r="I168" s="23" cm="1">
        <f t="array" ref="I168">IFERROR(INDEX($C$6:$F$23,MATCH(IF(MONTH(H168)=1,YEAR($H168)-1,YEAR($H168)),$B$6:$B$23,0),VLOOKUP(MONTH(H168),$K$6:$L$9,2,FALSE)),"")</f>
        <v>-2</v>
      </c>
      <c r="J168" s="66"/>
      <c r="K168" s="66"/>
      <c r="L168" s="66"/>
    </row>
    <row r="169" spans="8:12" ht="15.6">
      <c r="H169" s="1">
        <v>39661</v>
      </c>
      <c r="I169" s="23" t="str" cm="1">
        <f t="array" ref="I169">IFERROR(INDEX($C$6:$F$23,MATCH(IF(MONTH(H169)=1,YEAR($H169)-1,YEAR($H169)),$B$6:$B$23,0),VLOOKUP(MONTH(H169),$K$6:$L$9,2,FALSE)),"")</f>
        <v/>
      </c>
      <c r="J169" s="66"/>
      <c r="K169" s="66"/>
      <c r="L169" s="66"/>
    </row>
    <row r="170" spans="8:12" ht="15.6">
      <c r="H170" s="1">
        <v>39692</v>
      </c>
      <c r="I170" s="23" t="str" cm="1">
        <f t="array" ref="I170">IFERROR(INDEX($C$6:$F$23,MATCH(IF(MONTH(H170)=1,YEAR($H170)-1,YEAR($H170)),$B$6:$B$23,0),VLOOKUP(MONTH(H170),$K$6:$L$9,2,FALSE)),"")</f>
        <v/>
      </c>
      <c r="J170" s="66"/>
      <c r="K170" s="66"/>
      <c r="L170" s="66"/>
    </row>
    <row r="171" spans="8:12" ht="15.6">
      <c r="H171" s="1">
        <v>39722</v>
      </c>
      <c r="I171" s="23" cm="1">
        <f t="array" ref="I171">IFERROR(INDEX($C$6:$F$23,MATCH(IF(MONTH(H171)=1,YEAR($H171)-1,YEAR($H171)),$B$6:$B$23,0),VLOOKUP(MONTH(H171),$K$6:$L$9,2,FALSE)),"")</f>
        <v>1</v>
      </c>
      <c r="J171" s="66"/>
      <c r="K171" s="66"/>
      <c r="L171" s="66"/>
    </row>
    <row r="172" spans="8:12" ht="15.6">
      <c r="H172" s="1">
        <v>39753</v>
      </c>
      <c r="I172" s="23" t="str" cm="1">
        <f t="array" ref="I172">IFERROR(INDEX($C$6:$F$23,MATCH(IF(MONTH(H172)=1,YEAR($H172)-1,YEAR($H172)),$B$6:$B$23,0),VLOOKUP(MONTH(H172),$K$6:$L$9,2,FALSE)),"")</f>
        <v/>
      </c>
      <c r="J172" s="66"/>
      <c r="K172" s="66"/>
      <c r="L172" s="66"/>
    </row>
    <row r="173" spans="8:12" ht="15.6">
      <c r="H173" s="1">
        <v>39783</v>
      </c>
      <c r="I173" s="23" t="str" cm="1">
        <f t="array" ref="I173">IFERROR(INDEX($C$6:$F$23,MATCH(IF(MONTH(H173)=1,YEAR($H173)-1,YEAR($H173)),$B$6:$B$23,0),VLOOKUP(MONTH(H173),$K$6:$L$9,2,FALSE)),"")</f>
        <v/>
      </c>
      <c r="J173" s="66"/>
      <c r="K173" s="66"/>
      <c r="L173" s="66"/>
    </row>
    <row r="174" spans="8:12" ht="15.6">
      <c r="H174" s="1">
        <v>39814</v>
      </c>
      <c r="I174" s="23" cm="1">
        <f t="array" ref="I174">IFERROR(INDEX($C$6:$F$23,MATCH(IF(MONTH(H174)=1,YEAR($H174)-1,YEAR($H174)),$B$6:$B$23,0),VLOOKUP(MONTH(H174),$K$6:$L$9,2,FALSE)),"")</f>
        <v>-20</v>
      </c>
      <c r="J174" s="66"/>
      <c r="K174" s="66"/>
      <c r="L174" s="66"/>
    </row>
    <row r="175" spans="8:12" ht="15.6">
      <c r="H175" s="1">
        <v>39845</v>
      </c>
      <c r="I175" s="23" t="str" cm="1">
        <f t="array" ref="I175">IFERROR(INDEX($C$6:$F$23,MATCH(IF(MONTH(H175)=1,YEAR($H175)-1,YEAR($H175)),$B$6:$B$23,0),VLOOKUP(MONTH(H175),$K$6:$L$9,2,FALSE)),"")</f>
        <v/>
      </c>
      <c r="J175" s="66"/>
      <c r="K175" s="66"/>
      <c r="L175" s="66"/>
    </row>
    <row r="176" spans="8:12" ht="15.6">
      <c r="H176" s="1">
        <v>39873</v>
      </c>
      <c r="I176" s="23" t="str" cm="1">
        <f t="array" ref="I176">IFERROR(INDEX($C$6:$F$23,MATCH(IF(MONTH(H176)=1,YEAR($H176)-1,YEAR($H176)),$B$6:$B$23,0),VLOOKUP(MONTH(H176),$K$6:$L$9,2,FALSE)),"")</f>
        <v/>
      </c>
      <c r="J176" s="66"/>
      <c r="K176" s="66"/>
      <c r="L176" s="66"/>
    </row>
    <row r="177" spans="8:12" ht="15.6">
      <c r="H177" s="1">
        <v>39904</v>
      </c>
      <c r="I177" s="23" cm="1">
        <f t="array" ref="I177">IFERROR(INDEX($C$6:$F$23,MATCH(IF(MONTH(H177)=1,YEAR($H177)-1,YEAR($H177)),$B$6:$B$23,0),VLOOKUP(MONTH(H177),$K$6:$L$9,2,FALSE)),"")</f>
        <v>-35</v>
      </c>
      <c r="J177" s="66"/>
      <c r="K177" s="66"/>
      <c r="L177" s="66"/>
    </row>
    <row r="178" spans="8:12" ht="15.6">
      <c r="H178" s="1">
        <v>39934</v>
      </c>
      <c r="I178" s="23" t="str" cm="1">
        <f t="array" ref="I178">IFERROR(INDEX($C$6:$F$23,MATCH(IF(MONTH(H178)=1,YEAR($H178)-1,YEAR($H178)),$B$6:$B$23,0),VLOOKUP(MONTH(H178),$K$6:$L$9,2,FALSE)),"")</f>
        <v/>
      </c>
      <c r="J178" s="66"/>
      <c r="K178" s="66"/>
      <c r="L178" s="66"/>
    </row>
    <row r="179" spans="8:12" ht="15.6">
      <c r="H179" s="1">
        <v>39965</v>
      </c>
      <c r="I179" s="23" t="str" cm="1">
        <f t="array" ref="I179">IFERROR(INDEX($C$6:$F$23,MATCH(IF(MONTH(H179)=1,YEAR($H179)-1,YEAR($H179)),$B$6:$B$23,0),VLOOKUP(MONTH(H179),$K$6:$L$9,2,FALSE)),"")</f>
        <v/>
      </c>
      <c r="J179" s="66"/>
      <c r="K179" s="66"/>
      <c r="L179" s="66"/>
    </row>
    <row r="180" spans="8:12" ht="15.6">
      <c r="H180" s="1">
        <v>39995</v>
      </c>
      <c r="I180" s="23" cm="1">
        <f t="array" ref="I180">IFERROR(INDEX($C$6:$F$23,MATCH(IF(MONTH(H180)=1,YEAR($H180)-1,YEAR($H180)),$B$6:$B$23,0),VLOOKUP(MONTH(H180),$K$6:$L$9,2,FALSE)),"")</f>
        <v>-32</v>
      </c>
      <c r="J180" s="66"/>
      <c r="K180" s="66"/>
      <c r="L180" s="66"/>
    </row>
    <row r="181" spans="8:12" ht="15.6">
      <c r="H181" s="1">
        <v>40026</v>
      </c>
      <c r="I181" s="23" t="str" cm="1">
        <f t="array" ref="I181">IFERROR(INDEX($C$6:$F$23,MATCH(IF(MONTH(H181)=1,YEAR($H181)-1,YEAR($H181)),$B$6:$B$23,0),VLOOKUP(MONTH(H181),$K$6:$L$9,2,FALSE)),"")</f>
        <v/>
      </c>
      <c r="J181" s="66"/>
      <c r="K181" s="66"/>
      <c r="L181" s="66"/>
    </row>
    <row r="182" spans="8:12" ht="15.6">
      <c r="H182" s="1">
        <v>40057</v>
      </c>
      <c r="I182" s="23" t="str" cm="1">
        <f t="array" ref="I182">IFERROR(INDEX($C$6:$F$23,MATCH(IF(MONTH(H182)=1,YEAR($H182)-1,YEAR($H182)),$B$6:$B$23,0),VLOOKUP(MONTH(H182),$K$6:$L$9,2,FALSE)),"")</f>
        <v/>
      </c>
      <c r="J182" s="66"/>
      <c r="K182" s="66"/>
      <c r="L182" s="66"/>
    </row>
    <row r="183" spans="8:12" ht="15.6">
      <c r="H183" s="1">
        <v>40087</v>
      </c>
      <c r="I183" s="23" cm="1">
        <f t="array" ref="I183">IFERROR(INDEX($C$6:$F$23,MATCH(IF(MONTH(H183)=1,YEAR($H183)-1,YEAR($H183)),$B$6:$B$23,0),VLOOKUP(MONTH(H183),$K$6:$L$9,2,FALSE)),"")</f>
        <v>-25</v>
      </c>
      <c r="J183" s="66"/>
      <c r="K183" s="66"/>
      <c r="L183" s="66"/>
    </row>
    <row r="184" spans="8:12" ht="15.6">
      <c r="H184" s="1">
        <v>40118</v>
      </c>
      <c r="I184" s="23" t="str" cm="1">
        <f t="array" ref="I184">IFERROR(INDEX($C$6:$F$23,MATCH(IF(MONTH(H184)=1,YEAR($H184)-1,YEAR($H184)),$B$6:$B$23,0),VLOOKUP(MONTH(H184),$K$6:$L$9,2,FALSE)),"")</f>
        <v/>
      </c>
      <c r="J184" s="66"/>
      <c r="K184" s="66"/>
      <c r="L184" s="66"/>
    </row>
    <row r="185" spans="8:12" ht="15.6">
      <c r="H185" s="1">
        <v>40148</v>
      </c>
      <c r="I185" s="23" t="str" cm="1">
        <f t="array" ref="I185">IFERROR(INDEX($C$6:$F$23,MATCH(IF(MONTH(H185)=1,YEAR($H185)-1,YEAR($H185)),$B$6:$B$23,0),VLOOKUP(MONTH(H185),$K$6:$L$9,2,FALSE)),"")</f>
        <v/>
      </c>
      <c r="J185" s="66"/>
      <c r="K185" s="66"/>
      <c r="L185" s="66"/>
    </row>
    <row r="186" spans="8:12" ht="15.6">
      <c r="H186" s="1">
        <v>40179</v>
      </c>
      <c r="I186" s="23" cm="1">
        <f t="array" ref="I186">IFERROR(INDEX($C$6:$F$23,MATCH(IF(MONTH(H186)=1,YEAR($H186)-1,YEAR($H186)),$B$6:$B$23,0),VLOOKUP(MONTH(H186),$K$6:$L$9,2,FALSE)),"")</f>
        <v>-20</v>
      </c>
      <c r="J186" s="66"/>
      <c r="K186" s="66"/>
      <c r="L186" s="66"/>
    </row>
    <row r="187" spans="8:12" ht="15.6">
      <c r="H187" s="1">
        <v>40210</v>
      </c>
      <c r="I187" s="23" t="str" cm="1">
        <f t="array" ref="I187">IFERROR(INDEX($C$6:$F$23,MATCH(IF(MONTH(H187)=1,YEAR($H187)-1,YEAR($H187)),$B$6:$B$23,0),VLOOKUP(MONTH(H187),$K$6:$L$9,2,FALSE)),"")</f>
        <v/>
      </c>
      <c r="J187" s="66"/>
      <c r="K187" s="66"/>
      <c r="L187" s="66"/>
    </row>
    <row r="188" spans="8:12" ht="15.6">
      <c r="H188" s="1">
        <v>40238</v>
      </c>
      <c r="I188" s="23" t="str" cm="1">
        <f t="array" ref="I188">IFERROR(INDEX($C$6:$F$23,MATCH(IF(MONTH(H188)=1,YEAR($H188)-1,YEAR($H188)),$B$6:$B$23,0),VLOOKUP(MONTH(H188),$K$6:$L$9,2,FALSE)),"")</f>
        <v/>
      </c>
      <c r="J188" s="66"/>
      <c r="K188" s="66"/>
      <c r="L188" s="66"/>
    </row>
    <row r="189" spans="8:12" ht="15.6">
      <c r="H189" s="1">
        <v>40269</v>
      </c>
      <c r="I189" s="23" cm="1">
        <f t="array" ref="I189">IFERROR(INDEX($C$6:$F$23,MATCH(IF(MONTH(H189)=1,YEAR($H189)-1,YEAR($H189)),$B$6:$B$23,0),VLOOKUP(MONTH(H189),$K$6:$L$9,2,FALSE)),"")</f>
        <v>-10</v>
      </c>
      <c r="J189" s="66"/>
      <c r="K189" s="66"/>
      <c r="L189" s="66"/>
    </row>
    <row r="190" spans="8:12" ht="15.6">
      <c r="H190" s="1">
        <v>40299</v>
      </c>
      <c r="I190" s="23" t="str" cm="1">
        <f t="array" ref="I190">IFERROR(INDEX($C$6:$F$23,MATCH(IF(MONTH(H190)=1,YEAR($H190)-1,YEAR($H190)),$B$6:$B$23,0),VLOOKUP(MONTH(H190),$K$6:$L$9,2,FALSE)),"")</f>
        <v/>
      </c>
      <c r="J190" s="66"/>
      <c r="K190" s="66"/>
      <c r="L190" s="66"/>
    </row>
    <row r="191" spans="8:12" ht="15.6">
      <c r="H191" s="1">
        <v>40330</v>
      </c>
      <c r="I191" s="23" t="str" cm="1">
        <f t="array" ref="I191">IFERROR(INDEX($C$6:$F$23,MATCH(IF(MONTH(H191)=1,YEAR($H191)-1,YEAR($H191)),$B$6:$B$23,0),VLOOKUP(MONTH(H191),$K$6:$L$9,2,FALSE)),"")</f>
        <v/>
      </c>
      <c r="J191" s="66"/>
      <c r="K191" s="66"/>
      <c r="L191" s="66"/>
    </row>
    <row r="192" spans="8:12" ht="15.6">
      <c r="H192" s="1">
        <v>40360</v>
      </c>
      <c r="I192" s="23" cm="1">
        <f t="array" ref="I192">IFERROR(INDEX($C$6:$F$23,MATCH(IF(MONTH(H192)=1,YEAR($H192)-1,YEAR($H192)),$B$6:$B$23,0),VLOOKUP(MONTH(H192),$K$6:$L$9,2,FALSE)),"")</f>
        <v>-7</v>
      </c>
      <c r="J192" s="66"/>
      <c r="K192" s="66"/>
      <c r="L192" s="66"/>
    </row>
    <row r="193" spans="8:12" ht="15.6">
      <c r="H193" s="1">
        <v>40391</v>
      </c>
      <c r="I193" s="23" t="str" cm="1">
        <f t="array" ref="I193">IFERROR(INDEX($C$6:$F$23,MATCH(IF(MONTH(H193)=1,YEAR($H193)-1,YEAR($H193)),$B$6:$B$23,0),VLOOKUP(MONTH(H193),$K$6:$L$9,2,FALSE)),"")</f>
        <v/>
      </c>
      <c r="J193" s="66"/>
      <c r="K193" s="66"/>
      <c r="L193" s="66"/>
    </row>
    <row r="194" spans="8:12" ht="15.6">
      <c r="H194" s="1">
        <v>40422</v>
      </c>
      <c r="I194" s="23" t="str" cm="1">
        <f t="array" ref="I194">IFERROR(INDEX($C$6:$F$23,MATCH(IF(MONTH(H194)=1,YEAR($H194)-1,YEAR($H194)),$B$6:$B$23,0),VLOOKUP(MONTH(H194),$K$6:$L$9,2,FALSE)),"")</f>
        <v/>
      </c>
      <c r="J194" s="66"/>
      <c r="K194" s="66"/>
      <c r="L194" s="66"/>
    </row>
    <row r="195" spans="8:12" ht="15.6">
      <c r="H195" s="1">
        <v>40452</v>
      </c>
      <c r="I195" s="23" cm="1">
        <f t="array" ref="I195">IFERROR(INDEX($C$6:$F$23,MATCH(IF(MONTH(H195)=1,YEAR($H195)-1,YEAR($H195)),$B$6:$B$23,0),VLOOKUP(MONTH(H195),$K$6:$L$9,2,FALSE)),"")</f>
        <v>-11</v>
      </c>
      <c r="J195" s="66"/>
      <c r="K195" s="66"/>
      <c r="L195" s="66"/>
    </row>
    <row r="196" spans="8:12" ht="15.6">
      <c r="H196" s="1">
        <v>40483</v>
      </c>
      <c r="I196" s="23" t="str" cm="1">
        <f t="array" ref="I196">IFERROR(INDEX($C$6:$F$23,MATCH(IF(MONTH(H196)=1,YEAR($H196)-1,YEAR($H196)),$B$6:$B$23,0),VLOOKUP(MONTH(H196),$K$6:$L$9,2,FALSE)),"")</f>
        <v/>
      </c>
      <c r="J196" s="66"/>
      <c r="K196" s="66"/>
      <c r="L196" s="66"/>
    </row>
    <row r="197" spans="8:12" ht="15.6">
      <c r="H197" s="1">
        <v>40513</v>
      </c>
      <c r="I197" s="23" t="str" cm="1">
        <f t="array" ref="I197">IFERROR(INDEX($C$6:$F$23,MATCH(IF(MONTH(H197)=1,YEAR($H197)-1,YEAR($H197)),$B$6:$B$23,0),VLOOKUP(MONTH(H197),$K$6:$L$9,2,FALSE)),"")</f>
        <v/>
      </c>
      <c r="J197" s="66"/>
      <c r="K197" s="66"/>
      <c r="L197" s="66"/>
    </row>
    <row r="198" spans="8:12" ht="15.6">
      <c r="H198" s="1">
        <v>40544</v>
      </c>
      <c r="I198" s="23" cm="1">
        <f t="array" ref="I198">IFERROR(INDEX($C$6:$F$23,MATCH(IF(MONTH(H198)=1,YEAR($H198)-1,YEAR($H198)),$B$6:$B$23,0),VLOOKUP(MONTH(H198),$K$6:$L$9,2,FALSE)),"")</f>
        <v>-10</v>
      </c>
      <c r="J198" s="66"/>
      <c r="K198" s="66"/>
      <c r="L198" s="66"/>
    </row>
    <row r="199" spans="8:12" ht="15.6">
      <c r="H199" s="1">
        <v>40575</v>
      </c>
      <c r="I199" s="23" t="str" cm="1">
        <f t="array" ref="I199">IFERROR(INDEX($C$6:$F$23,MATCH(IF(MONTH(H199)=1,YEAR($H199)-1,YEAR($H199)),$B$6:$B$23,0),VLOOKUP(MONTH(H199),$K$6:$L$9,2,FALSE)),"")</f>
        <v/>
      </c>
      <c r="J199" s="66"/>
      <c r="K199" s="66"/>
      <c r="L199" s="66"/>
    </row>
    <row r="200" spans="8:12" ht="15.6">
      <c r="H200" s="1">
        <v>40603</v>
      </c>
      <c r="I200" s="23" t="str" cm="1">
        <f t="array" ref="I200">IFERROR(INDEX($C$6:$F$23,MATCH(IF(MONTH(H200)=1,YEAR($H200)-1,YEAR($H200)),$B$6:$B$23,0),VLOOKUP(MONTH(H200),$K$6:$L$9,2,FALSE)),"")</f>
        <v/>
      </c>
      <c r="J200" s="66"/>
      <c r="K200" s="66"/>
      <c r="L200" s="66"/>
    </row>
    <row r="201" spans="8:12" ht="15.6">
      <c r="H201" s="1">
        <v>40634</v>
      </c>
      <c r="I201" s="23" cm="1">
        <f t="array" ref="I201">IFERROR(INDEX($C$6:$F$23,MATCH(IF(MONTH(H201)=1,YEAR($H201)-1,YEAR($H201)),$B$6:$B$23,0),VLOOKUP(MONTH(H201),$K$6:$L$9,2,FALSE)),"")</f>
        <v>-13</v>
      </c>
      <c r="J201" s="66"/>
      <c r="K201" s="66"/>
      <c r="L201" s="66"/>
    </row>
    <row r="202" spans="8:12" ht="15.6">
      <c r="H202" s="1">
        <v>40664</v>
      </c>
      <c r="I202" s="23" t="str" cm="1">
        <f t="array" ref="I202">IFERROR(INDEX($C$6:$F$23,MATCH(IF(MONTH(H202)=1,YEAR($H202)-1,YEAR($H202)),$B$6:$B$23,0),VLOOKUP(MONTH(H202),$K$6:$L$9,2,FALSE)),"")</f>
        <v/>
      </c>
      <c r="J202" s="66"/>
      <c r="K202" s="66"/>
      <c r="L202" s="66"/>
    </row>
    <row r="203" spans="8:12" ht="15.6">
      <c r="H203" s="1">
        <v>40695</v>
      </c>
      <c r="I203" s="23" t="str" cm="1">
        <f t="array" ref="I203">IFERROR(INDEX($C$6:$F$23,MATCH(IF(MONTH(H203)=1,YEAR($H203)-1,YEAR($H203)),$B$6:$B$23,0),VLOOKUP(MONTH(H203),$K$6:$L$9,2,FALSE)),"")</f>
        <v/>
      </c>
      <c r="J203" s="66"/>
      <c r="K203" s="66"/>
      <c r="L203" s="66"/>
    </row>
    <row r="204" spans="8:12" ht="15.6">
      <c r="H204" s="1">
        <v>40725</v>
      </c>
      <c r="I204" s="23" cm="1">
        <f t="array" ref="I204">IFERROR(INDEX($C$6:$F$23,MATCH(IF(MONTH(H204)=1,YEAR($H204)-1,YEAR($H204)),$B$6:$B$23,0),VLOOKUP(MONTH(H204),$K$6:$L$9,2,FALSE)),"")</f>
        <v>-9</v>
      </c>
      <c r="J204" s="66"/>
      <c r="K204" s="66"/>
      <c r="L204" s="66"/>
    </row>
    <row r="205" spans="8:12" ht="15.6">
      <c r="H205" s="1">
        <v>40756</v>
      </c>
      <c r="I205" s="23" t="str" cm="1">
        <f t="array" ref="I205">IFERROR(INDEX($C$6:$F$23,MATCH(IF(MONTH(H205)=1,YEAR($H205)-1,YEAR($H205)),$B$6:$B$23,0),VLOOKUP(MONTH(H205),$K$6:$L$9,2,FALSE)),"")</f>
        <v/>
      </c>
      <c r="J205" s="66"/>
      <c r="K205" s="66"/>
      <c r="L205" s="66"/>
    </row>
    <row r="206" spans="8:12" ht="15.6">
      <c r="H206" s="1">
        <v>40787</v>
      </c>
      <c r="I206" s="23" t="str" cm="1">
        <f t="array" ref="I206">IFERROR(INDEX($C$6:$F$23,MATCH(IF(MONTH(H206)=1,YEAR($H206)-1,YEAR($H206)),$B$6:$B$23,0),VLOOKUP(MONTH(H206),$K$6:$L$9,2,FALSE)),"")</f>
        <v/>
      </c>
      <c r="J206" s="66"/>
      <c r="K206" s="66"/>
      <c r="L206" s="66"/>
    </row>
    <row r="207" spans="8:12" ht="15.6">
      <c r="H207" s="1">
        <v>40817</v>
      </c>
      <c r="I207" s="23" cm="1">
        <f t="array" ref="I207">IFERROR(INDEX($C$6:$F$23,MATCH(IF(MONTH(H207)=1,YEAR($H207)-1,YEAR($H207)),$B$6:$B$23,0),VLOOKUP(MONTH(H207),$K$6:$L$9,2,FALSE)),"")</f>
        <v>-7</v>
      </c>
      <c r="J207" s="66"/>
      <c r="K207" s="66"/>
      <c r="L207" s="66"/>
    </row>
    <row r="208" spans="8:12" ht="15.6">
      <c r="H208" s="1">
        <v>40848</v>
      </c>
      <c r="I208" s="23" t="str" cm="1">
        <f t="array" ref="I208">IFERROR(INDEX($C$6:$F$23,MATCH(IF(MONTH(H208)=1,YEAR($H208)-1,YEAR($H208)),$B$6:$B$23,0),VLOOKUP(MONTH(H208),$K$6:$L$9,2,FALSE)),"")</f>
        <v/>
      </c>
      <c r="J208" s="66"/>
      <c r="K208" s="66"/>
      <c r="L208" s="66"/>
    </row>
    <row r="209" spans="8:12" ht="15.6">
      <c r="H209" s="1">
        <v>40878</v>
      </c>
      <c r="I209" s="23" t="str" cm="1">
        <f t="array" ref="I209">IFERROR(INDEX($C$6:$F$23,MATCH(IF(MONTH(H209)=1,YEAR($H209)-1,YEAR($H209)),$B$6:$B$23,0),VLOOKUP(MONTH(H209),$K$6:$L$9,2,FALSE)),"")</f>
        <v/>
      </c>
      <c r="J209" s="66"/>
      <c r="K209" s="66"/>
      <c r="L209" s="66"/>
    </row>
    <row r="210" spans="8:12" ht="15.6">
      <c r="H210" s="1">
        <v>40909</v>
      </c>
      <c r="I210" s="23" cm="1">
        <f t="array" ref="I210">IFERROR(INDEX($C$6:$F$23,MATCH(IF(MONTH(H210)=1,YEAR($H210)-1,YEAR($H210)),$B$6:$B$23,0),VLOOKUP(MONTH(H210),$K$6:$L$9,2,FALSE)),"")</f>
        <v>-7</v>
      </c>
      <c r="J210" s="66"/>
      <c r="K210" s="66"/>
      <c r="L210" s="66"/>
    </row>
    <row r="211" spans="8:12" ht="15.6">
      <c r="H211" s="1">
        <v>40940</v>
      </c>
      <c r="I211" s="23" t="str" cm="1">
        <f t="array" ref="I211">IFERROR(INDEX($C$6:$F$23,MATCH(IF(MONTH(H211)=1,YEAR($H211)-1,YEAR($H211)),$B$6:$B$23,0),VLOOKUP(MONTH(H211),$K$6:$L$9,2,FALSE)),"")</f>
        <v/>
      </c>
      <c r="J211" s="66"/>
      <c r="K211" s="66"/>
      <c r="L211" s="66"/>
    </row>
    <row r="212" spans="8:12" ht="15.6">
      <c r="H212" s="1">
        <v>40969</v>
      </c>
      <c r="I212" s="23" t="str" cm="1">
        <f t="array" ref="I212">IFERROR(INDEX($C$6:$F$23,MATCH(IF(MONTH(H212)=1,YEAR($H212)-1,YEAR($H212)),$B$6:$B$23,0),VLOOKUP(MONTH(H212),$K$6:$L$9,2,FALSE)),"")</f>
        <v/>
      </c>
      <c r="J212" s="66"/>
      <c r="K212" s="66"/>
      <c r="L212" s="66"/>
    </row>
    <row r="213" spans="8:12" ht="15.6">
      <c r="H213" s="1">
        <v>41000</v>
      </c>
      <c r="I213" s="23" cm="1">
        <f t="array" ref="I213">IFERROR(INDEX($C$6:$F$23,MATCH(IF(MONTH(H213)=1,YEAR($H213)-1,YEAR($H213)),$B$6:$B$23,0),VLOOKUP(MONTH(H213),$K$6:$L$9,2,FALSE)),"")</f>
        <v>-5</v>
      </c>
      <c r="J213" s="66"/>
      <c r="K213" s="66"/>
      <c r="L213" s="66"/>
    </row>
    <row r="214" spans="8:12" ht="15.6">
      <c r="H214" s="1">
        <v>41030</v>
      </c>
      <c r="I214" s="23" t="str" cm="1">
        <f t="array" ref="I214">IFERROR(INDEX($C$6:$F$23,MATCH(IF(MONTH(H214)=1,YEAR($H214)-1,YEAR($H214)),$B$6:$B$23,0),VLOOKUP(MONTH(H214),$K$6:$L$9,2,FALSE)),"")</f>
        <v/>
      </c>
      <c r="J214" s="66"/>
      <c r="K214" s="66"/>
      <c r="L214" s="66"/>
    </row>
    <row r="215" spans="8:12" ht="15.6">
      <c r="H215" s="1">
        <v>41061</v>
      </c>
      <c r="I215" s="23" t="str" cm="1">
        <f t="array" ref="I215">IFERROR(INDEX($C$6:$F$23,MATCH(IF(MONTH(H215)=1,YEAR($H215)-1,YEAR($H215)),$B$6:$B$23,0),VLOOKUP(MONTH(H215),$K$6:$L$9,2,FALSE)),"")</f>
        <v/>
      </c>
      <c r="J215" s="66"/>
      <c r="K215" s="66"/>
      <c r="L215" s="66"/>
    </row>
    <row r="216" spans="8:12" ht="15.6">
      <c r="H216" s="1">
        <v>41091</v>
      </c>
      <c r="I216" s="23" cm="1">
        <f t="array" ref="I216">IFERROR(INDEX($C$6:$F$23,MATCH(IF(MONTH(H216)=1,YEAR($H216)-1,YEAR($H216)),$B$6:$B$23,0),VLOOKUP(MONTH(H216),$K$6:$L$9,2,FALSE)),"")</f>
        <v>-4</v>
      </c>
      <c r="J216" s="66"/>
      <c r="K216" s="66"/>
      <c r="L216" s="66"/>
    </row>
    <row r="217" spans="8:12" ht="15.6">
      <c r="H217" s="1">
        <v>41122</v>
      </c>
      <c r="I217" s="23" t="str" cm="1">
        <f t="array" ref="I217">IFERROR(INDEX($C$6:$F$23,MATCH(IF(MONTH(H217)=1,YEAR($H217)-1,YEAR($H217)),$B$6:$B$23,0),VLOOKUP(MONTH(H217),$K$6:$L$9,2,FALSE)),"")</f>
        <v/>
      </c>
      <c r="J217" s="66"/>
      <c r="K217" s="66"/>
      <c r="L217" s="66"/>
    </row>
    <row r="218" spans="8:12" ht="15.6">
      <c r="H218" s="1">
        <v>41153</v>
      </c>
      <c r="I218" s="23" t="str" cm="1">
        <f t="array" ref="I218">IFERROR(INDEX($C$6:$F$23,MATCH(IF(MONTH(H218)=1,YEAR($H218)-1,YEAR($H218)),$B$6:$B$23,0),VLOOKUP(MONTH(H218),$K$6:$L$9,2,FALSE)),"")</f>
        <v/>
      </c>
      <c r="J218" s="66"/>
      <c r="K218" s="66"/>
      <c r="L218" s="66"/>
    </row>
    <row r="219" spans="8:12" ht="15.6">
      <c r="H219" s="1">
        <v>41183</v>
      </c>
      <c r="I219" s="23" cm="1">
        <f t="array" ref="I219">IFERROR(INDEX($C$6:$F$23,MATCH(IF(MONTH(H219)=1,YEAR($H219)-1,YEAR($H219)),$B$6:$B$23,0),VLOOKUP(MONTH(H219),$K$6:$L$9,2,FALSE)),"")</f>
        <v>-6</v>
      </c>
      <c r="J219" s="66"/>
      <c r="K219" s="66"/>
      <c r="L219" s="66"/>
    </row>
    <row r="220" spans="8:12" ht="15.6">
      <c r="H220" s="1">
        <v>41214</v>
      </c>
      <c r="I220" s="23" t="str" cm="1">
        <f t="array" ref="I220">IFERROR(INDEX($C$6:$F$23,MATCH(IF(MONTH(H220)=1,YEAR($H220)-1,YEAR($H220)),$B$6:$B$23,0),VLOOKUP(MONTH(H220),$K$6:$L$9,2,FALSE)),"")</f>
        <v/>
      </c>
      <c r="J220" s="66"/>
      <c r="K220" s="66"/>
      <c r="L220" s="66"/>
    </row>
    <row r="221" spans="8:12" ht="15.6">
      <c r="H221" s="1">
        <v>41244</v>
      </c>
      <c r="I221" s="23" t="str" cm="1">
        <f t="array" ref="I221">IFERROR(INDEX($C$6:$F$23,MATCH(IF(MONTH(H221)=1,YEAR($H221)-1,YEAR($H221)),$B$6:$B$23,0),VLOOKUP(MONTH(H221),$K$6:$L$9,2,FALSE)),"")</f>
        <v/>
      </c>
      <c r="J221" s="66"/>
      <c r="K221" s="66"/>
      <c r="L221" s="66"/>
    </row>
    <row r="222" spans="8:12" ht="15.6">
      <c r="H222" s="1">
        <v>41275</v>
      </c>
      <c r="I222" s="23" cm="1">
        <f t="array" ref="I222">IFERROR(INDEX($C$6:$F$23,MATCH(IF(MONTH(H222)=1,YEAR($H222)-1,YEAR($H222)),$B$6:$B$23,0),VLOOKUP(MONTH(H222),$K$6:$L$9,2,FALSE)),"")</f>
        <v>-8</v>
      </c>
      <c r="J222" s="66"/>
      <c r="K222" s="66"/>
      <c r="L222" s="66"/>
    </row>
    <row r="223" spans="8:12" ht="15.6">
      <c r="H223" s="1">
        <v>41306</v>
      </c>
      <c r="I223" s="23" t="str" cm="1">
        <f t="array" ref="I223">IFERROR(INDEX($C$6:$F$23,MATCH(IF(MONTH(H223)=1,YEAR($H223)-1,YEAR($H223)),$B$6:$B$23,0),VLOOKUP(MONTH(H223),$K$6:$L$9,2,FALSE)),"")</f>
        <v/>
      </c>
      <c r="J223" s="66"/>
      <c r="K223" s="66"/>
      <c r="L223" s="66"/>
    </row>
    <row r="224" spans="8:12" ht="15.6">
      <c r="H224" s="1">
        <v>41334</v>
      </c>
      <c r="I224" s="23" t="str" cm="1">
        <f t="array" ref="I224">IFERROR(INDEX($C$6:$F$23,MATCH(IF(MONTH(H224)=1,YEAR($H224)-1,YEAR($H224)),$B$6:$B$23,0),VLOOKUP(MONTH(H224),$K$6:$L$9,2,FALSE)),"")</f>
        <v/>
      </c>
      <c r="J224" s="66"/>
      <c r="K224" s="66"/>
      <c r="L224" s="66"/>
    </row>
    <row r="225" spans="8:12" ht="15.6">
      <c r="H225" s="1">
        <v>41365</v>
      </c>
      <c r="I225" s="23" cm="1">
        <f t="array" ref="I225">IFERROR(INDEX($C$6:$F$23,MATCH(IF(MONTH(H225)=1,YEAR($H225)-1,YEAR($H225)),$B$6:$B$23,0),VLOOKUP(MONTH(H225),$K$6:$L$9,2,FALSE)),"")</f>
        <v>-7</v>
      </c>
      <c r="J225" s="66"/>
      <c r="K225" s="66"/>
      <c r="L225" s="66"/>
    </row>
    <row r="226" spans="8:12" ht="15.6">
      <c r="H226" s="1">
        <v>41395</v>
      </c>
      <c r="I226" s="23" t="str" cm="1">
        <f t="array" ref="I226">IFERROR(INDEX($C$6:$F$23,MATCH(IF(MONTH(H226)=1,YEAR($H226)-1,YEAR($H226)),$B$6:$B$23,0),VLOOKUP(MONTH(H226),$K$6:$L$9,2,FALSE)),"")</f>
        <v/>
      </c>
      <c r="J226" s="66"/>
      <c r="K226" s="66"/>
      <c r="L226" s="66"/>
    </row>
    <row r="227" spans="8:12" ht="15.6">
      <c r="H227" s="1">
        <v>41426</v>
      </c>
      <c r="I227" s="23" t="str" cm="1">
        <f t="array" ref="I227">IFERROR(INDEX($C$6:$F$23,MATCH(IF(MONTH(H227)=1,YEAR($H227)-1,YEAR($H227)),$B$6:$B$23,0),VLOOKUP(MONTH(H227),$K$6:$L$9,2,FALSE)),"")</f>
        <v/>
      </c>
      <c r="J227" s="66"/>
      <c r="K227" s="66"/>
      <c r="L227" s="66"/>
    </row>
    <row r="228" spans="8:12" ht="15.6">
      <c r="H228" s="1">
        <v>41456</v>
      </c>
      <c r="I228" s="23" cm="1">
        <f t="array" ref="I228">IFERROR(INDEX($C$6:$F$23,MATCH(IF(MONTH(H228)=1,YEAR($H228)-1,YEAR($H228)),$B$6:$B$23,0),VLOOKUP(MONTH(H228),$K$6:$L$9,2,FALSE)),"")</f>
        <v>-6</v>
      </c>
      <c r="J228" s="66"/>
      <c r="K228" s="66"/>
      <c r="L228" s="66"/>
    </row>
    <row r="229" spans="8:12" ht="15.6">
      <c r="H229" s="1">
        <v>41487</v>
      </c>
      <c r="I229" s="23" t="str" cm="1">
        <f t="array" ref="I229">IFERROR(INDEX($C$6:$F$23,MATCH(IF(MONTH(H229)=1,YEAR($H229)-1,YEAR($H229)),$B$6:$B$23,0),VLOOKUP(MONTH(H229),$K$6:$L$9,2,FALSE)),"")</f>
        <v/>
      </c>
      <c r="J229" s="66"/>
      <c r="K229" s="66"/>
      <c r="L229" s="66"/>
    </row>
    <row r="230" spans="8:12" ht="15.6">
      <c r="H230" s="1">
        <v>41518</v>
      </c>
      <c r="I230" s="23" t="str" cm="1">
        <f t="array" ref="I230">IFERROR(INDEX($C$6:$F$23,MATCH(IF(MONTH(H230)=1,YEAR($H230)-1,YEAR($H230)),$B$6:$B$23,0),VLOOKUP(MONTH(H230),$K$6:$L$9,2,FALSE)),"")</f>
        <v/>
      </c>
      <c r="J230" s="66"/>
      <c r="K230" s="66"/>
      <c r="L230" s="66"/>
    </row>
    <row r="231" spans="8:12" ht="15.6">
      <c r="H231" s="1">
        <v>41548</v>
      </c>
      <c r="I231" s="23" cm="1">
        <f t="array" ref="I231">IFERROR(INDEX($C$6:$F$23,MATCH(IF(MONTH(H231)=1,YEAR($H231)-1,YEAR($H231)),$B$6:$B$23,0),VLOOKUP(MONTH(H231),$K$6:$L$9,2,FALSE)),"")</f>
        <v>-7</v>
      </c>
      <c r="J231" s="66"/>
      <c r="K231" s="66"/>
      <c r="L231" s="66"/>
    </row>
    <row r="232" spans="8:12" ht="15.6">
      <c r="H232" s="1">
        <v>41579</v>
      </c>
      <c r="I232" s="23" t="str" cm="1">
        <f t="array" ref="I232">IFERROR(INDEX($C$6:$F$23,MATCH(IF(MONTH(H232)=1,YEAR($H232)-1,YEAR($H232)),$B$6:$B$23,0),VLOOKUP(MONTH(H232),$K$6:$L$9,2,FALSE)),"")</f>
        <v/>
      </c>
      <c r="J232" s="66"/>
      <c r="K232" s="66"/>
      <c r="L232" s="66"/>
    </row>
    <row r="233" spans="8:12" ht="15.6">
      <c r="H233" s="1">
        <v>41609</v>
      </c>
      <c r="I233" s="23" t="str" cm="1">
        <f t="array" ref="I233">IFERROR(INDEX($C$6:$F$23,MATCH(IF(MONTH(H233)=1,YEAR($H233)-1,YEAR($H233)),$B$6:$B$23,0),VLOOKUP(MONTH(H233),$K$6:$L$9,2,FALSE)),"")</f>
        <v/>
      </c>
      <c r="J233" s="66"/>
      <c r="K233" s="66"/>
      <c r="L233" s="66"/>
    </row>
    <row r="234" spans="8:12" ht="15.6">
      <c r="H234" s="1">
        <v>41640</v>
      </c>
      <c r="I234" s="23" cm="1">
        <f t="array" ref="I234">IFERROR(INDEX($C$6:$F$23,MATCH(IF(MONTH(H234)=1,YEAR($H234)-1,YEAR($H234)),$B$6:$B$23,0),VLOOKUP(MONTH(H234),$K$6:$L$9,2,FALSE)),"")</f>
        <v>-11</v>
      </c>
      <c r="J234" s="66"/>
      <c r="K234" s="66"/>
      <c r="L234" s="66"/>
    </row>
    <row r="235" spans="8:12" ht="15.6">
      <c r="H235" s="1">
        <v>41671</v>
      </c>
      <c r="I235" s="23" t="str" cm="1">
        <f t="array" ref="I235">IFERROR(INDEX($C$6:$F$23,MATCH(IF(MONTH(H235)=1,YEAR($H235)-1,YEAR($H235)),$B$6:$B$23,0),VLOOKUP(MONTH(H235),$K$6:$L$9,2,FALSE)),"")</f>
        <v/>
      </c>
      <c r="J235" s="66"/>
      <c r="K235" s="66"/>
      <c r="L235" s="66"/>
    </row>
    <row r="236" spans="8:12" ht="15.6">
      <c r="H236" s="1">
        <v>41699</v>
      </c>
      <c r="I236" s="23" t="str" cm="1">
        <f t="array" ref="I236">IFERROR(INDEX($C$6:$F$23,MATCH(IF(MONTH(H236)=1,YEAR($H236)-1,YEAR($H236)),$B$6:$B$23,0),VLOOKUP(MONTH(H236),$K$6:$L$9,2,FALSE)),"")</f>
        <v/>
      </c>
      <c r="J236" s="66"/>
      <c r="K236" s="66"/>
      <c r="L236" s="66"/>
    </row>
    <row r="237" spans="8:12" ht="15.6">
      <c r="H237" s="1">
        <v>41730</v>
      </c>
      <c r="I237" s="23" cm="1">
        <f t="array" ref="I237">IFERROR(INDEX($C$6:$F$23,MATCH(IF(MONTH(H237)=1,YEAR($H237)-1,YEAR($H237)),$B$6:$B$23,0),VLOOKUP(MONTH(H237),$K$6:$L$9,2,FALSE)),"")</f>
        <v>-11</v>
      </c>
      <c r="J237" s="66"/>
      <c r="K237" s="66"/>
      <c r="L237" s="66"/>
    </row>
    <row r="238" spans="8:12" ht="15.6">
      <c r="H238" s="1">
        <v>41760</v>
      </c>
      <c r="I238" s="23" t="str" cm="1">
        <f t="array" ref="I238">IFERROR(INDEX($C$6:$F$23,MATCH(IF(MONTH(H238)=1,YEAR($H238)-1,YEAR($H238)),$B$6:$B$23,0),VLOOKUP(MONTH(H238),$K$6:$L$9,2,FALSE)),"")</f>
        <v/>
      </c>
      <c r="J238" s="66"/>
      <c r="K238" s="66"/>
      <c r="L238" s="66"/>
    </row>
    <row r="239" spans="8:12" ht="15.6">
      <c r="H239" s="1">
        <v>41791</v>
      </c>
      <c r="I239" s="23" t="str" cm="1">
        <f t="array" ref="I239">IFERROR(INDEX($C$6:$F$23,MATCH(IF(MONTH(H239)=1,YEAR($H239)-1,YEAR($H239)),$B$6:$B$23,0),VLOOKUP(MONTH(H239),$K$6:$L$9,2,FALSE)),"")</f>
        <v/>
      </c>
      <c r="J239" s="66"/>
      <c r="K239" s="66"/>
      <c r="L239" s="66"/>
    </row>
    <row r="240" spans="8:12" ht="15.6">
      <c r="H240" s="1">
        <v>41821</v>
      </c>
      <c r="I240" s="23" cm="1">
        <f t="array" ref="I240">IFERROR(INDEX($C$6:$F$23,MATCH(IF(MONTH(H240)=1,YEAR($H240)-1,YEAR($H240)),$B$6:$B$23,0),VLOOKUP(MONTH(H240),$K$6:$L$9,2,FALSE)),"")</f>
        <v>-6</v>
      </c>
      <c r="J240" s="66"/>
      <c r="K240" s="66"/>
      <c r="L240" s="66"/>
    </row>
    <row r="241" spans="8:12" ht="15.6">
      <c r="H241" s="1">
        <v>41852</v>
      </c>
      <c r="I241" s="23" t="str" cm="1">
        <f t="array" ref="I241">IFERROR(INDEX($C$6:$F$23,MATCH(IF(MONTH(H241)=1,YEAR($H241)-1,YEAR($H241)),$B$6:$B$23,0),VLOOKUP(MONTH(H241),$K$6:$L$9,2,FALSE)),"")</f>
        <v/>
      </c>
      <c r="J241" s="66"/>
      <c r="K241" s="66"/>
      <c r="L241" s="66"/>
    </row>
    <row r="242" spans="8:12" ht="15.6">
      <c r="H242" s="1">
        <v>41883</v>
      </c>
      <c r="I242" s="23" t="str" cm="1">
        <f t="array" ref="I242">IFERROR(INDEX($C$6:$F$23,MATCH(IF(MONTH(H242)=1,YEAR($H242)-1,YEAR($H242)),$B$6:$B$23,0),VLOOKUP(MONTH(H242),$K$6:$L$9,2,FALSE)),"")</f>
        <v/>
      </c>
      <c r="J242" s="66"/>
      <c r="K242" s="66"/>
      <c r="L242" s="66"/>
    </row>
    <row r="243" spans="8:12" ht="15.6">
      <c r="H243" s="1">
        <v>41913</v>
      </c>
      <c r="I243" s="23" cm="1">
        <f t="array" ref="I243">IFERROR(INDEX($C$6:$F$23,MATCH(IF(MONTH(H243)=1,YEAR($H243)-1,YEAR($H243)),$B$6:$B$23,0),VLOOKUP(MONTH(H243),$K$6:$L$9,2,FALSE)),"")</f>
        <v>-7</v>
      </c>
      <c r="J243" s="66"/>
      <c r="K243" s="66"/>
      <c r="L243" s="66"/>
    </row>
    <row r="244" spans="8:12" ht="15.6">
      <c r="H244" s="1">
        <v>41944</v>
      </c>
      <c r="I244" s="23" t="str" cm="1">
        <f t="array" ref="I244">IFERROR(INDEX($C$6:$F$23,MATCH(IF(MONTH(H244)=1,YEAR($H244)-1,YEAR($H244)),$B$6:$B$23,0),VLOOKUP(MONTH(H244),$K$6:$L$9,2,FALSE)),"")</f>
        <v/>
      </c>
      <c r="J244" s="66"/>
      <c r="K244" s="66"/>
      <c r="L244" s="66"/>
    </row>
    <row r="245" spans="8:12" ht="15.6">
      <c r="H245" s="1">
        <v>41974</v>
      </c>
      <c r="I245" s="23" t="str" cm="1">
        <f t="array" ref="I245">IFERROR(INDEX($C$6:$F$23,MATCH(IF(MONTH(H245)=1,YEAR($H245)-1,YEAR($H245)),$B$6:$B$23,0),VLOOKUP(MONTH(H245),$K$6:$L$9,2,FALSE)),"")</f>
        <v/>
      </c>
      <c r="J245" s="66"/>
      <c r="K245" s="66"/>
      <c r="L245" s="66"/>
    </row>
    <row r="246" spans="8:12" ht="15.6">
      <c r="H246" s="1">
        <v>42005</v>
      </c>
      <c r="I246" s="23" cm="1">
        <f t="array" ref="I246">IFERROR(INDEX($C$6:$F$23,MATCH(IF(MONTH(H246)=1,YEAR($H246)-1,YEAR($H246)),$B$6:$B$23,0),VLOOKUP(MONTH(H246),$K$6:$L$9,2,FALSE)),"")</f>
        <v>-18</v>
      </c>
      <c r="J246" s="66"/>
      <c r="K246" s="66"/>
      <c r="L246" s="66"/>
    </row>
    <row r="247" spans="8:12" ht="15.6">
      <c r="H247" s="1">
        <v>42036</v>
      </c>
      <c r="I247" s="23" t="str" cm="1">
        <f t="array" ref="I247">IFERROR(INDEX($C$6:$F$23,MATCH(IF(MONTH(H247)=1,YEAR($H247)-1,YEAR($H247)),$B$6:$B$23,0),VLOOKUP(MONTH(H247),$K$6:$L$9,2,FALSE)),"")</f>
        <v/>
      </c>
      <c r="J247" s="66"/>
      <c r="K247" s="66"/>
      <c r="L247" s="66"/>
    </row>
    <row r="248" spans="8:12" ht="15.6">
      <c r="H248" s="1">
        <v>42064</v>
      </c>
      <c r="I248" s="23" t="str" cm="1">
        <f t="array" ref="I248">IFERROR(INDEX($C$6:$F$23,MATCH(IF(MONTH(H248)=1,YEAR($H248)-1,YEAR($H248)),$B$6:$B$23,0),VLOOKUP(MONTH(H248),$K$6:$L$9,2,FALSE)),"")</f>
        <v/>
      </c>
      <c r="J248" s="66"/>
      <c r="K248" s="66"/>
      <c r="L248" s="66"/>
    </row>
    <row r="249" spans="8:12" ht="15.6">
      <c r="H249" s="1">
        <v>42095</v>
      </c>
      <c r="I249" s="23" cm="1">
        <f t="array" ref="I249">IFERROR(INDEX($C$6:$F$23,MATCH(IF(MONTH(H249)=1,YEAR($H249)-1,YEAR($H249)),$B$6:$B$23,0),VLOOKUP(MONTH(H249),$K$6:$L$9,2,FALSE)),"")</f>
        <v>-32</v>
      </c>
      <c r="J249" s="66"/>
      <c r="K249" s="66"/>
      <c r="L249" s="66"/>
    </row>
    <row r="250" spans="8:12" ht="15.6">
      <c r="H250" s="1">
        <v>42125</v>
      </c>
      <c r="I250" s="23" t="str" cm="1">
        <f t="array" ref="I250">IFERROR(INDEX($C$6:$F$23,MATCH(IF(MONTH(H250)=1,YEAR($H250)-1,YEAR($H250)),$B$6:$B$23,0),VLOOKUP(MONTH(H250),$K$6:$L$9,2,FALSE)),"")</f>
        <v/>
      </c>
      <c r="J250" s="66"/>
      <c r="K250" s="66"/>
      <c r="L250" s="66"/>
    </row>
    <row r="251" spans="8:12" ht="15.6">
      <c r="H251" s="1">
        <v>42156</v>
      </c>
      <c r="I251" s="23" t="str" cm="1">
        <f t="array" ref="I251">IFERROR(INDEX($C$6:$F$23,MATCH(IF(MONTH(H251)=1,YEAR($H251)-1,YEAR($H251)),$B$6:$B$23,0),VLOOKUP(MONTH(H251),$K$6:$L$9,2,FALSE)),"")</f>
        <v/>
      </c>
      <c r="J251" s="66"/>
      <c r="K251" s="66"/>
      <c r="L251" s="66"/>
    </row>
    <row r="252" spans="8:12" ht="15.6">
      <c r="H252" s="1">
        <v>42186</v>
      </c>
      <c r="I252" s="23" cm="1">
        <f t="array" ref="I252">IFERROR(INDEX($C$6:$F$23,MATCH(IF(MONTH(H252)=1,YEAR($H252)-1,YEAR($H252)),$B$6:$B$23,0),VLOOKUP(MONTH(H252),$K$6:$L$9,2,FALSE)),"")</f>
        <v>-23</v>
      </c>
      <c r="J252" s="66"/>
      <c r="K252" s="66"/>
      <c r="L252" s="66"/>
    </row>
    <row r="253" spans="8:12" ht="15.6">
      <c r="H253" s="1">
        <v>42217</v>
      </c>
      <c r="I253" s="23" t="str" cm="1">
        <f t="array" ref="I253">IFERROR(INDEX($C$6:$F$23,MATCH(IF(MONTH(H253)=1,YEAR($H253)-1,YEAR($H253)),$B$6:$B$23,0),VLOOKUP(MONTH(H253),$K$6:$L$9,2,FALSE)),"")</f>
        <v/>
      </c>
      <c r="J253" s="66"/>
      <c r="K253" s="66"/>
      <c r="L253" s="66"/>
    </row>
    <row r="254" spans="8:12" ht="15.6">
      <c r="H254" s="1">
        <v>42248</v>
      </c>
      <c r="I254" s="23" t="str" cm="1">
        <f t="array" ref="I254">IFERROR(INDEX($C$6:$F$23,MATCH(IF(MONTH(H254)=1,YEAR($H254)-1,YEAR($H254)),$B$6:$B$23,0),VLOOKUP(MONTH(H254),$K$6:$L$9,2,FALSE)),"")</f>
        <v/>
      </c>
      <c r="J254" s="66"/>
      <c r="K254" s="66"/>
      <c r="L254" s="66"/>
    </row>
    <row r="255" spans="8:12" ht="15.6">
      <c r="H255" s="1">
        <v>42278</v>
      </c>
      <c r="I255" s="23" cm="1">
        <f t="array" ref="I255">IFERROR(INDEX($C$6:$F$23,MATCH(IF(MONTH(H255)=1,YEAR($H255)-1,YEAR($H255)),$B$6:$B$23,0),VLOOKUP(MONTH(H255),$K$6:$L$9,2,FALSE)),"")</f>
        <v>-24</v>
      </c>
      <c r="J255" s="66"/>
      <c r="K255" s="66"/>
      <c r="L255" s="66"/>
    </row>
    <row r="256" spans="8:12" ht="15.6">
      <c r="H256" s="1">
        <v>42309</v>
      </c>
      <c r="I256" s="23" t="str" cm="1">
        <f t="array" ref="I256">IFERROR(INDEX($C$6:$F$23,MATCH(IF(MONTH(H256)=1,YEAR($H256)-1,YEAR($H256)),$B$6:$B$23,0),VLOOKUP(MONTH(H256),$K$6:$L$9,2,FALSE)),"")</f>
        <v/>
      </c>
      <c r="J256" s="66"/>
      <c r="K256" s="66"/>
      <c r="L256" s="66"/>
    </row>
    <row r="257" spans="8:12" ht="15.6">
      <c r="H257" s="1">
        <v>42339</v>
      </c>
      <c r="I257" s="23" t="str" cm="1">
        <f t="array" ref="I257">IFERROR(INDEX($C$6:$F$23,MATCH(IF(MONTH(H257)=1,YEAR($H257)-1,YEAR($H257)),$B$6:$B$23,0),VLOOKUP(MONTH(H257),$K$6:$L$9,2,FALSE)),"")</f>
        <v/>
      </c>
      <c r="J257" s="66"/>
      <c r="K257" s="66"/>
      <c r="L257" s="66"/>
    </row>
    <row r="258" spans="8:12" ht="15.6">
      <c r="H258" s="1">
        <v>42370</v>
      </c>
      <c r="I258" s="23" cm="1">
        <f t="array" ref="I258">IFERROR(INDEX($C$6:$F$23,MATCH(IF(MONTH(H258)=1,YEAR($H258)-1,YEAR($H258)),$B$6:$B$23,0),VLOOKUP(MONTH(H258),$K$6:$L$9,2,FALSE)),"")</f>
        <v>-26</v>
      </c>
      <c r="J258" s="66"/>
      <c r="K258" s="66"/>
      <c r="L258" s="66"/>
    </row>
    <row r="259" spans="8:12" ht="15.6">
      <c r="H259" s="1">
        <v>42401</v>
      </c>
      <c r="I259" s="23" t="str" cm="1">
        <f t="array" ref="I259">IFERROR(INDEX($C$6:$F$23,MATCH(IF(MONTH(H259)=1,YEAR($H259)-1,YEAR($H259)),$B$6:$B$23,0),VLOOKUP(MONTH(H259),$K$6:$L$9,2,FALSE)),"")</f>
        <v/>
      </c>
      <c r="J259" s="66"/>
      <c r="K259" s="66"/>
      <c r="L259" s="66"/>
    </row>
    <row r="260" spans="8:12" ht="15.6">
      <c r="H260" s="1">
        <v>42430</v>
      </c>
      <c r="I260" s="23" t="str" cm="1">
        <f t="array" ref="I260">IFERROR(INDEX($C$6:$F$23,MATCH(IF(MONTH(H260)=1,YEAR($H260)-1,YEAR($H260)),$B$6:$B$23,0),VLOOKUP(MONTH(H260),$K$6:$L$9,2,FALSE)),"")</f>
        <v/>
      </c>
      <c r="J260" s="66"/>
      <c r="K260" s="66"/>
      <c r="L260" s="66"/>
    </row>
    <row r="261" spans="8:12" ht="15.6">
      <c r="H261" s="1">
        <v>42461</v>
      </c>
      <c r="I261" s="23" cm="1">
        <f t="array" ref="I261">IFERROR(INDEX($C$6:$F$23,MATCH(IF(MONTH(H261)=1,YEAR($H261)-1,YEAR($H261)),$B$6:$B$23,0),VLOOKUP(MONTH(H261),$K$6:$L$9,2,FALSE)),"")</f>
        <v>-30</v>
      </c>
      <c r="J261" s="66"/>
      <c r="K261" s="66"/>
      <c r="L261" s="66"/>
    </row>
    <row r="262" spans="8:12" ht="15.6">
      <c r="H262" s="1">
        <v>42491</v>
      </c>
      <c r="I262" s="23" t="str" cm="1">
        <f t="array" ref="I262">IFERROR(INDEX($C$6:$F$23,MATCH(IF(MONTH(H262)=1,YEAR($H262)-1,YEAR($H262)),$B$6:$B$23,0),VLOOKUP(MONTH(H262),$K$6:$L$9,2,FALSE)),"")</f>
        <v/>
      </c>
      <c r="J262" s="66"/>
      <c r="K262" s="66"/>
      <c r="L262" s="66"/>
    </row>
    <row r="263" spans="8:12" ht="15.6">
      <c r="H263" s="1">
        <v>42522</v>
      </c>
      <c r="I263" s="23" t="str" cm="1">
        <f t="array" ref="I263">IFERROR(INDEX($C$6:$F$23,MATCH(IF(MONTH(H263)=1,YEAR($H263)-1,YEAR($H263)),$B$6:$B$23,0),VLOOKUP(MONTH(H263),$K$6:$L$9,2,FALSE)),"")</f>
        <v/>
      </c>
      <c r="J263" s="66"/>
      <c r="K263" s="66"/>
      <c r="L263" s="66"/>
    </row>
    <row r="264" spans="8:12" ht="15.6">
      <c r="H264" s="1">
        <v>42552</v>
      </c>
      <c r="I264" s="23" cm="1">
        <f t="array" ref="I264">IFERROR(INDEX($C$6:$F$23,MATCH(IF(MONTH(H264)=1,YEAR($H264)-1,YEAR($H264)),$B$6:$B$23,0),VLOOKUP(MONTH(H264),$K$6:$L$9,2,FALSE)),"")</f>
        <v>-26</v>
      </c>
      <c r="J264" s="66"/>
      <c r="K264" s="66"/>
      <c r="L264" s="66"/>
    </row>
    <row r="265" spans="8:12" ht="15.6">
      <c r="H265" s="1">
        <v>42583</v>
      </c>
      <c r="I265" s="23" t="str" cm="1">
        <f t="array" ref="I265">IFERROR(INDEX($C$6:$F$23,MATCH(IF(MONTH(H265)=1,YEAR($H265)-1,YEAR($H265)),$B$6:$B$23,0),VLOOKUP(MONTH(H265),$K$6:$L$9,2,FALSE)),"")</f>
        <v/>
      </c>
      <c r="J265" s="66"/>
      <c r="K265" s="66"/>
      <c r="L265" s="66"/>
    </row>
    <row r="266" spans="8:12" ht="15.6">
      <c r="H266" s="1">
        <v>42614</v>
      </c>
      <c r="I266" s="23" t="str" cm="1">
        <f t="array" ref="I266">IFERROR(INDEX($C$6:$F$23,MATCH(IF(MONTH(H266)=1,YEAR($H266)-1,YEAR($H266)),$B$6:$B$23,0),VLOOKUP(MONTH(H266),$K$6:$L$9,2,FALSE)),"")</f>
        <v/>
      </c>
      <c r="J266" s="66"/>
      <c r="K266" s="66"/>
      <c r="L266" s="66"/>
    </row>
    <row r="267" spans="8:12" ht="15.6">
      <c r="H267" s="1">
        <v>42644</v>
      </c>
      <c r="I267" s="23" cm="1">
        <f t="array" ref="I267">IFERROR(INDEX($C$6:$F$23,MATCH(IF(MONTH(H267)=1,YEAR($H267)-1,YEAR($H267)),$B$6:$B$23,0),VLOOKUP(MONTH(H267),$K$6:$L$9,2,FALSE)),"")</f>
        <v>-19</v>
      </c>
      <c r="J267" s="66"/>
      <c r="K267" s="66"/>
      <c r="L267" s="66"/>
    </row>
    <row r="268" spans="8:12" ht="15.6">
      <c r="H268" s="1">
        <v>42675</v>
      </c>
      <c r="I268" s="23" t="str" cm="1">
        <f t="array" ref="I268">IFERROR(INDEX($C$6:$F$23,MATCH(IF(MONTH(H268)=1,YEAR($H268)-1,YEAR($H268)),$B$6:$B$23,0),VLOOKUP(MONTH(H268),$K$6:$L$9,2,FALSE)),"")</f>
        <v/>
      </c>
      <c r="J268" s="66"/>
      <c r="K268" s="66"/>
      <c r="L268" s="66"/>
    </row>
    <row r="269" spans="8:12" ht="15.6">
      <c r="H269" s="1">
        <v>42705</v>
      </c>
      <c r="I269" s="23" t="str" cm="1">
        <f t="array" ref="I269">IFERROR(INDEX($C$6:$F$23,MATCH(IF(MONTH(H269)=1,YEAR($H269)-1,YEAR($H269)),$B$6:$B$23,0),VLOOKUP(MONTH(H269),$K$6:$L$9,2,FALSE)),"")</f>
        <v/>
      </c>
      <c r="J269" s="66"/>
      <c r="K269" s="66"/>
      <c r="L269" s="66"/>
    </row>
    <row r="270" spans="8:12" ht="15.6">
      <c r="H270" s="1">
        <v>42736</v>
      </c>
      <c r="I270" s="23" cm="1">
        <f t="array" ref="I270">IFERROR(INDEX($C$6:$F$23,MATCH(IF(MONTH(H270)=1,YEAR($H270)-1,YEAR($H270)),$B$6:$B$23,0),VLOOKUP(MONTH(H270),$K$6:$L$9,2,FALSE)),"")</f>
        <v>-18</v>
      </c>
      <c r="J270" s="66"/>
      <c r="K270" s="66"/>
      <c r="L270" s="66"/>
    </row>
    <row r="271" spans="8:12" ht="15.6">
      <c r="H271" s="1">
        <v>42767</v>
      </c>
      <c r="I271" s="23" t="str" cm="1">
        <f t="array" ref="I271">IFERROR(INDEX($C$6:$F$23,MATCH(IF(MONTH(H271)=1,YEAR($H271)-1,YEAR($H271)),$B$6:$B$23,0),VLOOKUP(MONTH(H271),$K$6:$L$9,2,FALSE)),"")</f>
        <v/>
      </c>
      <c r="J271" s="66"/>
      <c r="K271" s="66"/>
      <c r="L271" s="66"/>
    </row>
    <row r="272" spans="8:12" ht="15.6">
      <c r="H272" s="1">
        <v>42795</v>
      </c>
      <c r="I272" s="23" t="str" cm="1">
        <f t="array" ref="I272">IFERROR(INDEX($C$6:$F$23,MATCH(IF(MONTH(H272)=1,YEAR($H272)-1,YEAR($H272)),$B$6:$B$23,0),VLOOKUP(MONTH(H272),$K$6:$L$9,2,FALSE)),"")</f>
        <v/>
      </c>
      <c r="J272" s="66"/>
      <c r="K272" s="66"/>
      <c r="L272" s="66"/>
    </row>
    <row r="273" spans="8:12" ht="15.6">
      <c r="H273" s="1">
        <v>42826</v>
      </c>
      <c r="I273" s="23" cm="1">
        <f t="array" ref="I273">IFERROR(INDEX($C$6:$F$23,MATCH(IF(MONTH(H273)=1,YEAR($H273)-1,YEAR($H273)),$B$6:$B$23,0),VLOOKUP(MONTH(H273),$K$6:$L$9,2,FALSE)),"")</f>
        <v>-15</v>
      </c>
      <c r="J273" s="66"/>
      <c r="K273" s="66"/>
      <c r="L273" s="66"/>
    </row>
    <row r="274" spans="8:12" ht="15.6">
      <c r="H274" s="1">
        <v>42856</v>
      </c>
      <c r="I274" s="23" t="str" cm="1">
        <f t="array" ref="I274">IFERROR(INDEX($C$6:$F$23,MATCH(IF(MONTH(H274)=1,YEAR($H274)-1,YEAR($H274)),$B$6:$B$23,0),VLOOKUP(MONTH(H274),$K$6:$L$9,2,FALSE)),"")</f>
        <v/>
      </c>
      <c r="J274" s="66"/>
      <c r="K274" s="66"/>
      <c r="L274" s="66"/>
    </row>
    <row r="275" spans="8:12" ht="15.6">
      <c r="H275" s="1">
        <v>42887</v>
      </c>
      <c r="I275" s="23" t="str" cm="1">
        <f t="array" ref="I275">IFERROR(INDEX($C$6:$F$23,MATCH(IF(MONTH(H275)=1,YEAR($H275)-1,YEAR($H275)),$B$6:$B$23,0),VLOOKUP(MONTH(H275),$K$6:$L$9,2,FALSE)),"")</f>
        <v/>
      </c>
      <c r="J275" s="66"/>
      <c r="K275" s="66"/>
      <c r="L275" s="66"/>
    </row>
    <row r="276" spans="8:12" ht="15.6">
      <c r="H276" s="1">
        <v>42917</v>
      </c>
      <c r="I276" s="23" cm="1">
        <f t="array" ref="I276">IFERROR(INDEX($C$6:$F$23,MATCH(IF(MONTH(H276)=1,YEAR($H276)-1,YEAR($H276)),$B$6:$B$23,0),VLOOKUP(MONTH(H276),$K$6:$L$9,2,FALSE)),"")</f>
        <v>-14</v>
      </c>
      <c r="J276" s="66"/>
      <c r="K276" s="66"/>
      <c r="L276" s="66"/>
    </row>
    <row r="277" spans="8:12" ht="15.6">
      <c r="H277" s="1">
        <v>42948</v>
      </c>
      <c r="I277" s="23" t="str" cm="1">
        <f t="array" ref="I277">IFERROR(INDEX($C$6:$F$23,MATCH(IF(MONTH(H277)=1,YEAR($H277)-1,YEAR($H277)),$B$6:$B$23,0),VLOOKUP(MONTH(H277),$K$6:$L$9,2,FALSE)),"")</f>
        <v/>
      </c>
      <c r="J277" s="66"/>
      <c r="K277" s="66"/>
      <c r="L277" s="66"/>
    </row>
    <row r="278" spans="8:12" ht="15.6">
      <c r="H278" s="1">
        <v>42979</v>
      </c>
      <c r="I278" s="23" t="str" cm="1">
        <f t="array" ref="I278">IFERROR(INDEX($C$6:$F$23,MATCH(IF(MONTH(H278)=1,YEAR($H278)-1,YEAR($H278)),$B$6:$B$23,0),VLOOKUP(MONTH(H278),$K$6:$L$9,2,FALSE)),"")</f>
        <v/>
      </c>
      <c r="J278" s="66"/>
      <c r="K278" s="66"/>
      <c r="L278" s="66"/>
    </row>
    <row r="279" spans="8:12" ht="15.6">
      <c r="H279" s="1">
        <v>43009</v>
      </c>
      <c r="I279" s="23" cm="1">
        <f t="array" ref="I279">IFERROR(INDEX($C$6:$F$23,MATCH(IF(MONTH(H279)=1,YEAR($H279)-1,YEAR($H279)),$B$6:$B$23,0),VLOOKUP(MONTH(H279),$K$6:$L$9,2,FALSE)),"")</f>
        <v>-11</v>
      </c>
      <c r="J279" s="66"/>
      <c r="K279" s="66"/>
      <c r="L279" s="66"/>
    </row>
    <row r="280" spans="8:12" ht="15.6">
      <c r="H280" s="1">
        <v>43040</v>
      </c>
      <c r="I280" s="23" t="str" cm="1">
        <f t="array" ref="I280">IFERROR(INDEX($C$6:$F$23,MATCH(IF(MONTH(H280)=1,YEAR($H280)-1,YEAR($H280)),$B$6:$B$23,0),VLOOKUP(MONTH(H280),$K$6:$L$9,2,FALSE)),"")</f>
        <v/>
      </c>
      <c r="J280" s="66"/>
      <c r="K280" s="66"/>
      <c r="L280" s="66"/>
    </row>
    <row r="281" spans="8:12" ht="15.6">
      <c r="H281" s="1">
        <v>43070</v>
      </c>
      <c r="I281" s="23" t="str" cm="1">
        <f t="array" ref="I281">IFERROR(INDEX($C$6:$F$23,MATCH(IF(MONTH(H281)=1,YEAR($H281)-1,YEAR($H281)),$B$6:$B$23,0),VLOOKUP(MONTH(H281),$K$6:$L$9,2,FALSE)),"")</f>
        <v/>
      </c>
      <c r="J281" s="66"/>
      <c r="K281" s="66"/>
      <c r="L281" s="66"/>
    </row>
    <row r="282" spans="8:12" ht="15.6">
      <c r="H282" s="1">
        <v>43101</v>
      </c>
      <c r="I282" s="23" cm="1">
        <f t="array" ref="I282">IFERROR(INDEX($C$6:$F$23,MATCH(IF(MONTH(H282)=1,YEAR($H282)-1,YEAR($H282)),$B$6:$B$23,0),VLOOKUP(MONTH(H282),$K$6:$L$9,2,FALSE)),"")</f>
        <v>-11</v>
      </c>
      <c r="J282" s="66"/>
      <c r="K282" s="66"/>
      <c r="L282" s="66"/>
    </row>
    <row r="283" spans="8:12" ht="15.6">
      <c r="H283" s="1">
        <v>43132</v>
      </c>
      <c r="I283" s="23" t="str" cm="1">
        <f t="array" ref="I283">IFERROR(INDEX($C$6:$F$23,MATCH(IF(MONTH(H283)=1,YEAR($H283)-1,YEAR($H283)),$B$6:$B$23,0),VLOOKUP(MONTH(H283),$K$6:$L$9,2,FALSE)),"")</f>
        <v/>
      </c>
      <c r="J283" s="66"/>
      <c r="K283" s="66"/>
      <c r="L283" s="66"/>
    </row>
    <row r="284" spans="8:12" ht="15.6">
      <c r="H284" s="1">
        <v>43160</v>
      </c>
      <c r="I284" s="23" t="str" cm="1">
        <f t="array" ref="I284">IFERROR(INDEX($C$6:$F$23,MATCH(IF(MONTH(H284)=1,YEAR($H284)-1,YEAR($H284)),$B$6:$B$23,0),VLOOKUP(MONTH(H284),$K$6:$L$9,2,FALSE)),"")</f>
        <v/>
      </c>
      <c r="J284" s="66"/>
      <c r="K284" s="66"/>
      <c r="L284" s="66"/>
    </row>
    <row r="285" spans="8:12" ht="15.6">
      <c r="H285" s="1">
        <v>43191</v>
      </c>
      <c r="I285" s="23" cm="1">
        <f t="array" ref="I285">IFERROR(INDEX($C$6:$F$23,MATCH(IF(MONTH(H285)=1,YEAR($H285)-1,YEAR($H285)),$B$6:$B$23,0),VLOOKUP(MONTH(H285),$K$6:$L$9,2,FALSE)),"")</f>
        <v>-8</v>
      </c>
      <c r="J285" s="66"/>
      <c r="K285" s="66"/>
      <c r="L285" s="66"/>
    </row>
    <row r="286" spans="8:12" ht="15.6">
      <c r="H286" s="1">
        <v>43221</v>
      </c>
      <c r="I286" s="23" t="str" cm="1">
        <f t="array" ref="I286">IFERROR(INDEX($C$6:$F$23,MATCH(IF(MONTH(H286)=1,YEAR($H286)-1,YEAR($H286)),$B$6:$B$23,0),VLOOKUP(MONTH(H286),$K$6:$L$9,2,FALSE)),"")</f>
        <v/>
      </c>
      <c r="J286" s="66"/>
      <c r="K286" s="66"/>
      <c r="L286" s="66"/>
    </row>
    <row r="287" spans="8:12" ht="15.6">
      <c r="H287" s="1">
        <v>43252</v>
      </c>
      <c r="I287" s="23" t="str" cm="1">
        <f t="array" ref="I287">IFERROR(INDEX($C$6:$F$23,MATCH(IF(MONTH(H287)=1,YEAR($H287)-1,YEAR($H287)),$B$6:$B$23,0),VLOOKUP(MONTH(H287),$K$6:$L$9,2,FALSE)),"")</f>
        <v/>
      </c>
      <c r="J287" s="66"/>
      <c r="K287" s="66"/>
      <c r="L287" s="66"/>
    </row>
    <row r="288" spans="8:12" ht="15.6">
      <c r="H288" s="1">
        <v>43282</v>
      </c>
      <c r="I288" s="23" cm="1">
        <f t="array" ref="I288">IFERROR(INDEX($C$6:$F$23,MATCH(IF(MONTH(H288)=1,YEAR($H288)-1,YEAR($H288)),$B$6:$B$23,0),VLOOKUP(MONTH(H288),$K$6:$L$9,2,FALSE)),"")</f>
        <v>-8</v>
      </c>
      <c r="J288" s="66"/>
      <c r="K288" s="66"/>
      <c r="L288" s="66"/>
    </row>
    <row r="289" spans="8:12" ht="15.6">
      <c r="H289" s="1">
        <v>43313</v>
      </c>
      <c r="I289" s="23" t="str" cm="1">
        <f t="array" ref="I289">IFERROR(INDEX($C$6:$F$23,MATCH(IF(MONTH(H289)=1,YEAR($H289)-1,YEAR($H289)),$B$6:$B$23,0),VLOOKUP(MONTH(H289),$K$6:$L$9,2,FALSE)),"")</f>
        <v/>
      </c>
      <c r="J289" s="66"/>
      <c r="K289" s="66"/>
      <c r="L289" s="66"/>
    </row>
    <row r="290" spans="8:12" ht="15.6">
      <c r="H290" s="1">
        <v>43344</v>
      </c>
      <c r="I290" s="23" t="str" cm="1">
        <f t="array" ref="I290">IFERROR(INDEX($C$6:$F$23,MATCH(IF(MONTH(H290)=1,YEAR($H290)-1,YEAR($H290)),$B$6:$B$23,0),VLOOKUP(MONTH(H290),$K$6:$L$9,2,FALSE)),"")</f>
        <v/>
      </c>
      <c r="J290" s="66"/>
      <c r="K290" s="66"/>
      <c r="L290" s="66"/>
    </row>
    <row r="291" spans="8:12" ht="15.6">
      <c r="H291" s="1">
        <v>43374</v>
      </c>
      <c r="I291" s="23" cm="1">
        <f t="array" ref="I291">IFERROR(INDEX($C$6:$F$23,MATCH(IF(MONTH(H291)=1,YEAR($H291)-1,YEAR($H291)),$B$6:$B$23,0),VLOOKUP(MONTH(H291),$K$6:$L$9,2,FALSE)),"")</f>
        <v>-14</v>
      </c>
      <c r="J291" s="66"/>
      <c r="K291" s="66"/>
      <c r="L291" s="66"/>
    </row>
    <row r="292" spans="8:12" ht="15.6">
      <c r="H292" s="1">
        <v>43405</v>
      </c>
      <c r="I292" s="23" t="str" cm="1">
        <f t="array" ref="I292">IFERROR(INDEX($C$6:$F$23,MATCH(IF(MONTH(H292)=1,YEAR($H292)-1,YEAR($H292)),$B$6:$B$23,0),VLOOKUP(MONTH(H292),$K$6:$L$9,2,FALSE)),"")</f>
        <v/>
      </c>
      <c r="J292" s="66"/>
      <c r="K292" s="66"/>
      <c r="L292" s="66"/>
    </row>
    <row r="293" spans="8:12" ht="15.6">
      <c r="H293" s="1">
        <v>43435</v>
      </c>
      <c r="I293" s="23" t="str" cm="1">
        <f t="array" ref="I293">IFERROR(INDEX($C$6:$F$23,MATCH(IF(MONTH(H293)=1,YEAR($H293)-1,YEAR($H293)),$B$6:$B$23,0),VLOOKUP(MONTH(H293),$K$6:$L$9,2,FALSE)),"")</f>
        <v/>
      </c>
      <c r="J293" s="66"/>
      <c r="K293" s="66"/>
      <c r="L293" s="66"/>
    </row>
    <row r="294" spans="8:12" ht="15.6">
      <c r="H294" s="1">
        <v>43466</v>
      </c>
      <c r="I294" s="23" cm="1">
        <f t="array" ref="I294">IFERROR(INDEX($C$6:$F$23,MATCH(IF(MONTH(H294)=1,YEAR($H294)-1,YEAR($H294)),$B$6:$B$23,0),VLOOKUP(MONTH(H294),$K$6:$L$9,2,FALSE)),"")</f>
        <v>-17</v>
      </c>
      <c r="J294" s="66"/>
      <c r="K294" s="66"/>
      <c r="L294" s="66"/>
    </row>
    <row r="295" spans="8:12" ht="15.6">
      <c r="H295" s="1">
        <v>43497</v>
      </c>
      <c r="I295" s="23" t="str" cm="1">
        <f t="array" ref="I295">IFERROR(INDEX($C$6:$F$23,MATCH(IF(MONTH(H295)=1,YEAR($H295)-1,YEAR($H295)),$B$6:$B$23,0),VLOOKUP(MONTH(H295),$K$6:$L$9,2,FALSE)),"")</f>
        <v/>
      </c>
      <c r="J295" s="66"/>
      <c r="K295" s="66"/>
      <c r="L295" s="66"/>
    </row>
    <row r="296" spans="8:12" ht="15.6">
      <c r="H296" s="1">
        <v>43525</v>
      </c>
      <c r="I296" s="23" t="str" cm="1">
        <f t="array" ref="I296">IFERROR(INDEX($C$6:$F$23,MATCH(IF(MONTH(H296)=1,YEAR($H296)-1,YEAR($H296)),$B$6:$B$23,0),VLOOKUP(MONTH(H296),$K$6:$L$9,2,FALSE)),"")</f>
        <v/>
      </c>
      <c r="J296" s="66"/>
      <c r="K296" s="66"/>
      <c r="L296" s="66"/>
    </row>
    <row r="297" spans="8:12" ht="15.6">
      <c r="H297" s="1">
        <v>43556</v>
      </c>
      <c r="I297" s="23" cm="1">
        <f t="array" ref="I297">IFERROR(INDEX($C$6:$F$23,MATCH(IF(MONTH(H297)=1,YEAR($H297)-1,YEAR($H297)),$B$6:$B$23,0),VLOOKUP(MONTH(H297),$K$6:$L$9,2,FALSE)),"")</f>
        <v>-16</v>
      </c>
      <c r="J297" s="66"/>
      <c r="K297" s="66"/>
      <c r="L297" s="66"/>
    </row>
    <row r="298" spans="8:12" ht="15.6">
      <c r="H298" s="1">
        <v>43586</v>
      </c>
      <c r="I298" s="23" t="str" cm="1">
        <f t="array" ref="I298">IFERROR(INDEX($C$6:$F$23,MATCH(IF(MONTH(H298)=1,YEAR($H298)-1,YEAR($H298)),$B$6:$B$23,0),VLOOKUP(MONTH(H298),$K$6:$L$9,2,FALSE)),"")</f>
        <v/>
      </c>
      <c r="J298" s="66"/>
      <c r="K298" s="66"/>
      <c r="L298" s="66"/>
    </row>
    <row r="299" spans="8:12" ht="15.6">
      <c r="H299" s="1">
        <v>43617</v>
      </c>
      <c r="I299" s="23" t="str" cm="1">
        <f t="array" ref="I299">IFERROR(INDEX($C$6:$F$23,MATCH(IF(MONTH(H299)=1,YEAR($H299)-1,YEAR($H299)),$B$6:$B$23,0),VLOOKUP(MONTH(H299),$K$6:$L$9,2,FALSE)),"")</f>
        <v/>
      </c>
      <c r="J299" s="66"/>
      <c r="K299" s="66"/>
      <c r="L299" s="66"/>
    </row>
    <row r="300" spans="8:12" ht="15.6">
      <c r="H300" s="1">
        <v>43647</v>
      </c>
      <c r="I300" s="23" cm="1">
        <f t="array" ref="I300">IFERROR(INDEX($C$6:$F$23,MATCH(IF(MONTH(H300)=1,YEAR($H300)-1,YEAR($H300)),$B$6:$B$23,0),VLOOKUP(MONTH(H300),$K$6:$L$9,2,FALSE)),"")</f>
        <v>-15</v>
      </c>
      <c r="J300" s="66"/>
      <c r="K300" s="66"/>
      <c r="L300" s="66"/>
    </row>
    <row r="301" spans="8:12" ht="15.6">
      <c r="H301" s="1">
        <v>43678</v>
      </c>
      <c r="I301" s="23" t="str" cm="1">
        <f t="array" ref="I301">IFERROR(INDEX($C$6:$F$23,MATCH(IF(MONTH(H301)=1,YEAR($H301)-1,YEAR($H301)),$B$6:$B$23,0),VLOOKUP(MONTH(H301),$K$6:$L$9,2,FALSE)),"")</f>
        <v/>
      </c>
      <c r="J301" s="66"/>
      <c r="K301" s="66"/>
      <c r="L301" s="66"/>
    </row>
    <row r="302" spans="8:12" ht="15.6">
      <c r="H302" s="1">
        <v>43709</v>
      </c>
      <c r="I302" s="23" t="str" cm="1">
        <f t="array" ref="I302">IFERROR(INDEX($C$6:$F$23,MATCH(IF(MONTH(H302)=1,YEAR($H302)-1,YEAR($H302)),$B$6:$B$23,0),VLOOKUP(MONTH(H302),$K$6:$L$9,2,FALSE)),"")</f>
        <v/>
      </c>
      <c r="J302" s="66"/>
      <c r="K302" s="66"/>
      <c r="L302" s="66"/>
    </row>
    <row r="303" spans="8:12" ht="15.6">
      <c r="H303" s="1">
        <v>43739</v>
      </c>
      <c r="I303" s="23" cm="1">
        <f t="array" ref="I303">IFERROR(INDEX($C$6:$F$23,MATCH(IF(MONTH(H303)=1,YEAR($H303)-1,YEAR($H303)),$B$6:$B$23,0),VLOOKUP(MONTH(H303),$K$6:$L$9,2,FALSE)),"")</f>
        <v>-13</v>
      </c>
      <c r="J303" s="66"/>
      <c r="K303" s="66"/>
      <c r="L303" s="66"/>
    </row>
    <row r="304" spans="8:12" ht="15.6">
      <c r="H304" s="1">
        <v>43770</v>
      </c>
      <c r="I304" s="23" t="str" cm="1">
        <f t="array" ref="I304">IFERROR(INDEX($C$6:$F$23,MATCH(IF(MONTH(H304)=1,YEAR($H304)-1,YEAR($H304)),$B$6:$B$23,0),VLOOKUP(MONTH(H304),$K$6:$L$9,2,FALSE)),"")</f>
        <v/>
      </c>
      <c r="J304" s="66"/>
      <c r="K304" s="66"/>
      <c r="L304" s="66"/>
    </row>
    <row r="305" spans="8:12" ht="15.6">
      <c r="H305" s="1">
        <v>43800</v>
      </c>
      <c r="I305" s="23" t="str" cm="1">
        <f t="array" ref="I305">IFERROR(INDEX($C$6:$F$23,MATCH(IF(MONTH(H305)=1,YEAR($H305)-1,YEAR($H305)),$B$6:$B$23,0),VLOOKUP(MONTH(H305),$K$6:$L$9,2,FALSE)),"")</f>
        <v/>
      </c>
      <c r="J305" s="66"/>
      <c r="K305" s="66"/>
      <c r="L305" s="66"/>
    </row>
    <row r="306" spans="8:12" ht="15.6">
      <c r="H306" s="1">
        <v>43831</v>
      </c>
      <c r="I306" s="23" cm="1">
        <f t="array" ref="I306">IFERROR(INDEX($C$6:$F$23,MATCH(IF(MONTH(H306)=1,YEAR($H306)-1,YEAR($H306)),$B$6:$B$23,0),VLOOKUP(MONTH(H306),$K$6:$L$9,2,FALSE)),"")</f>
        <v>-13</v>
      </c>
      <c r="J306" s="66"/>
      <c r="K306" s="66"/>
      <c r="L306" s="66"/>
    </row>
    <row r="307" spans="8:12" ht="15.6">
      <c r="H307" s="1">
        <v>43862</v>
      </c>
      <c r="I307" s="23" t="str" cm="1">
        <f t="array" ref="I307">IFERROR(INDEX($C$6:$F$23,MATCH(IF(MONTH(H307)=1,YEAR($H307)-1,YEAR($H307)),$B$6:$B$23,0),VLOOKUP(MONTH(H307),$K$6:$L$9,2,FALSE)),"")</f>
        <v/>
      </c>
      <c r="J307" s="66"/>
      <c r="K307" s="66"/>
      <c r="L307" s="66"/>
    </row>
    <row r="308" spans="8:12" ht="15.6">
      <c r="H308" s="1">
        <v>43891</v>
      </c>
      <c r="I308" s="23" t="str" cm="1">
        <f t="array" ref="I308">IFERROR(INDEX($C$6:$F$23,MATCH(IF(MONTH(H308)=1,YEAR($H308)-1,YEAR($H308)),$B$6:$B$23,0),VLOOKUP(MONTH(H308),$K$6:$L$9,2,FALSE)),"")</f>
        <v/>
      </c>
      <c r="J308" s="66"/>
      <c r="K308" s="66"/>
      <c r="L308" s="66"/>
    </row>
    <row r="309" spans="8:12" ht="15.6">
      <c r="H309" s="1">
        <v>43922</v>
      </c>
      <c r="I309" s="23" cm="1">
        <f t="array" ref="I309">IFERROR(INDEX($C$6:$F$23,MATCH(IF(MONTH(H309)=1,YEAR($H309)-1,YEAR($H309)),$B$6:$B$23,0),VLOOKUP(MONTH(H309),$K$6:$L$9,2,FALSE)),"")</f>
        <v>-11</v>
      </c>
      <c r="J309" s="66"/>
      <c r="K309" s="66"/>
      <c r="L309" s="66"/>
    </row>
    <row r="310" spans="8:12" ht="15.6">
      <c r="H310" s="1">
        <v>43952</v>
      </c>
      <c r="I310" s="23" t="str" cm="1">
        <f t="array" ref="I310">IFERROR(INDEX($C$6:$F$23,MATCH(IF(MONTH(H310)=1,YEAR($H310)-1,YEAR($H310)),$B$6:$B$23,0),VLOOKUP(MONTH(H310),$K$6:$L$9,2,FALSE)),"")</f>
        <v/>
      </c>
      <c r="J310" s="66"/>
      <c r="K310" s="66"/>
      <c r="L310" s="66"/>
    </row>
    <row r="311" spans="8:12" ht="15.6">
      <c r="H311" s="1">
        <v>43983</v>
      </c>
      <c r="I311" s="23" t="str" cm="1">
        <f t="array" ref="I311">IFERROR(INDEX($C$6:$F$23,MATCH(IF(MONTH(H311)=1,YEAR($H311)-1,YEAR($H311)),$B$6:$B$23,0),VLOOKUP(MONTH(H311),$K$6:$L$9,2,FALSE)),"")</f>
        <v/>
      </c>
      <c r="J311" s="66"/>
      <c r="K311" s="66"/>
      <c r="L311" s="66"/>
    </row>
    <row r="312" spans="8:12" ht="15.6">
      <c r="H312" s="1">
        <v>44013</v>
      </c>
      <c r="I312" s="23" cm="1">
        <f t="array" ref="I312">IFERROR(INDEX($C$6:$F$23,MATCH(IF(MONTH(H312)=1,YEAR($H312)-1,YEAR($H312)),$B$6:$B$23,0),VLOOKUP(MONTH(H312),$K$6:$L$9,2,FALSE)),"")</f>
        <v>-30</v>
      </c>
      <c r="J312" s="66"/>
      <c r="K312" s="66"/>
      <c r="L312" s="66"/>
    </row>
    <row r="313" spans="8:12" ht="15.6">
      <c r="H313" s="1">
        <v>44044</v>
      </c>
      <c r="I313" s="23" t="str" cm="1">
        <f t="array" ref="I313">IFERROR(INDEX($C$6:$F$23,MATCH(IF(MONTH(H313)=1,YEAR($H313)-1,YEAR($H313)),$B$6:$B$23,0),VLOOKUP(MONTH(H313),$K$6:$L$9,2,FALSE)),"")</f>
        <v/>
      </c>
      <c r="J313" s="66"/>
      <c r="K313" s="66"/>
      <c r="L313" s="66"/>
    </row>
    <row r="314" spans="8:12" ht="15.6">
      <c r="H314" s="1">
        <v>44075</v>
      </c>
      <c r="I314" s="23" t="str" cm="1">
        <f t="array" ref="I314">IFERROR(INDEX($C$6:$F$23,MATCH(IF(MONTH(H314)=1,YEAR($H314)-1,YEAR($H314)),$B$6:$B$23,0),VLOOKUP(MONTH(H314),$K$6:$L$9,2,FALSE)),"")</f>
        <v/>
      </c>
      <c r="J314" s="66"/>
      <c r="K314" s="66"/>
      <c r="L314" s="66"/>
    </row>
    <row r="315" spans="8:12" ht="15.6">
      <c r="H315" s="1">
        <v>44105</v>
      </c>
      <c r="I315" s="23" cm="1">
        <f t="array" ref="I315">IFERROR(INDEX($C$6:$F$23,MATCH(IF(MONTH(H315)=1,YEAR($H315)-1,YEAR($H315)),$B$6:$B$23,0),VLOOKUP(MONTH(H315),$K$6:$L$9,2,FALSE)),"")</f>
        <v>-22</v>
      </c>
      <c r="J315" s="66"/>
      <c r="K315" s="66"/>
      <c r="L315" s="66"/>
    </row>
    <row r="316" spans="8:12" ht="15.6">
      <c r="H316" s="1">
        <v>44136</v>
      </c>
      <c r="I316" s="23" t="str" cm="1">
        <f t="array" ref="I316">IFERROR(INDEX($C$6:$F$23,MATCH(IF(MONTH(H316)=1,YEAR($H316)-1,YEAR($H316)),$B$6:$B$23,0),VLOOKUP(MONTH(H316),$K$6:$L$9,2,FALSE)),"")</f>
        <v/>
      </c>
      <c r="J316" s="66"/>
      <c r="K316" s="66"/>
      <c r="L316" s="66"/>
    </row>
    <row r="317" spans="8:12" ht="15.6">
      <c r="H317" s="1">
        <v>44166</v>
      </c>
      <c r="I317" s="23" t="str" cm="1">
        <f t="array" ref="I317">IFERROR(INDEX($C$6:$F$23,MATCH(IF(MONTH(H317)=1,YEAR($H317)-1,YEAR($H317)),$B$6:$B$23,0),VLOOKUP(MONTH(H317),$K$6:$L$9,2,FALSE)),"")</f>
        <v/>
      </c>
      <c r="J317" s="66"/>
      <c r="K317" s="66"/>
      <c r="L317" s="66"/>
    </row>
    <row r="318" spans="8:12" ht="15.6">
      <c r="H318" s="1">
        <v>44197</v>
      </c>
      <c r="I318" s="23" cm="1">
        <f t="array" ref="I318">IFERROR(INDEX($C$6:$F$23,MATCH(IF(MONTH(H318)=1,YEAR($H318)-1,YEAR($H318)),$B$6:$B$23,0),VLOOKUP(MONTH(H318),$K$6:$L$9,2,FALSE)),"")</f>
        <v>-26</v>
      </c>
      <c r="J318" s="66"/>
      <c r="K318" s="66"/>
      <c r="L318" s="66"/>
    </row>
    <row r="319" spans="8:12" ht="15.6">
      <c r="H319" s="1">
        <v>44228</v>
      </c>
      <c r="I319" s="23" t="str" cm="1">
        <f t="array" ref="I319">IFERROR(INDEX($C$6:$F$23,MATCH(IF(MONTH(H319)=1,YEAR($H319)-1,YEAR($H319)),$B$6:$B$23,0),VLOOKUP(MONTH(H319),$K$6:$L$9,2,FALSE)),"")</f>
        <v/>
      </c>
      <c r="J319" s="66"/>
      <c r="K319" s="66"/>
      <c r="L319" s="66"/>
    </row>
    <row r="320" spans="8:12" ht="15.6">
      <c r="H320" s="1">
        <v>44256</v>
      </c>
      <c r="I320" s="23" t="str" cm="1">
        <f t="array" ref="I320">IFERROR(INDEX($C$6:$F$23,MATCH(IF(MONTH(H320)=1,YEAR($H320)-1,YEAR($H320)),$B$6:$B$23,0),VLOOKUP(MONTH(H320),$K$6:$L$9,2,FALSE)),"")</f>
        <v/>
      </c>
      <c r="J320" s="66"/>
      <c r="K320" s="66"/>
      <c r="L320" s="66"/>
    </row>
    <row r="321" spans="8:12" ht="15.6">
      <c r="H321" s="1">
        <v>44287</v>
      </c>
      <c r="I321" s="23" cm="1">
        <f t="array" ref="I321">IFERROR(INDEX($C$6:$F$23,MATCH(IF(MONTH(H321)=1,YEAR($H321)-1,YEAR($H321)),$B$6:$B$23,0),VLOOKUP(MONTH(H321),$K$6:$L$9,2,FALSE)),"")</f>
        <v>-21</v>
      </c>
      <c r="J321" s="66"/>
      <c r="K321" s="66"/>
      <c r="L321" s="66"/>
    </row>
    <row r="322" spans="8:12" ht="15.6">
      <c r="H322" s="1">
        <v>44317</v>
      </c>
      <c r="I322" s="23" t="str" cm="1">
        <f t="array" ref="I322">IFERROR(INDEX($C$6:$F$23,MATCH(IF(MONTH(H322)=1,YEAR($H322)-1,YEAR($H322)),$B$6:$B$23,0),VLOOKUP(MONTH(H322),$K$6:$L$9,2,FALSE)),"")</f>
        <v/>
      </c>
      <c r="J322" s="66"/>
      <c r="K322" s="66"/>
      <c r="L322" s="66"/>
    </row>
    <row r="323" spans="8:12" ht="15.6">
      <c r="H323" s="1">
        <v>44348</v>
      </c>
      <c r="I323" s="23" t="str" cm="1">
        <f t="array" ref="I323">IFERROR(INDEX($C$6:$F$23,MATCH(IF(MONTH(H323)=1,YEAR($H323)-1,YEAR($H323)),$B$6:$B$23,0),VLOOKUP(MONTH(H323),$K$6:$L$9,2,FALSE)),"")</f>
        <v/>
      </c>
      <c r="J323" s="66"/>
      <c r="K323" s="66"/>
      <c r="L323" s="66"/>
    </row>
    <row r="324" spans="8:12" ht="15.6">
      <c r="H324" s="1">
        <v>44378</v>
      </c>
      <c r="I324" s="23" cm="1">
        <f t="array" ref="I324">IFERROR(INDEX($C$6:$F$23,MATCH(IF(MONTH(H324)=1,YEAR($H324)-1,YEAR($H324)),$B$6:$B$23,0),VLOOKUP(MONTH(H324),$K$6:$L$9,2,FALSE)),"")</f>
        <v>-18</v>
      </c>
      <c r="J324" s="66"/>
      <c r="K324" s="66"/>
      <c r="L324" s="66"/>
    </row>
    <row r="325" spans="8:12" ht="15.6">
      <c r="H325" s="1">
        <v>44409</v>
      </c>
      <c r="I325" s="23" t="str" cm="1">
        <f t="array" ref="I325">IFERROR(INDEX($C$6:$F$23,MATCH(IF(MONTH(H325)=1,YEAR($H325)-1,YEAR($H325)),$B$6:$B$23,0),VLOOKUP(MONTH(H325),$K$6:$L$9,2,FALSE)),"")</f>
        <v/>
      </c>
      <c r="J325" s="66"/>
      <c r="K325" s="66"/>
      <c r="L325" s="66"/>
    </row>
    <row r="326" spans="8:12" ht="15.6">
      <c r="H326" s="1">
        <v>44440</v>
      </c>
      <c r="I326" s="23" t="str" cm="1">
        <f t="array" ref="I326">IFERROR(INDEX($C$6:$F$23,MATCH(IF(MONTH(H326)=1,YEAR($H326)-1,YEAR($H326)),$B$6:$B$23,0),VLOOKUP(MONTH(H326),$K$6:$L$9,2,FALSE)),"")</f>
        <v/>
      </c>
      <c r="J326" s="66"/>
      <c r="K326" s="66"/>
      <c r="L326" s="66"/>
    </row>
    <row r="327" spans="8:12" ht="15.6">
      <c r="H327" s="1">
        <v>44470</v>
      </c>
      <c r="I327" s="23" cm="1">
        <f t="array" ref="I327">IFERROR(INDEX($C$6:$F$23,MATCH(IF(MONTH(H327)=1,YEAR($H327)-1,YEAR($H327)),$B$6:$B$23,0),VLOOKUP(MONTH(H327),$K$6:$L$9,2,FALSE)),"")</f>
        <v>-19</v>
      </c>
      <c r="J327" s="66"/>
      <c r="K327" s="66"/>
      <c r="L327" s="66"/>
    </row>
    <row r="328" spans="8:12" ht="15.6">
      <c r="H328" s="1">
        <v>44501</v>
      </c>
      <c r="I328" s="23" t="str" cm="1">
        <f t="array" ref="I328">IFERROR(INDEX($C$6:$F$23,MATCH(IF(MONTH(H328)=1,YEAR($H328)-1,YEAR($H328)),$B$6:$B$23,0),VLOOKUP(MONTH(H328),$K$6:$L$9,2,FALSE)),"")</f>
        <v/>
      </c>
      <c r="J328" s="66"/>
      <c r="K328" s="66"/>
      <c r="L328" s="66"/>
    </row>
    <row r="329" spans="8:12" ht="15.6">
      <c r="H329" s="1">
        <v>44531</v>
      </c>
      <c r="I329" s="23" t="str" cm="1">
        <f t="array" ref="I329">IFERROR(INDEX($C$6:$F$23,MATCH(IF(MONTH(H329)=1,YEAR($H329)-1,YEAR($H329)),$B$6:$B$23,0),VLOOKUP(MONTH(H329),$K$6:$L$9,2,FALSE)),"")</f>
        <v/>
      </c>
      <c r="J329" s="66"/>
      <c r="K329" s="66"/>
      <c r="L329" s="66"/>
    </row>
    <row r="330" spans="8:12" ht="15.6">
      <c r="H330" s="1">
        <v>44562</v>
      </c>
      <c r="I330" s="23" cm="1">
        <f t="array" ref="I330">IFERROR(INDEX($C$6:$F$23,MATCH(IF(MONTH(H330)=1,YEAR($H330)-1,YEAR($H330)),$B$6:$B$23,0),VLOOKUP(MONTH(H330),$K$6:$L$9,2,FALSE)),"")</f>
        <v>-23</v>
      </c>
      <c r="J330" s="66"/>
      <c r="K330" s="66"/>
      <c r="L330" s="66"/>
    </row>
    <row r="331" spans="8:12" ht="15.6">
      <c r="H331" s="1">
        <v>44593</v>
      </c>
      <c r="I331" s="23" t="str" cm="1">
        <f t="array" ref="I331">IFERROR(INDEX($C$6:$F$23,MATCH(IF(MONTH(H331)=1,YEAR($H331)-1,YEAR($H331)),$B$6:$B$23,0),VLOOKUP(MONTH(H331),$K$6:$L$9,2,FALSE)),"")</f>
        <v/>
      </c>
      <c r="J331" s="66"/>
      <c r="K331" s="66"/>
      <c r="L331" s="66"/>
    </row>
    <row r="332" spans="8:12" ht="15.6">
      <c r="H332" s="1">
        <v>44621</v>
      </c>
      <c r="I332" s="23" t="str" cm="1">
        <f t="array" ref="I332">IFERROR(INDEX($C$6:$F$23,MATCH(IF(MONTH(H332)=1,YEAR($H332)-1,YEAR($H332)),$B$6:$B$23,0),VLOOKUP(MONTH(H332),$K$6:$L$9,2,FALSE)),"")</f>
        <v/>
      </c>
      <c r="J332" s="66"/>
      <c r="K332" s="66"/>
      <c r="L332" s="66"/>
    </row>
    <row r="333" spans="8:12" ht="15.6">
      <c r="H333" s="1">
        <v>44652</v>
      </c>
      <c r="I333" s="23" cm="1">
        <f t="array" ref="I333">IFERROR(INDEX($C$6:$F$23,MATCH(IF(MONTH(H333)=1,YEAR($H333)-1,YEAR($H333)),$B$6:$B$23,0),VLOOKUP(MONTH(H333),$K$6:$L$9,2,FALSE)),"")</f>
        <v>-21</v>
      </c>
      <c r="J333" s="66"/>
      <c r="K333" s="66"/>
      <c r="L333" s="66"/>
    </row>
    <row r="334" spans="8:12" ht="15.6">
      <c r="H334" s="1">
        <v>44682</v>
      </c>
      <c r="I334" s="23" t="str" cm="1">
        <f t="array" ref="I334">IFERROR(INDEX($C$6:$F$23,MATCH(IF(MONTH(H334)=1,YEAR($H334)-1,YEAR($H334)),$B$6:$B$23,0),VLOOKUP(MONTH(H334),$K$6:$L$9,2,FALSE)),"")</f>
        <v/>
      </c>
      <c r="J334" s="66"/>
      <c r="K334" s="66"/>
      <c r="L334" s="66"/>
    </row>
    <row r="335" spans="8:12" ht="15.6">
      <c r="H335" s="1">
        <v>44713</v>
      </c>
      <c r="I335" s="23" t="str" cm="1">
        <f t="array" ref="I335">IFERROR(INDEX($C$6:$F$23,MATCH(IF(MONTH(H335)=1,YEAR($H335)-1,YEAR($H335)),$B$6:$B$23,0),VLOOKUP(MONTH(H335),$K$6:$L$9,2,FALSE)),"")</f>
        <v/>
      </c>
      <c r="J335" s="66"/>
      <c r="K335" s="66"/>
      <c r="L335" s="66"/>
    </row>
    <row r="336" spans="8:12" ht="15.6">
      <c r="H336" s="1">
        <v>44743</v>
      </c>
      <c r="I336" s="23" cm="1">
        <f t="array" ref="I336">IFERROR(INDEX($C$6:$F$23,MATCH(IF(MONTH(H336)=1,YEAR($H336)-1,YEAR($H336)),$B$6:$B$23,0),VLOOKUP(MONTH(H336),$K$6:$L$9,2,FALSE)),"")</f>
        <v>-31</v>
      </c>
      <c r="J336" s="66"/>
      <c r="K336" s="66"/>
      <c r="L336" s="66"/>
    </row>
    <row r="337" spans="8:12" ht="15.6">
      <c r="H337" s="1">
        <v>44774</v>
      </c>
      <c r="I337" s="23" t="str" cm="1">
        <f t="array" ref="I337">IFERROR(INDEX($C$6:$F$23,MATCH(IF(MONTH(H337)=1,YEAR($H337)-1,YEAR($H337)),$B$6:$B$23,0),VLOOKUP(MONTH(H337),$K$6:$L$9,2,FALSE)),"")</f>
        <v/>
      </c>
      <c r="J337" s="66"/>
      <c r="K337" s="66"/>
      <c r="L337" s="66"/>
    </row>
    <row r="338" spans="8:12" ht="15.6">
      <c r="H338" s="1">
        <v>44805</v>
      </c>
      <c r="I338" s="23" t="str" cm="1">
        <f t="array" ref="I338">IFERROR(INDEX($C$6:$F$23,MATCH(IF(MONTH(H338)=1,YEAR($H338)-1,YEAR($H338)),$B$6:$B$23,0),VLOOKUP(MONTH(H338),$K$6:$L$9,2,FALSE)),"")</f>
        <v/>
      </c>
      <c r="J338" s="66"/>
      <c r="K338" s="66"/>
      <c r="L338" s="66"/>
    </row>
    <row r="339" spans="8:12" ht="15.6">
      <c r="H339" s="1">
        <v>44835</v>
      </c>
      <c r="I339" s="23" cm="1">
        <f t="array" ref="I339">IFERROR(INDEX($C$6:$F$23,MATCH(IF(MONTH(H339)=1,YEAR($H339)-1,YEAR($H339)),$B$6:$B$23,0),VLOOKUP(MONTH(H339),$K$6:$L$9,2,FALSE)),"")</f>
        <v>-22</v>
      </c>
      <c r="J339" s="66"/>
      <c r="K339" s="66"/>
      <c r="L339" s="66"/>
    </row>
    <row r="340" spans="8:12" ht="15.6">
      <c r="H340" s="1">
        <v>44866</v>
      </c>
      <c r="I340" s="23" t="str" cm="1">
        <f t="array" ref="I340">IFERROR(INDEX($C$6:$F$23,MATCH(IF(MONTH(H340)=1,YEAR($H340)-1,YEAR($H340)),$B$6:$B$23,0),VLOOKUP(MONTH(H340),$K$6:$L$9,2,FALSE)),"")</f>
        <v/>
      </c>
      <c r="J340" s="66"/>
      <c r="K340" s="66"/>
      <c r="L340" s="66"/>
    </row>
    <row r="341" spans="8:12" ht="15.6">
      <c r="H341" s="1">
        <v>44896</v>
      </c>
      <c r="I341" s="23" t="str" cm="1">
        <f t="array" ref="I341">IFERROR(INDEX($C$6:$F$23,MATCH(IF(MONTH(H341)=1,YEAR($H341)-1,YEAR($H341)),$B$6:$B$23,0),VLOOKUP(MONTH(H341),$K$6:$L$9,2,FALSE)),"")</f>
        <v/>
      </c>
      <c r="J341" s="66"/>
      <c r="K341" s="66"/>
      <c r="L341" s="66"/>
    </row>
    <row r="342" spans="8:12" ht="15.6">
      <c r="H342" s="1">
        <v>44927</v>
      </c>
      <c r="I342" s="23" cm="1">
        <f t="array" ref="I342">IFERROR(INDEX($C$6:$F$23,MATCH(IF(MONTH(H342)=1,YEAR($H342)-1,YEAR($H342)),$B$6:$B$23,0),VLOOKUP(MONTH(H342),$K$6:$L$9,2,FALSE)),"")</f>
        <v>-23</v>
      </c>
      <c r="J342" s="66"/>
      <c r="K342" s="66"/>
      <c r="L342" s="66"/>
    </row>
    <row r="343" spans="8:12" ht="15.6">
      <c r="H343" s="1">
        <v>44958</v>
      </c>
      <c r="I343" s="23" t="str" cm="1">
        <f t="array" ref="I343">IFERROR(INDEX($C$6:$F$23,MATCH(IF(MONTH(H343)=1,YEAR($H343)-1,YEAR($H343)),$B$6:$B$23,0),VLOOKUP(MONTH(H343),$K$6:$L$9,2,FALSE)),"")</f>
        <v/>
      </c>
      <c r="J343" s="66"/>
      <c r="K343" s="66"/>
      <c r="L343" s="66"/>
    </row>
    <row r="344" spans="8:12" ht="15.6">
      <c r="H344" s="1">
        <v>44986</v>
      </c>
      <c r="I344" s="23" t="str" cm="1">
        <f t="array" ref="I344">IFERROR(INDEX($C$6:$F$23,MATCH(IF(MONTH(H344)=1,YEAR($H344)-1,YEAR($H344)),$B$6:$B$23,0),VLOOKUP(MONTH(H344),$K$6:$L$9,2,FALSE)),"")</f>
        <v/>
      </c>
      <c r="J344" s="66"/>
      <c r="K344" s="66"/>
      <c r="L344" s="66"/>
    </row>
  </sheetData>
  <mergeCells count="7">
    <mergeCell ref="A25:F25"/>
    <mergeCell ref="A1:F1"/>
    <mergeCell ref="B2:F2"/>
    <mergeCell ref="A4:A5"/>
    <mergeCell ref="B4:B5"/>
    <mergeCell ref="C4:F4"/>
    <mergeCell ref="A6:A23"/>
  </mergeCells>
  <pageMargins left="0.39370078740157483" right="0.39370078740157483" top="0.78740157480314965" bottom="0.59055118110236227" header="0.59055118110236227" footer="0.59055118110236227"/>
  <pageSetup paperSize="9" orientation="portrait" r:id="rId1"/>
  <headerFooter alignWithMargins="0">
    <oddHeader>&amp;LЕжеквартальные обследования в потребительском секторе</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F7DC0-6520-4A17-8B44-41D7B748D7C4}">
  <dimension ref="A1:K342"/>
  <sheetViews>
    <sheetView zoomScaleNormal="100" workbookViewId="0">
      <selection activeCell="H5" sqref="H5:H342"/>
    </sheetView>
  </sheetViews>
  <sheetFormatPr defaultColWidth="9.109375" defaultRowHeight="14.4"/>
  <cols>
    <col min="1" max="1" width="14" style="66" customWidth="1"/>
    <col min="2" max="5" width="17.88671875" style="66" customWidth="1"/>
    <col min="6" max="6" width="9.109375" style="66"/>
    <col min="7" max="7" width="10.109375" style="66" bestFit="1" customWidth="1"/>
    <col min="8" max="16384" width="9.109375" style="66"/>
  </cols>
  <sheetData>
    <row r="1" spans="1:11" ht="33" customHeight="1">
      <c r="A1" s="108" t="s">
        <v>1172</v>
      </c>
      <c r="B1" s="108"/>
    </row>
    <row r="2" spans="1:11" ht="25.5" customHeight="1">
      <c r="A2" s="109" t="s">
        <v>1194</v>
      </c>
      <c r="B2" s="109"/>
      <c r="C2" s="109"/>
      <c r="D2" s="109"/>
      <c r="E2" s="109"/>
    </row>
    <row r="3" spans="1:11">
      <c r="A3" s="110"/>
      <c r="B3" s="110"/>
      <c r="C3" s="110"/>
      <c r="D3" s="110"/>
      <c r="E3" s="110"/>
    </row>
    <row r="4" spans="1:11" ht="15.6">
      <c r="A4" s="111" t="s">
        <v>1174</v>
      </c>
      <c r="B4" s="111" t="s">
        <v>1195</v>
      </c>
      <c r="C4" s="111"/>
      <c r="D4" s="111"/>
      <c r="E4" s="111"/>
      <c r="G4" t="s">
        <v>392</v>
      </c>
      <c r="H4" s="23"/>
      <c r="J4" s="44">
        <v>4</v>
      </c>
      <c r="K4" s="45">
        <v>1</v>
      </c>
    </row>
    <row r="5" spans="1:11" ht="15.6">
      <c r="A5" s="111"/>
      <c r="B5" s="67" t="s">
        <v>1186</v>
      </c>
      <c r="C5" s="67" t="s">
        <v>1187</v>
      </c>
      <c r="D5" s="67" t="s">
        <v>1188</v>
      </c>
      <c r="E5" s="67" t="s">
        <v>1189</v>
      </c>
      <c r="G5" s="1">
        <v>34731</v>
      </c>
      <c r="H5" s="23" t="str" cm="1">
        <f t="array" ref="H5">IFERROR(INDEX($B$6:$E$17,MATCH(IF(MONTH(G5)=1,YEAR($G5)-1,YEAR($G5)),$A$6:$A$17,0),VLOOKUP(MONTH(G5),$J$4:$K$7,2,FALSE)),"")</f>
        <v/>
      </c>
      <c r="J5" s="44">
        <v>7</v>
      </c>
      <c r="K5" s="45">
        <v>2</v>
      </c>
    </row>
    <row r="6" spans="1:11" ht="15" customHeight="1">
      <c r="A6" s="67">
        <v>2012</v>
      </c>
      <c r="B6" s="68" t="s">
        <v>1196</v>
      </c>
      <c r="C6" s="68">
        <v>10</v>
      </c>
      <c r="D6" s="68">
        <v>10</v>
      </c>
      <c r="E6" s="68">
        <v>5</v>
      </c>
      <c r="G6" s="1">
        <v>34759</v>
      </c>
      <c r="H6" s="23" t="str" cm="1">
        <f t="array" ref="H6">IFERROR(INDEX($B$6:$E$17,MATCH(IF(MONTH(G6)=1,YEAR($G6)-1,YEAR($G6)),$A$6:$A$17,0),VLOOKUP(MONTH(G6),$J$4:$K$7,2,FALSE)),"")</f>
        <v/>
      </c>
      <c r="J6" s="43">
        <v>10</v>
      </c>
      <c r="K6" s="45">
        <v>3</v>
      </c>
    </row>
    <row r="7" spans="1:11" ht="15.6">
      <c r="A7" s="67">
        <v>2013</v>
      </c>
      <c r="B7" s="68">
        <v>0</v>
      </c>
      <c r="C7" s="68">
        <v>9</v>
      </c>
      <c r="D7" s="68">
        <v>6</v>
      </c>
      <c r="E7" s="68">
        <v>-2</v>
      </c>
      <c r="G7" s="1">
        <v>34790</v>
      </c>
      <c r="H7" s="23" t="str" cm="1">
        <f t="array" ref="H7">IFERROR(INDEX($B$6:$E$17,MATCH(IF(MONTH(G7)=1,YEAR($G7)-1,YEAR($G7)),$A$6:$A$17,0),VLOOKUP(MONTH(G7),$J$4:$K$7,2,FALSE)),"")</f>
        <v/>
      </c>
      <c r="J7" s="43">
        <v>1</v>
      </c>
      <c r="K7" s="46">
        <v>4</v>
      </c>
    </row>
    <row r="8" spans="1:11" ht="15.6">
      <c r="A8" s="67">
        <v>2014</v>
      </c>
      <c r="B8" s="68">
        <v>-2</v>
      </c>
      <c r="C8" s="68">
        <v>6</v>
      </c>
      <c r="D8" s="68">
        <v>2</v>
      </c>
      <c r="E8" s="68">
        <v>-4</v>
      </c>
      <c r="G8" s="1">
        <v>34820</v>
      </c>
      <c r="H8" s="23" t="str" cm="1">
        <f t="array" ref="H8">IFERROR(INDEX($B$6:$E$17,MATCH(IF(MONTH(G8)=1,YEAR($G8)-1,YEAR($G8)),$A$6:$A$17,0),VLOOKUP(MONTH(G8),$J$4:$K$7,2,FALSE)),"")</f>
        <v/>
      </c>
    </row>
    <row r="9" spans="1:11" ht="15.6">
      <c r="A9" s="67">
        <v>2015</v>
      </c>
      <c r="B9" s="68">
        <v>-12</v>
      </c>
      <c r="C9" s="68">
        <v>-1</v>
      </c>
      <c r="D9" s="68">
        <v>-3</v>
      </c>
      <c r="E9" s="68">
        <v>-11</v>
      </c>
      <c r="G9" s="1">
        <v>34851</v>
      </c>
      <c r="H9" s="23" t="str" cm="1">
        <f t="array" ref="H9">IFERROR(INDEX($B$6:$E$17,MATCH(IF(MONTH(G9)=1,YEAR($G9)-1,YEAR($G9)),$A$6:$A$17,0),VLOOKUP(MONTH(G9),$J$4:$K$7,2,FALSE)),"")</f>
        <v/>
      </c>
    </row>
    <row r="10" spans="1:11" ht="15.6">
      <c r="A10" s="67">
        <v>2016</v>
      </c>
      <c r="B10" s="69">
        <v>-14.3</v>
      </c>
      <c r="C10" s="69">
        <v>-0.7</v>
      </c>
      <c r="D10" s="69">
        <v>-2.2999999999999998</v>
      </c>
      <c r="E10" s="69">
        <v>-10</v>
      </c>
      <c r="G10" s="1">
        <v>34881</v>
      </c>
      <c r="H10" s="23" t="str" cm="1">
        <f t="array" ref="H10">IFERROR(INDEX($B$6:$E$17,MATCH(IF(MONTH(G10)=1,YEAR($G10)-1,YEAR($G10)),$A$6:$A$17,0),VLOOKUP(MONTH(G10),$J$4:$K$7,2,FALSE)),"")</f>
        <v/>
      </c>
    </row>
    <row r="11" spans="1:11" ht="15.6">
      <c r="A11" s="67">
        <v>2017</v>
      </c>
      <c r="B11" s="69">
        <v>-10</v>
      </c>
      <c r="C11" s="69">
        <v>1</v>
      </c>
      <c r="D11" s="69">
        <v>0</v>
      </c>
      <c r="E11" s="69">
        <v>-7</v>
      </c>
      <c r="G11" s="1">
        <v>34912</v>
      </c>
      <c r="H11" s="23" t="str" cm="1">
        <f t="array" ref="H11">IFERROR(INDEX($B$6:$E$17,MATCH(IF(MONTH(G11)=1,YEAR($G11)-1,YEAR($G11)),$A$6:$A$17,0),VLOOKUP(MONTH(G11),$J$4:$K$7,2,FALSE)),"")</f>
        <v/>
      </c>
    </row>
    <row r="12" spans="1:11" ht="15.6">
      <c r="A12" s="67">
        <v>2018</v>
      </c>
      <c r="B12" s="69">
        <v>-7</v>
      </c>
      <c r="C12" s="69">
        <v>3</v>
      </c>
      <c r="D12" s="69">
        <v>1</v>
      </c>
      <c r="E12" s="70">
        <v>-7</v>
      </c>
      <c r="G12" s="1">
        <v>34943</v>
      </c>
      <c r="H12" s="23" t="str" cm="1">
        <f t="array" ref="H12">IFERROR(INDEX($B$6:$E$17,MATCH(IF(MONTH(G12)=1,YEAR($G12)-1,YEAR($G12)),$A$6:$A$17,0),VLOOKUP(MONTH(G12),$J$4:$K$7,2,FALSE)),"")</f>
        <v/>
      </c>
    </row>
    <row r="13" spans="1:11" ht="15.6">
      <c r="A13" s="67">
        <v>2019</v>
      </c>
      <c r="B13" s="69">
        <v>-8</v>
      </c>
      <c r="C13" s="69">
        <v>1</v>
      </c>
      <c r="D13" s="69">
        <v>1</v>
      </c>
      <c r="E13" s="70">
        <v>-6</v>
      </c>
      <c r="G13" s="1">
        <v>34973</v>
      </c>
      <c r="H13" s="23" t="str" cm="1">
        <f t="array" ref="H13">IFERROR(INDEX($B$6:$E$17,MATCH(IF(MONTH(G13)=1,YEAR($G13)-1,YEAR($G13)),$A$6:$A$17,0),VLOOKUP(MONTH(G13),$J$4:$K$7,2,FALSE)),"")</f>
        <v/>
      </c>
    </row>
    <row r="14" spans="1:11" ht="15.6">
      <c r="A14" s="67">
        <v>2020</v>
      </c>
      <c r="B14" s="69">
        <v>-8</v>
      </c>
      <c r="C14" s="69">
        <v>-40</v>
      </c>
      <c r="D14" s="69">
        <v>-9</v>
      </c>
      <c r="E14" s="70">
        <v>-19</v>
      </c>
      <c r="G14" s="1">
        <v>35004</v>
      </c>
      <c r="H14" s="23" t="str" cm="1">
        <f t="array" ref="H14">IFERROR(INDEX($B$6:$E$17,MATCH(IF(MONTH(G14)=1,YEAR($G14)-1,YEAR($G14)),$A$6:$A$17,0),VLOOKUP(MONTH(G14),$J$4:$K$7,2,FALSE)),"")</f>
        <v/>
      </c>
    </row>
    <row r="15" spans="1:11" ht="15.6">
      <c r="A15" s="67">
        <v>2021</v>
      </c>
      <c r="B15" s="69">
        <v>-8</v>
      </c>
      <c r="C15" s="69">
        <v>3</v>
      </c>
      <c r="D15" s="69">
        <v>-1</v>
      </c>
      <c r="E15" s="69">
        <v>-10</v>
      </c>
      <c r="G15" s="1">
        <v>35034</v>
      </c>
      <c r="H15" s="23" t="str" cm="1">
        <f t="array" ref="H15">IFERROR(INDEX($B$6:$E$17,MATCH(IF(MONTH(G15)=1,YEAR($G15)-1,YEAR($G15)),$A$6:$A$17,0),VLOOKUP(MONTH(G15),$J$4:$K$7,2,FALSE)),"")</f>
        <v/>
      </c>
    </row>
    <row r="16" spans="1:11" ht="15.6">
      <c r="A16" s="67">
        <v>2022</v>
      </c>
      <c r="B16" s="69">
        <v>-7</v>
      </c>
      <c r="C16" s="69">
        <v>-7</v>
      </c>
      <c r="D16" s="69">
        <v>-4</v>
      </c>
      <c r="E16" s="69">
        <v>-9</v>
      </c>
      <c r="F16" s="71"/>
      <c r="G16" s="1">
        <v>35065</v>
      </c>
      <c r="H16" s="23" t="str" cm="1">
        <f t="array" ref="H16">IFERROR(INDEX($B$6:$E$17,MATCH(IF(MONTH(G16)=1,YEAR($G16)-1,YEAR($G16)),$A$6:$A$17,0),VLOOKUP(MONTH(G16),$J$4:$K$7,2,FALSE)),"")</f>
        <v/>
      </c>
    </row>
    <row r="17" spans="1:8" ht="16.8" customHeight="1">
      <c r="A17" s="67">
        <v>2023</v>
      </c>
      <c r="B17" s="69">
        <v>-6</v>
      </c>
      <c r="C17" s="69"/>
      <c r="D17" s="69"/>
      <c r="E17" s="69"/>
      <c r="F17" s="72"/>
      <c r="G17" s="1">
        <v>35096</v>
      </c>
      <c r="H17" s="23" t="str" cm="1">
        <f t="array" ref="H17">IFERROR(INDEX($B$6:$E$17,MATCH(IF(MONTH(G17)=1,YEAR($G17)-1,YEAR($G17)),$A$6:$A$17,0),VLOOKUP(MONTH(G17),$J$4:$K$7,2,FALSE)),"")</f>
        <v/>
      </c>
    </row>
    <row r="18" spans="1:8" ht="70.2" customHeight="1">
      <c r="A18" s="107" t="s">
        <v>1197</v>
      </c>
      <c r="B18" s="107"/>
      <c r="C18" s="107"/>
      <c r="D18" s="107"/>
      <c r="E18" s="107"/>
      <c r="G18" s="1">
        <v>35125</v>
      </c>
      <c r="H18" s="23" t="str" cm="1">
        <f t="array" ref="H18">IFERROR(INDEX($B$6:$E$17,MATCH(IF(MONTH(G18)=1,YEAR($G18)-1,YEAR($G18)),$A$6:$A$17,0),VLOOKUP(MONTH(G18),$J$4:$K$7,2,FALSE)),"")</f>
        <v/>
      </c>
    </row>
    <row r="19" spans="1:8" ht="15.6">
      <c r="G19" s="1">
        <v>35156</v>
      </c>
      <c r="H19" s="23" t="str" cm="1">
        <f t="array" ref="H19">IFERROR(INDEX($B$6:$E$17,MATCH(IF(MONTH(G19)=1,YEAR($G19)-1,YEAR($G19)),$A$6:$A$17,0),VLOOKUP(MONTH(G19),$J$4:$K$7,2,FALSE)),"")</f>
        <v/>
      </c>
    </row>
    <row r="20" spans="1:8" ht="15.6">
      <c r="G20" s="1">
        <v>35186</v>
      </c>
      <c r="H20" s="23" t="str" cm="1">
        <f t="array" ref="H20">IFERROR(INDEX($B$6:$E$17,MATCH(IF(MONTH(G20)=1,YEAR($G20)-1,YEAR($G20)),$A$6:$A$17,0),VLOOKUP(MONTH(G20),$J$4:$K$7,2,FALSE)),"")</f>
        <v/>
      </c>
    </row>
    <row r="21" spans="1:8" ht="15.6">
      <c r="G21" s="1">
        <v>35217</v>
      </c>
      <c r="H21" s="23" t="str" cm="1">
        <f t="array" ref="H21">IFERROR(INDEX($B$6:$E$17,MATCH(IF(MONTH(G21)=1,YEAR($G21)-1,YEAR($G21)),$A$6:$A$17,0),VLOOKUP(MONTH(G21),$J$4:$K$7,2,FALSE)),"")</f>
        <v/>
      </c>
    </row>
    <row r="22" spans="1:8" ht="15.6">
      <c r="G22" s="1">
        <v>35247</v>
      </c>
      <c r="H22" s="23" t="str" cm="1">
        <f t="array" ref="H22">IFERROR(INDEX($B$6:$E$17,MATCH(IF(MONTH(G22)=1,YEAR($G22)-1,YEAR($G22)),$A$6:$A$17,0),VLOOKUP(MONTH(G22),$J$4:$K$7,2,FALSE)),"")</f>
        <v/>
      </c>
    </row>
    <row r="23" spans="1:8" ht="15.6">
      <c r="G23" s="1">
        <v>35278</v>
      </c>
      <c r="H23" s="23" t="str" cm="1">
        <f t="array" ref="H23">IFERROR(INDEX($B$6:$E$17,MATCH(IF(MONTH(G23)=1,YEAR($G23)-1,YEAR($G23)),$A$6:$A$17,0),VLOOKUP(MONTH(G23),$J$4:$K$7,2,FALSE)),"")</f>
        <v/>
      </c>
    </row>
    <row r="24" spans="1:8" ht="15.6">
      <c r="G24" s="1">
        <v>35309</v>
      </c>
      <c r="H24" s="23" t="str" cm="1">
        <f t="array" ref="H24">IFERROR(INDEX($B$6:$E$17,MATCH(IF(MONTH(G24)=1,YEAR($G24)-1,YEAR($G24)),$A$6:$A$17,0),VLOOKUP(MONTH(G24),$J$4:$K$7,2,FALSE)),"")</f>
        <v/>
      </c>
    </row>
    <row r="25" spans="1:8" ht="15.6">
      <c r="G25" s="1">
        <v>35339</v>
      </c>
      <c r="H25" s="23" t="str" cm="1">
        <f t="array" ref="H25">IFERROR(INDEX($B$6:$E$17,MATCH(IF(MONTH(G25)=1,YEAR($G25)-1,YEAR($G25)),$A$6:$A$17,0),VLOOKUP(MONTH(G25),$J$4:$K$7,2,FALSE)),"")</f>
        <v/>
      </c>
    </row>
    <row r="26" spans="1:8" ht="15.6">
      <c r="G26" s="1">
        <v>35370</v>
      </c>
      <c r="H26" s="23" t="str" cm="1">
        <f t="array" ref="H26">IFERROR(INDEX($B$6:$E$17,MATCH(IF(MONTH(G26)=1,YEAR($G26)-1,YEAR($G26)),$A$6:$A$17,0),VLOOKUP(MONTH(G26),$J$4:$K$7,2,FALSE)),"")</f>
        <v/>
      </c>
    </row>
    <row r="27" spans="1:8" ht="15.6">
      <c r="G27" s="1">
        <v>35400</v>
      </c>
      <c r="H27" s="23" t="str" cm="1">
        <f t="array" ref="H27">IFERROR(INDEX($B$6:$E$17,MATCH(IF(MONTH(G27)=1,YEAR($G27)-1,YEAR($G27)),$A$6:$A$17,0),VLOOKUP(MONTH(G27),$J$4:$K$7,2,FALSE)),"")</f>
        <v/>
      </c>
    </row>
    <row r="28" spans="1:8" ht="15.6">
      <c r="G28" s="1">
        <v>35431</v>
      </c>
      <c r="H28" s="23" t="str" cm="1">
        <f t="array" ref="H28">IFERROR(INDEX($B$6:$E$17,MATCH(IF(MONTH(G28)=1,YEAR($G28)-1,YEAR($G28)),$A$6:$A$17,0),VLOOKUP(MONTH(G28),$J$4:$K$7,2,FALSE)),"")</f>
        <v/>
      </c>
    </row>
    <row r="29" spans="1:8" ht="15.6">
      <c r="G29" s="1">
        <v>35462</v>
      </c>
      <c r="H29" s="23" t="str" cm="1">
        <f t="array" ref="H29">IFERROR(INDEX($B$6:$E$17,MATCH(IF(MONTH(G29)=1,YEAR($G29)-1,YEAR($G29)),$A$6:$A$17,0),VLOOKUP(MONTH(G29),$J$4:$K$7,2,FALSE)),"")</f>
        <v/>
      </c>
    </row>
    <row r="30" spans="1:8" ht="15.6">
      <c r="G30" s="1">
        <v>35490</v>
      </c>
      <c r="H30" s="23" t="str" cm="1">
        <f t="array" ref="H30">IFERROR(INDEX($B$6:$E$17,MATCH(IF(MONTH(G30)=1,YEAR($G30)-1,YEAR($G30)),$A$6:$A$17,0),VLOOKUP(MONTH(G30),$J$4:$K$7,2,FALSE)),"")</f>
        <v/>
      </c>
    </row>
    <row r="31" spans="1:8" ht="15.6">
      <c r="G31" s="1">
        <v>35521</v>
      </c>
      <c r="H31" s="23" t="str" cm="1">
        <f t="array" ref="H31">IFERROR(INDEX($B$6:$E$17,MATCH(IF(MONTH(G31)=1,YEAR($G31)-1,YEAR($G31)),$A$6:$A$17,0),VLOOKUP(MONTH(G31),$J$4:$K$7,2,FALSE)),"")</f>
        <v/>
      </c>
    </row>
    <row r="32" spans="1:8" ht="15.6">
      <c r="G32" s="1">
        <v>35551</v>
      </c>
      <c r="H32" s="23" t="str" cm="1">
        <f t="array" ref="H32">IFERROR(INDEX($B$6:$E$17,MATCH(IF(MONTH(G32)=1,YEAR($G32)-1,YEAR($G32)),$A$6:$A$17,0),VLOOKUP(MONTH(G32),$J$4:$K$7,2,FALSE)),"")</f>
        <v/>
      </c>
    </row>
    <row r="33" spans="7:8" ht="15.6">
      <c r="G33" s="1">
        <v>35582</v>
      </c>
      <c r="H33" s="23" t="str" cm="1">
        <f t="array" ref="H33">IFERROR(INDEX($B$6:$E$17,MATCH(IF(MONTH(G33)=1,YEAR($G33)-1,YEAR($G33)),$A$6:$A$17,0),VLOOKUP(MONTH(G33),$J$4:$K$7,2,FALSE)),"")</f>
        <v/>
      </c>
    </row>
    <row r="34" spans="7:8" ht="15.6">
      <c r="G34" s="1">
        <v>35612</v>
      </c>
      <c r="H34" s="23" t="str" cm="1">
        <f t="array" ref="H34">IFERROR(INDEX($B$6:$E$17,MATCH(IF(MONTH(G34)=1,YEAR($G34)-1,YEAR($G34)),$A$6:$A$17,0),VLOOKUP(MONTH(G34),$J$4:$K$7,2,FALSE)),"")</f>
        <v/>
      </c>
    </row>
    <row r="35" spans="7:8" ht="15.6">
      <c r="G35" s="1">
        <v>35643</v>
      </c>
      <c r="H35" s="23" t="str" cm="1">
        <f t="array" ref="H35">IFERROR(INDEX($B$6:$E$17,MATCH(IF(MONTH(G35)=1,YEAR($G35)-1,YEAR($G35)),$A$6:$A$17,0),VLOOKUP(MONTH(G35),$J$4:$K$7,2,FALSE)),"")</f>
        <v/>
      </c>
    </row>
    <row r="36" spans="7:8" ht="15.6">
      <c r="G36" s="1">
        <v>35674</v>
      </c>
      <c r="H36" s="23" t="str" cm="1">
        <f t="array" ref="H36">IFERROR(INDEX($B$6:$E$17,MATCH(IF(MONTH(G36)=1,YEAR($G36)-1,YEAR($G36)),$A$6:$A$17,0),VLOOKUP(MONTH(G36),$J$4:$K$7,2,FALSE)),"")</f>
        <v/>
      </c>
    </row>
    <row r="37" spans="7:8" ht="15.6">
      <c r="G37" s="1">
        <v>35704</v>
      </c>
      <c r="H37" s="23" t="str" cm="1">
        <f t="array" ref="H37">IFERROR(INDEX($B$6:$E$17,MATCH(IF(MONTH(G37)=1,YEAR($G37)-1,YEAR($G37)),$A$6:$A$17,0),VLOOKUP(MONTH(G37),$J$4:$K$7,2,FALSE)),"")</f>
        <v/>
      </c>
    </row>
    <row r="38" spans="7:8" ht="15.6">
      <c r="G38" s="1">
        <v>35735</v>
      </c>
      <c r="H38" s="23" t="str" cm="1">
        <f t="array" ref="H38">IFERROR(INDEX($B$6:$E$17,MATCH(IF(MONTH(G38)=1,YEAR($G38)-1,YEAR($G38)),$A$6:$A$17,0),VLOOKUP(MONTH(G38),$J$4:$K$7,2,FALSE)),"")</f>
        <v/>
      </c>
    </row>
    <row r="39" spans="7:8" ht="15.6">
      <c r="G39" s="1">
        <v>35765</v>
      </c>
      <c r="H39" s="23" t="str" cm="1">
        <f t="array" ref="H39">IFERROR(INDEX($B$6:$E$17,MATCH(IF(MONTH(G39)=1,YEAR($G39)-1,YEAR($G39)),$A$6:$A$17,0),VLOOKUP(MONTH(G39),$J$4:$K$7,2,FALSE)),"")</f>
        <v/>
      </c>
    </row>
    <row r="40" spans="7:8" ht="15.6">
      <c r="G40" s="1">
        <v>35796</v>
      </c>
      <c r="H40" s="23" t="str" cm="1">
        <f t="array" ref="H40">IFERROR(INDEX($B$6:$E$17,MATCH(IF(MONTH(G40)=1,YEAR($G40)-1,YEAR($G40)),$A$6:$A$17,0),VLOOKUP(MONTH(G40),$J$4:$K$7,2,FALSE)),"")</f>
        <v/>
      </c>
    </row>
    <row r="41" spans="7:8" ht="15.6">
      <c r="G41" s="1">
        <v>35827</v>
      </c>
      <c r="H41" s="23" t="str" cm="1">
        <f t="array" ref="H41">IFERROR(INDEX($B$6:$E$17,MATCH(IF(MONTH(G41)=1,YEAR($G41)-1,YEAR($G41)),$A$6:$A$17,0),VLOOKUP(MONTH(G41),$J$4:$K$7,2,FALSE)),"")</f>
        <v/>
      </c>
    </row>
    <row r="42" spans="7:8" ht="15.6">
      <c r="G42" s="1">
        <v>35855</v>
      </c>
      <c r="H42" s="23" t="str" cm="1">
        <f t="array" ref="H42">IFERROR(INDEX($B$6:$E$17,MATCH(IF(MONTH(G42)=1,YEAR($G42)-1,YEAR($G42)),$A$6:$A$17,0),VLOOKUP(MONTH(G42),$J$4:$K$7,2,FALSE)),"")</f>
        <v/>
      </c>
    </row>
    <row r="43" spans="7:8" ht="15.6">
      <c r="G43" s="1">
        <v>35886</v>
      </c>
      <c r="H43" s="23" t="str" cm="1">
        <f t="array" ref="H43">IFERROR(INDEX($B$6:$E$17,MATCH(IF(MONTH(G43)=1,YEAR($G43)-1,YEAR($G43)),$A$6:$A$17,0),VLOOKUP(MONTH(G43),$J$4:$K$7,2,FALSE)),"")</f>
        <v/>
      </c>
    </row>
    <row r="44" spans="7:8" ht="15.6">
      <c r="G44" s="1">
        <v>35916</v>
      </c>
      <c r="H44" s="23" t="str" cm="1">
        <f t="array" ref="H44">IFERROR(INDEX($B$6:$E$17,MATCH(IF(MONTH(G44)=1,YEAR($G44)-1,YEAR($G44)),$A$6:$A$17,0),VLOOKUP(MONTH(G44),$J$4:$K$7,2,FALSE)),"")</f>
        <v/>
      </c>
    </row>
    <row r="45" spans="7:8" ht="15.6">
      <c r="G45" s="1">
        <v>35947</v>
      </c>
      <c r="H45" s="23" t="str" cm="1">
        <f t="array" ref="H45">IFERROR(INDEX($B$6:$E$17,MATCH(IF(MONTH(G45)=1,YEAR($G45)-1,YEAR($G45)),$A$6:$A$17,0),VLOOKUP(MONTH(G45),$J$4:$K$7,2,FALSE)),"")</f>
        <v/>
      </c>
    </row>
    <row r="46" spans="7:8" ht="15.6">
      <c r="G46" s="1">
        <v>35977</v>
      </c>
      <c r="H46" s="23" t="str" cm="1">
        <f t="array" ref="H46">IFERROR(INDEX($B$6:$E$17,MATCH(IF(MONTH(G46)=1,YEAR($G46)-1,YEAR($G46)),$A$6:$A$17,0),VLOOKUP(MONTH(G46),$J$4:$K$7,2,FALSE)),"")</f>
        <v/>
      </c>
    </row>
    <row r="47" spans="7:8" ht="15.6">
      <c r="G47" s="1">
        <v>36008</v>
      </c>
      <c r="H47" s="23" t="str" cm="1">
        <f t="array" ref="H47">IFERROR(INDEX($B$6:$E$17,MATCH(IF(MONTH(G47)=1,YEAR($G47)-1,YEAR($G47)),$A$6:$A$17,0),VLOOKUP(MONTH(G47),$J$4:$K$7,2,FALSE)),"")</f>
        <v/>
      </c>
    </row>
    <row r="48" spans="7:8" ht="15.6">
      <c r="G48" s="1">
        <v>36039</v>
      </c>
      <c r="H48" s="23" t="str" cm="1">
        <f t="array" ref="H48">IFERROR(INDEX($B$6:$E$17,MATCH(IF(MONTH(G48)=1,YEAR($G48)-1,YEAR($G48)),$A$6:$A$17,0),VLOOKUP(MONTH(G48),$J$4:$K$7,2,FALSE)),"")</f>
        <v/>
      </c>
    </row>
    <row r="49" spans="7:8" ht="15.6">
      <c r="G49" s="1">
        <v>36069</v>
      </c>
      <c r="H49" s="23" t="str" cm="1">
        <f t="array" ref="H49">IFERROR(INDEX($B$6:$E$17,MATCH(IF(MONTH(G49)=1,YEAR($G49)-1,YEAR($G49)),$A$6:$A$17,0),VLOOKUP(MONTH(G49),$J$4:$K$7,2,FALSE)),"")</f>
        <v/>
      </c>
    </row>
    <row r="50" spans="7:8" ht="15.6">
      <c r="G50" s="1">
        <v>36100</v>
      </c>
      <c r="H50" s="23" t="str" cm="1">
        <f t="array" ref="H50">IFERROR(INDEX($B$6:$E$17,MATCH(IF(MONTH(G50)=1,YEAR($G50)-1,YEAR($G50)),$A$6:$A$17,0),VLOOKUP(MONTH(G50),$J$4:$K$7,2,FALSE)),"")</f>
        <v/>
      </c>
    </row>
    <row r="51" spans="7:8" ht="15.6">
      <c r="G51" s="1">
        <v>36130</v>
      </c>
      <c r="H51" s="23" t="str" cm="1">
        <f t="array" ref="H51">IFERROR(INDEX($B$6:$E$17,MATCH(IF(MONTH(G51)=1,YEAR($G51)-1,YEAR($G51)),$A$6:$A$17,0),VLOOKUP(MONTH(G51),$J$4:$K$7,2,FALSE)),"")</f>
        <v/>
      </c>
    </row>
    <row r="52" spans="7:8" ht="15.6">
      <c r="G52" s="1">
        <v>36161</v>
      </c>
      <c r="H52" s="23" t="str" cm="1">
        <f t="array" ref="H52">IFERROR(INDEX($B$6:$E$17,MATCH(IF(MONTH(G52)=1,YEAR($G52)-1,YEAR($G52)),$A$6:$A$17,0),VLOOKUP(MONTH(G52),$J$4:$K$7,2,FALSE)),"")</f>
        <v/>
      </c>
    </row>
    <row r="53" spans="7:8" ht="15.6">
      <c r="G53" s="1">
        <v>36192</v>
      </c>
      <c r="H53" s="23" t="str" cm="1">
        <f t="array" ref="H53">IFERROR(INDEX($B$6:$E$17,MATCH(IF(MONTH(G53)=1,YEAR($G53)-1,YEAR($G53)),$A$6:$A$17,0),VLOOKUP(MONTH(G53),$J$4:$K$7,2,FALSE)),"")</f>
        <v/>
      </c>
    </row>
    <row r="54" spans="7:8" ht="15.6">
      <c r="G54" s="1">
        <v>36220</v>
      </c>
      <c r="H54" s="23" t="str" cm="1">
        <f t="array" ref="H54">IFERROR(INDEX($B$6:$E$17,MATCH(IF(MONTH(G54)=1,YEAR($G54)-1,YEAR($G54)),$A$6:$A$17,0),VLOOKUP(MONTH(G54),$J$4:$K$7,2,FALSE)),"")</f>
        <v/>
      </c>
    </row>
    <row r="55" spans="7:8" ht="15.6">
      <c r="G55" s="1">
        <v>36251</v>
      </c>
      <c r="H55" s="23" t="str" cm="1">
        <f t="array" ref="H55">IFERROR(INDEX($B$6:$E$17,MATCH(IF(MONTH(G55)=1,YEAR($G55)-1,YEAR($G55)),$A$6:$A$17,0),VLOOKUP(MONTH(G55),$J$4:$K$7,2,FALSE)),"")</f>
        <v/>
      </c>
    </row>
    <row r="56" spans="7:8" ht="15.6">
      <c r="G56" s="1">
        <v>36281</v>
      </c>
      <c r="H56" s="23" t="str" cm="1">
        <f t="array" ref="H56">IFERROR(INDEX($B$6:$E$17,MATCH(IF(MONTH(G56)=1,YEAR($G56)-1,YEAR($G56)),$A$6:$A$17,0),VLOOKUP(MONTH(G56),$J$4:$K$7,2,FALSE)),"")</f>
        <v/>
      </c>
    </row>
    <row r="57" spans="7:8" ht="15.6">
      <c r="G57" s="1">
        <v>36312</v>
      </c>
      <c r="H57" s="23" t="str" cm="1">
        <f t="array" ref="H57">IFERROR(INDEX($B$6:$E$17,MATCH(IF(MONTH(G57)=1,YEAR($G57)-1,YEAR($G57)),$A$6:$A$17,0),VLOOKUP(MONTH(G57),$J$4:$K$7,2,FALSE)),"")</f>
        <v/>
      </c>
    </row>
    <row r="58" spans="7:8" ht="15.6">
      <c r="G58" s="1">
        <v>36342</v>
      </c>
      <c r="H58" s="23" t="str" cm="1">
        <f t="array" ref="H58">IFERROR(INDEX($B$6:$E$17,MATCH(IF(MONTH(G58)=1,YEAR($G58)-1,YEAR($G58)),$A$6:$A$17,0),VLOOKUP(MONTH(G58),$J$4:$K$7,2,FALSE)),"")</f>
        <v/>
      </c>
    </row>
    <row r="59" spans="7:8" ht="15.6">
      <c r="G59" s="1">
        <v>36373</v>
      </c>
      <c r="H59" s="23" t="str" cm="1">
        <f t="array" ref="H59">IFERROR(INDEX($B$6:$E$17,MATCH(IF(MONTH(G59)=1,YEAR($G59)-1,YEAR($G59)),$A$6:$A$17,0),VLOOKUP(MONTH(G59),$J$4:$K$7,2,FALSE)),"")</f>
        <v/>
      </c>
    </row>
    <row r="60" spans="7:8" ht="15.6">
      <c r="G60" s="1">
        <v>36404</v>
      </c>
      <c r="H60" s="23" t="str" cm="1">
        <f t="array" ref="H60">IFERROR(INDEX($B$6:$E$17,MATCH(IF(MONTH(G60)=1,YEAR($G60)-1,YEAR($G60)),$A$6:$A$17,0),VLOOKUP(MONTH(G60),$J$4:$K$7,2,FALSE)),"")</f>
        <v/>
      </c>
    </row>
    <row r="61" spans="7:8" ht="15.6">
      <c r="G61" s="1">
        <v>36434</v>
      </c>
      <c r="H61" s="23" t="str" cm="1">
        <f t="array" ref="H61">IFERROR(INDEX($B$6:$E$17,MATCH(IF(MONTH(G61)=1,YEAR($G61)-1,YEAR($G61)),$A$6:$A$17,0),VLOOKUP(MONTH(G61),$J$4:$K$7,2,FALSE)),"")</f>
        <v/>
      </c>
    </row>
    <row r="62" spans="7:8" ht="15.6">
      <c r="G62" s="1">
        <v>36465</v>
      </c>
      <c r="H62" s="23" t="str" cm="1">
        <f t="array" ref="H62">IFERROR(INDEX($B$6:$E$17,MATCH(IF(MONTH(G62)=1,YEAR($G62)-1,YEAR($G62)),$A$6:$A$17,0),VLOOKUP(MONTH(G62),$J$4:$K$7,2,FALSE)),"")</f>
        <v/>
      </c>
    </row>
    <row r="63" spans="7:8" ht="15.6">
      <c r="G63" s="1">
        <v>36495</v>
      </c>
      <c r="H63" s="23" t="str" cm="1">
        <f t="array" ref="H63">IFERROR(INDEX($B$6:$E$17,MATCH(IF(MONTH(G63)=1,YEAR($G63)-1,YEAR($G63)),$A$6:$A$17,0),VLOOKUP(MONTH(G63),$J$4:$K$7,2,FALSE)),"")</f>
        <v/>
      </c>
    </row>
    <row r="64" spans="7:8" ht="15.6">
      <c r="G64" s="1">
        <v>36526</v>
      </c>
      <c r="H64" s="23" t="str" cm="1">
        <f t="array" ref="H64">IFERROR(INDEX($B$6:$E$17,MATCH(IF(MONTH(G64)=1,YEAR($G64)-1,YEAR($G64)),$A$6:$A$17,0),VLOOKUP(MONTH(G64),$J$4:$K$7,2,FALSE)),"")</f>
        <v/>
      </c>
    </row>
    <row r="65" spans="7:8" ht="15.6">
      <c r="G65" s="1">
        <v>36557</v>
      </c>
      <c r="H65" s="23" t="str" cm="1">
        <f t="array" ref="H65">IFERROR(INDEX($B$6:$E$17,MATCH(IF(MONTH(G65)=1,YEAR($G65)-1,YEAR($G65)),$A$6:$A$17,0),VLOOKUP(MONTH(G65),$J$4:$K$7,2,FALSE)),"")</f>
        <v/>
      </c>
    </row>
    <row r="66" spans="7:8" ht="15.6">
      <c r="G66" s="1">
        <v>36586</v>
      </c>
      <c r="H66" s="23" t="str" cm="1">
        <f t="array" ref="H66">IFERROR(INDEX($B$6:$E$17,MATCH(IF(MONTH(G66)=1,YEAR($G66)-1,YEAR($G66)),$A$6:$A$17,0),VLOOKUP(MONTH(G66),$J$4:$K$7,2,FALSE)),"")</f>
        <v/>
      </c>
    </row>
    <row r="67" spans="7:8" ht="15.6">
      <c r="G67" s="1">
        <v>36617</v>
      </c>
      <c r="H67" s="23" t="str" cm="1">
        <f t="array" ref="H67">IFERROR(INDEX($B$6:$E$17,MATCH(IF(MONTH(G67)=1,YEAR($G67)-1,YEAR($G67)),$A$6:$A$17,0),VLOOKUP(MONTH(G67),$J$4:$K$7,2,FALSE)),"")</f>
        <v/>
      </c>
    </row>
    <row r="68" spans="7:8" ht="15.6">
      <c r="G68" s="1">
        <v>36647</v>
      </c>
      <c r="H68" s="23" t="str" cm="1">
        <f t="array" ref="H68">IFERROR(INDEX($B$6:$E$17,MATCH(IF(MONTH(G68)=1,YEAR($G68)-1,YEAR($G68)),$A$6:$A$17,0),VLOOKUP(MONTH(G68),$J$4:$K$7,2,FALSE)),"")</f>
        <v/>
      </c>
    </row>
    <row r="69" spans="7:8" ht="15.6">
      <c r="G69" s="1">
        <v>36678</v>
      </c>
      <c r="H69" s="23" t="str" cm="1">
        <f t="array" ref="H69">IFERROR(INDEX($B$6:$E$17,MATCH(IF(MONTH(G69)=1,YEAR($G69)-1,YEAR($G69)),$A$6:$A$17,0),VLOOKUP(MONTH(G69),$J$4:$K$7,2,FALSE)),"")</f>
        <v/>
      </c>
    </row>
    <row r="70" spans="7:8" ht="15.6">
      <c r="G70" s="1">
        <v>36708</v>
      </c>
      <c r="H70" s="23" t="str" cm="1">
        <f t="array" ref="H70">IFERROR(INDEX($B$6:$E$17,MATCH(IF(MONTH(G70)=1,YEAR($G70)-1,YEAR($G70)),$A$6:$A$17,0),VLOOKUP(MONTH(G70),$J$4:$K$7,2,FALSE)),"")</f>
        <v/>
      </c>
    </row>
    <row r="71" spans="7:8" ht="15.6">
      <c r="G71" s="1">
        <v>36739</v>
      </c>
      <c r="H71" s="23" t="str" cm="1">
        <f t="array" ref="H71">IFERROR(INDEX($B$6:$E$17,MATCH(IF(MONTH(G71)=1,YEAR($G71)-1,YEAR($G71)),$A$6:$A$17,0),VLOOKUP(MONTH(G71),$J$4:$K$7,2,FALSE)),"")</f>
        <v/>
      </c>
    </row>
    <row r="72" spans="7:8" ht="15.6">
      <c r="G72" s="1">
        <v>36770</v>
      </c>
      <c r="H72" s="23" t="str" cm="1">
        <f t="array" ref="H72">IFERROR(INDEX($B$6:$E$17,MATCH(IF(MONTH(G72)=1,YEAR($G72)-1,YEAR($G72)),$A$6:$A$17,0),VLOOKUP(MONTH(G72),$J$4:$K$7,2,FALSE)),"")</f>
        <v/>
      </c>
    </row>
    <row r="73" spans="7:8" ht="15.6">
      <c r="G73" s="1">
        <v>36800</v>
      </c>
      <c r="H73" s="23" t="str" cm="1">
        <f t="array" ref="H73">IFERROR(INDEX($B$6:$E$17,MATCH(IF(MONTH(G73)=1,YEAR($G73)-1,YEAR($G73)),$A$6:$A$17,0),VLOOKUP(MONTH(G73),$J$4:$K$7,2,FALSE)),"")</f>
        <v/>
      </c>
    </row>
    <row r="74" spans="7:8" ht="15.6">
      <c r="G74" s="1">
        <v>36831</v>
      </c>
      <c r="H74" s="23" t="str" cm="1">
        <f t="array" ref="H74">IFERROR(INDEX($B$6:$E$17,MATCH(IF(MONTH(G74)=1,YEAR($G74)-1,YEAR($G74)),$A$6:$A$17,0),VLOOKUP(MONTH(G74),$J$4:$K$7,2,FALSE)),"")</f>
        <v/>
      </c>
    </row>
    <row r="75" spans="7:8" ht="15.6">
      <c r="G75" s="1">
        <v>36861</v>
      </c>
      <c r="H75" s="23" t="str" cm="1">
        <f t="array" ref="H75">IFERROR(INDEX($B$6:$E$17,MATCH(IF(MONTH(G75)=1,YEAR($G75)-1,YEAR($G75)),$A$6:$A$17,0),VLOOKUP(MONTH(G75),$J$4:$K$7,2,FALSE)),"")</f>
        <v/>
      </c>
    </row>
    <row r="76" spans="7:8" ht="15.6">
      <c r="G76" s="1">
        <v>36892</v>
      </c>
      <c r="H76" s="23" t="str" cm="1">
        <f t="array" ref="H76">IFERROR(INDEX($B$6:$E$17,MATCH(IF(MONTH(G76)=1,YEAR($G76)-1,YEAR($G76)),$A$6:$A$17,0),VLOOKUP(MONTH(G76),$J$4:$K$7,2,FALSE)),"")</f>
        <v/>
      </c>
    </row>
    <row r="77" spans="7:8" ht="15.6">
      <c r="G77" s="1">
        <v>36923</v>
      </c>
      <c r="H77" s="23" t="str" cm="1">
        <f t="array" ref="H77">IFERROR(INDEX($B$6:$E$17,MATCH(IF(MONTH(G77)=1,YEAR($G77)-1,YEAR($G77)),$A$6:$A$17,0),VLOOKUP(MONTH(G77),$J$4:$K$7,2,FALSE)),"")</f>
        <v/>
      </c>
    </row>
    <row r="78" spans="7:8" ht="15.6">
      <c r="G78" s="1">
        <v>36951</v>
      </c>
      <c r="H78" s="23" t="str" cm="1">
        <f t="array" ref="H78">IFERROR(INDEX($B$6:$E$17,MATCH(IF(MONTH(G78)=1,YEAR($G78)-1,YEAR($G78)),$A$6:$A$17,0),VLOOKUP(MONTH(G78),$J$4:$K$7,2,FALSE)),"")</f>
        <v/>
      </c>
    </row>
    <row r="79" spans="7:8" ht="15.6">
      <c r="G79" s="1">
        <v>36982</v>
      </c>
      <c r="H79" s="23" t="str" cm="1">
        <f t="array" ref="H79">IFERROR(INDEX($B$6:$E$17,MATCH(IF(MONTH(G79)=1,YEAR($G79)-1,YEAR($G79)),$A$6:$A$17,0),VLOOKUP(MONTH(G79),$J$4:$K$7,2,FALSE)),"")</f>
        <v/>
      </c>
    </row>
    <row r="80" spans="7:8" ht="15.6">
      <c r="G80" s="1">
        <v>37012</v>
      </c>
      <c r="H80" s="23" t="str" cm="1">
        <f t="array" ref="H80">IFERROR(INDEX($B$6:$E$17,MATCH(IF(MONTH(G80)=1,YEAR($G80)-1,YEAR($G80)),$A$6:$A$17,0),VLOOKUP(MONTH(G80),$J$4:$K$7,2,FALSE)),"")</f>
        <v/>
      </c>
    </row>
    <row r="81" spans="7:8" ht="15.6">
      <c r="G81" s="1">
        <v>37043</v>
      </c>
      <c r="H81" s="23" t="str" cm="1">
        <f t="array" ref="H81">IFERROR(INDEX($B$6:$E$17,MATCH(IF(MONTH(G81)=1,YEAR($G81)-1,YEAR($G81)),$A$6:$A$17,0),VLOOKUP(MONTH(G81),$J$4:$K$7,2,FALSE)),"")</f>
        <v/>
      </c>
    </row>
    <row r="82" spans="7:8" ht="15.6">
      <c r="G82" s="1">
        <v>37073</v>
      </c>
      <c r="H82" s="23" t="str" cm="1">
        <f t="array" ref="H82">IFERROR(INDEX($B$6:$E$17,MATCH(IF(MONTH(G82)=1,YEAR($G82)-1,YEAR($G82)),$A$6:$A$17,0),VLOOKUP(MONTH(G82),$J$4:$K$7,2,FALSE)),"")</f>
        <v/>
      </c>
    </row>
    <row r="83" spans="7:8" ht="15.6">
      <c r="G83" s="1">
        <v>37104</v>
      </c>
      <c r="H83" s="23" t="str" cm="1">
        <f t="array" ref="H83">IFERROR(INDEX($B$6:$E$17,MATCH(IF(MONTH(G83)=1,YEAR($G83)-1,YEAR($G83)),$A$6:$A$17,0),VLOOKUP(MONTH(G83),$J$4:$K$7,2,FALSE)),"")</f>
        <v/>
      </c>
    </row>
    <row r="84" spans="7:8" ht="15.6">
      <c r="G84" s="1">
        <v>37135</v>
      </c>
      <c r="H84" s="23" t="str" cm="1">
        <f t="array" ref="H84">IFERROR(INDEX($B$6:$E$17,MATCH(IF(MONTH(G84)=1,YEAR($G84)-1,YEAR($G84)),$A$6:$A$17,0),VLOOKUP(MONTH(G84),$J$4:$K$7,2,FALSE)),"")</f>
        <v/>
      </c>
    </row>
    <row r="85" spans="7:8" ht="15.6">
      <c r="G85" s="1">
        <v>37165</v>
      </c>
      <c r="H85" s="23" t="str" cm="1">
        <f t="array" ref="H85">IFERROR(INDEX($B$6:$E$17,MATCH(IF(MONTH(G85)=1,YEAR($G85)-1,YEAR($G85)),$A$6:$A$17,0),VLOOKUP(MONTH(G85),$J$4:$K$7,2,FALSE)),"")</f>
        <v/>
      </c>
    </row>
    <row r="86" spans="7:8" ht="15.6">
      <c r="G86" s="1">
        <v>37196</v>
      </c>
      <c r="H86" s="23" t="str" cm="1">
        <f t="array" ref="H86">IFERROR(INDEX($B$6:$E$17,MATCH(IF(MONTH(G86)=1,YEAR($G86)-1,YEAR($G86)),$A$6:$A$17,0),VLOOKUP(MONTH(G86),$J$4:$K$7,2,FALSE)),"")</f>
        <v/>
      </c>
    </row>
    <row r="87" spans="7:8" ht="15.6">
      <c r="G87" s="1">
        <v>37226</v>
      </c>
      <c r="H87" s="23" t="str" cm="1">
        <f t="array" ref="H87">IFERROR(INDEX($B$6:$E$17,MATCH(IF(MONTH(G87)=1,YEAR($G87)-1,YEAR($G87)),$A$6:$A$17,0),VLOOKUP(MONTH(G87),$J$4:$K$7,2,FALSE)),"")</f>
        <v/>
      </c>
    </row>
    <row r="88" spans="7:8" ht="15.6">
      <c r="G88" s="1">
        <v>37257</v>
      </c>
      <c r="H88" s="23" t="str" cm="1">
        <f t="array" ref="H88">IFERROR(INDEX($B$6:$E$17,MATCH(IF(MONTH(G88)=1,YEAR($G88)-1,YEAR($G88)),$A$6:$A$17,0),VLOOKUP(MONTH(G88),$J$4:$K$7,2,FALSE)),"")</f>
        <v/>
      </c>
    </row>
    <row r="89" spans="7:8" ht="15.6">
      <c r="G89" s="1">
        <v>37288</v>
      </c>
      <c r="H89" s="23" t="str" cm="1">
        <f t="array" ref="H89">IFERROR(INDEX($B$6:$E$17,MATCH(IF(MONTH(G89)=1,YEAR($G89)-1,YEAR($G89)),$A$6:$A$17,0),VLOOKUP(MONTH(G89),$J$4:$K$7,2,FALSE)),"")</f>
        <v/>
      </c>
    </row>
    <row r="90" spans="7:8" ht="15.6">
      <c r="G90" s="1">
        <v>37316</v>
      </c>
      <c r="H90" s="23" t="str" cm="1">
        <f t="array" ref="H90">IFERROR(INDEX($B$6:$E$17,MATCH(IF(MONTH(G90)=1,YEAR($G90)-1,YEAR($G90)),$A$6:$A$17,0),VLOOKUP(MONTH(G90),$J$4:$K$7,2,FALSE)),"")</f>
        <v/>
      </c>
    </row>
    <row r="91" spans="7:8" ht="15.6">
      <c r="G91" s="1">
        <v>37347</v>
      </c>
      <c r="H91" s="23" t="str" cm="1">
        <f t="array" ref="H91">IFERROR(INDEX($B$6:$E$17,MATCH(IF(MONTH(G91)=1,YEAR($G91)-1,YEAR($G91)),$A$6:$A$17,0),VLOOKUP(MONTH(G91),$J$4:$K$7,2,FALSE)),"")</f>
        <v/>
      </c>
    </row>
    <row r="92" spans="7:8" ht="15.6">
      <c r="G92" s="1">
        <v>37377</v>
      </c>
      <c r="H92" s="23" t="str" cm="1">
        <f t="array" ref="H92">IFERROR(INDEX($B$6:$E$17,MATCH(IF(MONTH(G92)=1,YEAR($G92)-1,YEAR($G92)),$A$6:$A$17,0),VLOOKUP(MONTH(G92),$J$4:$K$7,2,FALSE)),"")</f>
        <v/>
      </c>
    </row>
    <row r="93" spans="7:8" ht="15.6">
      <c r="G93" s="1">
        <v>37408</v>
      </c>
      <c r="H93" s="23" t="str" cm="1">
        <f t="array" ref="H93">IFERROR(INDEX($B$6:$E$17,MATCH(IF(MONTH(G93)=1,YEAR($G93)-1,YEAR($G93)),$A$6:$A$17,0),VLOOKUP(MONTH(G93),$J$4:$K$7,2,FALSE)),"")</f>
        <v/>
      </c>
    </row>
    <row r="94" spans="7:8" ht="15.6">
      <c r="G94" s="1">
        <v>37438</v>
      </c>
      <c r="H94" s="23" t="str" cm="1">
        <f t="array" ref="H94">IFERROR(INDEX($B$6:$E$17,MATCH(IF(MONTH(G94)=1,YEAR($G94)-1,YEAR($G94)),$A$6:$A$17,0),VLOOKUP(MONTH(G94),$J$4:$K$7,2,FALSE)),"")</f>
        <v/>
      </c>
    </row>
    <row r="95" spans="7:8" ht="15.6">
      <c r="G95" s="1">
        <v>37469</v>
      </c>
      <c r="H95" s="23" t="str" cm="1">
        <f t="array" ref="H95">IFERROR(INDEX($B$6:$E$17,MATCH(IF(MONTH(G95)=1,YEAR($G95)-1,YEAR($G95)),$A$6:$A$17,0),VLOOKUP(MONTH(G95),$J$4:$K$7,2,FALSE)),"")</f>
        <v/>
      </c>
    </row>
    <row r="96" spans="7:8" ht="15.6">
      <c r="G96" s="1">
        <v>37500</v>
      </c>
      <c r="H96" s="23" t="str" cm="1">
        <f t="array" ref="H96">IFERROR(INDEX($B$6:$E$17,MATCH(IF(MONTH(G96)=1,YEAR($G96)-1,YEAR($G96)),$A$6:$A$17,0),VLOOKUP(MONTH(G96),$J$4:$K$7,2,FALSE)),"")</f>
        <v/>
      </c>
    </row>
    <row r="97" spans="7:8" ht="15.6">
      <c r="G97" s="1">
        <v>37530</v>
      </c>
      <c r="H97" s="23" t="str" cm="1">
        <f t="array" ref="H97">IFERROR(INDEX($B$6:$E$17,MATCH(IF(MONTH(G97)=1,YEAR($G97)-1,YEAR($G97)),$A$6:$A$17,0),VLOOKUP(MONTH(G97),$J$4:$K$7,2,FALSE)),"")</f>
        <v/>
      </c>
    </row>
    <row r="98" spans="7:8" ht="15.6">
      <c r="G98" s="1">
        <v>37561</v>
      </c>
      <c r="H98" s="23" t="str" cm="1">
        <f t="array" ref="H98">IFERROR(INDEX($B$6:$E$17,MATCH(IF(MONTH(G98)=1,YEAR($G98)-1,YEAR($G98)),$A$6:$A$17,0),VLOOKUP(MONTH(G98),$J$4:$K$7,2,FALSE)),"")</f>
        <v/>
      </c>
    </row>
    <row r="99" spans="7:8" ht="15.6">
      <c r="G99" s="1">
        <v>37591</v>
      </c>
      <c r="H99" s="23" t="str" cm="1">
        <f t="array" ref="H99">IFERROR(INDEX($B$6:$E$17,MATCH(IF(MONTH(G99)=1,YEAR($G99)-1,YEAR($G99)),$A$6:$A$17,0),VLOOKUP(MONTH(G99),$J$4:$K$7,2,FALSE)),"")</f>
        <v/>
      </c>
    </row>
    <row r="100" spans="7:8" ht="15.6">
      <c r="G100" s="1">
        <v>37622</v>
      </c>
      <c r="H100" s="23" t="str" cm="1">
        <f t="array" ref="H100">IFERROR(INDEX($B$6:$E$17,MATCH(IF(MONTH(G100)=1,YEAR($G100)-1,YEAR($G100)),$A$6:$A$17,0),VLOOKUP(MONTH(G100),$J$4:$K$7,2,FALSE)),"")</f>
        <v/>
      </c>
    </row>
    <row r="101" spans="7:8" ht="15.6">
      <c r="G101" s="1">
        <v>37653</v>
      </c>
      <c r="H101" s="23" t="str" cm="1">
        <f t="array" ref="H101">IFERROR(INDEX($B$6:$E$17,MATCH(IF(MONTH(G101)=1,YEAR($G101)-1,YEAR($G101)),$A$6:$A$17,0),VLOOKUP(MONTH(G101),$J$4:$K$7,2,FALSE)),"")</f>
        <v/>
      </c>
    </row>
    <row r="102" spans="7:8" ht="15.6">
      <c r="G102" s="1">
        <v>37681</v>
      </c>
      <c r="H102" s="23" t="str" cm="1">
        <f t="array" ref="H102">IFERROR(INDEX($B$6:$E$17,MATCH(IF(MONTH(G102)=1,YEAR($G102)-1,YEAR($G102)),$A$6:$A$17,0),VLOOKUP(MONTH(G102),$J$4:$K$7,2,FALSE)),"")</f>
        <v/>
      </c>
    </row>
    <row r="103" spans="7:8" ht="15.6">
      <c r="G103" s="1">
        <v>37712</v>
      </c>
      <c r="H103" s="23" t="str" cm="1">
        <f t="array" ref="H103">IFERROR(INDEX($B$6:$E$17,MATCH(IF(MONTH(G103)=1,YEAR($G103)-1,YEAR($G103)),$A$6:$A$17,0),VLOOKUP(MONTH(G103),$J$4:$K$7,2,FALSE)),"")</f>
        <v/>
      </c>
    </row>
    <row r="104" spans="7:8" ht="15.6">
      <c r="G104" s="1">
        <v>37742</v>
      </c>
      <c r="H104" s="23" t="str" cm="1">
        <f t="array" ref="H104">IFERROR(INDEX($B$6:$E$17,MATCH(IF(MONTH(G104)=1,YEAR($G104)-1,YEAR($G104)),$A$6:$A$17,0),VLOOKUP(MONTH(G104),$J$4:$K$7,2,FALSE)),"")</f>
        <v/>
      </c>
    </row>
    <row r="105" spans="7:8" ht="15.6">
      <c r="G105" s="1">
        <v>37773</v>
      </c>
      <c r="H105" s="23" t="str" cm="1">
        <f t="array" ref="H105">IFERROR(INDEX($B$6:$E$17,MATCH(IF(MONTH(G105)=1,YEAR($G105)-1,YEAR($G105)),$A$6:$A$17,0),VLOOKUP(MONTH(G105),$J$4:$K$7,2,FALSE)),"")</f>
        <v/>
      </c>
    </row>
    <row r="106" spans="7:8" ht="15.6">
      <c r="G106" s="1">
        <v>37803</v>
      </c>
      <c r="H106" s="23" t="str" cm="1">
        <f t="array" ref="H106">IFERROR(INDEX($B$6:$E$17,MATCH(IF(MONTH(G106)=1,YEAR($G106)-1,YEAR($G106)),$A$6:$A$17,0),VLOOKUP(MONTH(G106),$J$4:$K$7,2,FALSE)),"")</f>
        <v/>
      </c>
    </row>
    <row r="107" spans="7:8" ht="15.6">
      <c r="G107" s="1">
        <v>37834</v>
      </c>
      <c r="H107" s="23" t="str" cm="1">
        <f t="array" ref="H107">IFERROR(INDEX($B$6:$E$17,MATCH(IF(MONTH(G107)=1,YEAR($G107)-1,YEAR($G107)),$A$6:$A$17,0),VLOOKUP(MONTH(G107),$J$4:$K$7,2,FALSE)),"")</f>
        <v/>
      </c>
    </row>
    <row r="108" spans="7:8" ht="15.6">
      <c r="G108" s="1">
        <v>37865</v>
      </c>
      <c r="H108" s="23" t="str" cm="1">
        <f t="array" ref="H108">IFERROR(INDEX($B$6:$E$17,MATCH(IF(MONTH(G108)=1,YEAR($G108)-1,YEAR($G108)),$A$6:$A$17,0),VLOOKUP(MONTH(G108),$J$4:$K$7,2,FALSE)),"")</f>
        <v/>
      </c>
    </row>
    <row r="109" spans="7:8" ht="15.6">
      <c r="G109" s="1">
        <v>37895</v>
      </c>
      <c r="H109" s="23" t="str" cm="1">
        <f t="array" ref="H109">IFERROR(INDEX($B$6:$E$17,MATCH(IF(MONTH(G109)=1,YEAR($G109)-1,YEAR($G109)),$A$6:$A$17,0),VLOOKUP(MONTH(G109),$J$4:$K$7,2,FALSE)),"")</f>
        <v/>
      </c>
    </row>
    <row r="110" spans="7:8" ht="15.6">
      <c r="G110" s="1">
        <v>37926</v>
      </c>
      <c r="H110" s="23" t="str" cm="1">
        <f t="array" ref="H110">IFERROR(INDEX($B$6:$E$17,MATCH(IF(MONTH(G110)=1,YEAR($G110)-1,YEAR($G110)),$A$6:$A$17,0),VLOOKUP(MONTH(G110),$J$4:$K$7,2,FALSE)),"")</f>
        <v/>
      </c>
    </row>
    <row r="111" spans="7:8" ht="15.6">
      <c r="G111" s="1">
        <v>37956</v>
      </c>
      <c r="H111" s="23" t="str" cm="1">
        <f t="array" ref="H111">IFERROR(INDEX($B$6:$E$17,MATCH(IF(MONTH(G111)=1,YEAR($G111)-1,YEAR($G111)),$A$6:$A$17,0),VLOOKUP(MONTH(G111),$J$4:$K$7,2,FALSE)),"")</f>
        <v/>
      </c>
    </row>
    <row r="112" spans="7:8" ht="15.6">
      <c r="G112" s="1">
        <v>37987</v>
      </c>
      <c r="H112" s="23" t="str" cm="1">
        <f t="array" ref="H112">IFERROR(INDEX($B$6:$E$17,MATCH(IF(MONTH(G112)=1,YEAR($G112)-1,YEAR($G112)),$A$6:$A$17,0),VLOOKUP(MONTH(G112),$J$4:$K$7,2,FALSE)),"")</f>
        <v/>
      </c>
    </row>
    <row r="113" spans="7:8" ht="15.6">
      <c r="G113" s="1">
        <v>38018</v>
      </c>
      <c r="H113" s="23" t="str" cm="1">
        <f t="array" ref="H113">IFERROR(INDEX($B$6:$E$17,MATCH(IF(MONTH(G113)=1,YEAR($G113)-1,YEAR($G113)),$A$6:$A$17,0),VLOOKUP(MONTH(G113),$J$4:$K$7,2,FALSE)),"")</f>
        <v/>
      </c>
    </row>
    <row r="114" spans="7:8" ht="15.6">
      <c r="G114" s="1">
        <v>38047</v>
      </c>
      <c r="H114" s="23" t="str" cm="1">
        <f t="array" ref="H114">IFERROR(INDEX($B$6:$E$17,MATCH(IF(MONTH(G114)=1,YEAR($G114)-1,YEAR($G114)),$A$6:$A$17,0),VLOOKUP(MONTH(G114),$J$4:$K$7,2,FALSE)),"")</f>
        <v/>
      </c>
    </row>
    <row r="115" spans="7:8" ht="15.6">
      <c r="G115" s="1">
        <v>38078</v>
      </c>
      <c r="H115" s="23" t="str" cm="1">
        <f t="array" ref="H115">IFERROR(INDEX($B$6:$E$17,MATCH(IF(MONTH(G115)=1,YEAR($G115)-1,YEAR($G115)),$A$6:$A$17,0),VLOOKUP(MONTH(G115),$J$4:$K$7,2,FALSE)),"")</f>
        <v/>
      </c>
    </row>
    <row r="116" spans="7:8" ht="15.6">
      <c r="G116" s="1">
        <v>38108</v>
      </c>
      <c r="H116" s="23" t="str" cm="1">
        <f t="array" ref="H116">IFERROR(INDEX($B$6:$E$17,MATCH(IF(MONTH(G116)=1,YEAR($G116)-1,YEAR($G116)),$A$6:$A$17,0),VLOOKUP(MONTH(G116),$J$4:$K$7,2,FALSE)),"")</f>
        <v/>
      </c>
    </row>
    <row r="117" spans="7:8" ht="15.6">
      <c r="G117" s="1">
        <v>38139</v>
      </c>
      <c r="H117" s="23" t="str" cm="1">
        <f t="array" ref="H117">IFERROR(INDEX($B$6:$E$17,MATCH(IF(MONTH(G117)=1,YEAR($G117)-1,YEAR($G117)),$A$6:$A$17,0),VLOOKUP(MONTH(G117),$J$4:$K$7,2,FALSE)),"")</f>
        <v/>
      </c>
    </row>
    <row r="118" spans="7:8" ht="15.6">
      <c r="G118" s="1">
        <v>38169</v>
      </c>
      <c r="H118" s="23" t="str" cm="1">
        <f t="array" ref="H118">IFERROR(INDEX($B$6:$E$17,MATCH(IF(MONTH(G118)=1,YEAR($G118)-1,YEAR($G118)),$A$6:$A$17,0),VLOOKUP(MONTH(G118),$J$4:$K$7,2,FALSE)),"")</f>
        <v/>
      </c>
    </row>
    <row r="119" spans="7:8" ht="15.6">
      <c r="G119" s="1">
        <v>38200</v>
      </c>
      <c r="H119" s="23" t="str" cm="1">
        <f t="array" ref="H119">IFERROR(INDEX($B$6:$E$17,MATCH(IF(MONTH(G119)=1,YEAR($G119)-1,YEAR($G119)),$A$6:$A$17,0),VLOOKUP(MONTH(G119),$J$4:$K$7,2,FALSE)),"")</f>
        <v/>
      </c>
    </row>
    <row r="120" spans="7:8" ht="15.6">
      <c r="G120" s="1">
        <v>38231</v>
      </c>
      <c r="H120" s="23" t="str" cm="1">
        <f t="array" ref="H120">IFERROR(INDEX($B$6:$E$17,MATCH(IF(MONTH(G120)=1,YEAR($G120)-1,YEAR($G120)),$A$6:$A$17,0),VLOOKUP(MONTH(G120),$J$4:$K$7,2,FALSE)),"")</f>
        <v/>
      </c>
    </row>
    <row r="121" spans="7:8" ht="15.6">
      <c r="G121" s="1">
        <v>38261</v>
      </c>
      <c r="H121" s="23" t="str" cm="1">
        <f t="array" ref="H121">IFERROR(INDEX($B$6:$E$17,MATCH(IF(MONTH(G121)=1,YEAR($G121)-1,YEAR($G121)),$A$6:$A$17,0),VLOOKUP(MONTH(G121),$J$4:$K$7,2,FALSE)),"")</f>
        <v/>
      </c>
    </row>
    <row r="122" spans="7:8" ht="15.6">
      <c r="G122" s="1">
        <v>38292</v>
      </c>
      <c r="H122" s="23" t="str" cm="1">
        <f t="array" ref="H122">IFERROR(INDEX($B$6:$E$17,MATCH(IF(MONTH(G122)=1,YEAR($G122)-1,YEAR($G122)),$A$6:$A$17,0),VLOOKUP(MONTH(G122),$J$4:$K$7,2,FALSE)),"")</f>
        <v/>
      </c>
    </row>
    <row r="123" spans="7:8" ht="15.6">
      <c r="G123" s="1">
        <v>38322</v>
      </c>
      <c r="H123" s="23" t="str" cm="1">
        <f t="array" ref="H123">IFERROR(INDEX($B$6:$E$17,MATCH(IF(MONTH(G123)=1,YEAR($G123)-1,YEAR($G123)),$A$6:$A$17,0),VLOOKUP(MONTH(G123),$J$4:$K$7,2,FALSE)),"")</f>
        <v/>
      </c>
    </row>
    <row r="124" spans="7:8" ht="15.6">
      <c r="G124" s="1">
        <v>38353</v>
      </c>
      <c r="H124" s="23" t="str" cm="1">
        <f t="array" ref="H124">IFERROR(INDEX($B$6:$E$17,MATCH(IF(MONTH(G124)=1,YEAR($G124)-1,YEAR($G124)),$A$6:$A$17,0),VLOOKUP(MONTH(G124),$J$4:$K$7,2,FALSE)),"")</f>
        <v/>
      </c>
    </row>
    <row r="125" spans="7:8" ht="15.6">
      <c r="G125" s="1">
        <v>38384</v>
      </c>
      <c r="H125" s="23" t="str" cm="1">
        <f t="array" ref="H125">IFERROR(INDEX($B$6:$E$17,MATCH(IF(MONTH(G125)=1,YEAR($G125)-1,YEAR($G125)),$A$6:$A$17,0),VLOOKUP(MONTH(G125),$J$4:$K$7,2,FALSE)),"")</f>
        <v/>
      </c>
    </row>
    <row r="126" spans="7:8" ht="15.6">
      <c r="G126" s="1">
        <v>38412</v>
      </c>
      <c r="H126" s="23" t="str" cm="1">
        <f t="array" ref="H126">IFERROR(INDEX($B$6:$E$17,MATCH(IF(MONTH(G126)=1,YEAR($G126)-1,YEAR($G126)),$A$6:$A$17,0),VLOOKUP(MONTH(G126),$J$4:$K$7,2,FALSE)),"")</f>
        <v/>
      </c>
    </row>
    <row r="127" spans="7:8" ht="15.6">
      <c r="G127" s="1">
        <v>38443</v>
      </c>
      <c r="H127" s="23" t="str" cm="1">
        <f t="array" ref="H127">IFERROR(INDEX($B$6:$E$17,MATCH(IF(MONTH(G127)=1,YEAR($G127)-1,YEAR($G127)),$A$6:$A$17,0),VLOOKUP(MONTH(G127),$J$4:$K$7,2,FALSE)),"")</f>
        <v/>
      </c>
    </row>
    <row r="128" spans="7:8" ht="15.6">
      <c r="G128" s="1">
        <v>38473</v>
      </c>
      <c r="H128" s="23" t="str" cm="1">
        <f t="array" ref="H128">IFERROR(INDEX($B$6:$E$17,MATCH(IF(MONTH(G128)=1,YEAR($G128)-1,YEAR($G128)),$A$6:$A$17,0),VLOOKUP(MONTH(G128),$J$4:$K$7,2,FALSE)),"")</f>
        <v/>
      </c>
    </row>
    <row r="129" spans="7:8" ht="15.6">
      <c r="G129" s="1">
        <v>38504</v>
      </c>
      <c r="H129" s="23" t="str" cm="1">
        <f t="array" ref="H129">IFERROR(INDEX($B$6:$E$17,MATCH(IF(MONTH(G129)=1,YEAR($G129)-1,YEAR($G129)),$A$6:$A$17,0),VLOOKUP(MONTH(G129),$J$4:$K$7,2,FALSE)),"")</f>
        <v/>
      </c>
    </row>
    <row r="130" spans="7:8" ht="15.6">
      <c r="G130" s="1">
        <v>38534</v>
      </c>
      <c r="H130" s="23" t="str" cm="1">
        <f t="array" ref="H130">IFERROR(INDEX($B$6:$E$17,MATCH(IF(MONTH(G130)=1,YEAR($G130)-1,YEAR($G130)),$A$6:$A$17,0),VLOOKUP(MONTH(G130),$J$4:$K$7,2,FALSE)),"")</f>
        <v/>
      </c>
    </row>
    <row r="131" spans="7:8" ht="15.6">
      <c r="G131" s="1">
        <v>38565</v>
      </c>
      <c r="H131" s="23" t="str" cm="1">
        <f t="array" ref="H131">IFERROR(INDEX($B$6:$E$17,MATCH(IF(MONTH(G131)=1,YEAR($G131)-1,YEAR($G131)),$A$6:$A$17,0),VLOOKUP(MONTH(G131),$J$4:$K$7,2,FALSE)),"")</f>
        <v/>
      </c>
    </row>
    <row r="132" spans="7:8" ht="15.6">
      <c r="G132" s="1">
        <v>38596</v>
      </c>
      <c r="H132" s="23" t="str" cm="1">
        <f t="array" ref="H132">IFERROR(INDEX($B$6:$E$17,MATCH(IF(MONTH(G132)=1,YEAR($G132)-1,YEAR($G132)),$A$6:$A$17,0),VLOOKUP(MONTH(G132),$J$4:$K$7,2,FALSE)),"")</f>
        <v/>
      </c>
    </row>
    <row r="133" spans="7:8" ht="15.6">
      <c r="G133" s="1">
        <v>38626</v>
      </c>
      <c r="H133" s="23" t="str" cm="1">
        <f t="array" ref="H133">IFERROR(INDEX($B$6:$E$17,MATCH(IF(MONTH(G133)=1,YEAR($G133)-1,YEAR($G133)),$A$6:$A$17,0),VLOOKUP(MONTH(G133),$J$4:$K$7,2,FALSE)),"")</f>
        <v/>
      </c>
    </row>
    <row r="134" spans="7:8" ht="15.6">
      <c r="G134" s="1">
        <v>38657</v>
      </c>
      <c r="H134" s="23" t="str" cm="1">
        <f t="array" ref="H134">IFERROR(INDEX($B$6:$E$17,MATCH(IF(MONTH(G134)=1,YEAR($G134)-1,YEAR($G134)),$A$6:$A$17,0),VLOOKUP(MONTH(G134),$J$4:$K$7,2,FALSE)),"")</f>
        <v/>
      </c>
    </row>
    <row r="135" spans="7:8" ht="15.6">
      <c r="G135" s="1">
        <v>38687</v>
      </c>
      <c r="H135" s="23" t="str" cm="1">
        <f t="array" ref="H135">IFERROR(INDEX($B$6:$E$17,MATCH(IF(MONTH(G135)=1,YEAR($G135)-1,YEAR($G135)),$A$6:$A$17,0),VLOOKUP(MONTH(G135),$J$4:$K$7,2,FALSE)),"")</f>
        <v/>
      </c>
    </row>
    <row r="136" spans="7:8" ht="15.6">
      <c r="G136" s="1">
        <v>38718</v>
      </c>
      <c r="H136" s="23" t="str" cm="1">
        <f t="array" ref="H136">IFERROR(INDEX($B$6:$E$17,MATCH(IF(MONTH(G136)=1,YEAR($G136)-1,YEAR($G136)),$A$6:$A$17,0),VLOOKUP(MONTH(G136),$J$4:$K$7,2,FALSE)),"")</f>
        <v/>
      </c>
    </row>
    <row r="137" spans="7:8" ht="15.6">
      <c r="G137" s="1">
        <v>38749</v>
      </c>
      <c r="H137" s="23" t="str" cm="1">
        <f t="array" ref="H137">IFERROR(INDEX($B$6:$E$17,MATCH(IF(MONTH(G137)=1,YEAR($G137)-1,YEAR($G137)),$A$6:$A$17,0),VLOOKUP(MONTH(G137),$J$4:$K$7,2,FALSE)),"")</f>
        <v/>
      </c>
    </row>
    <row r="138" spans="7:8" ht="15.6">
      <c r="G138" s="1">
        <v>38777</v>
      </c>
      <c r="H138" s="23" t="str" cm="1">
        <f t="array" ref="H138">IFERROR(INDEX($B$6:$E$17,MATCH(IF(MONTH(G138)=1,YEAR($G138)-1,YEAR($G138)),$A$6:$A$17,0),VLOOKUP(MONTH(G138),$J$4:$K$7,2,FALSE)),"")</f>
        <v/>
      </c>
    </row>
    <row r="139" spans="7:8" ht="15.6">
      <c r="G139" s="1">
        <v>38808</v>
      </c>
      <c r="H139" s="23" t="str" cm="1">
        <f t="array" ref="H139">IFERROR(INDEX($B$6:$E$17,MATCH(IF(MONTH(G139)=1,YEAR($G139)-1,YEAR($G139)),$A$6:$A$17,0),VLOOKUP(MONTH(G139),$J$4:$K$7,2,FALSE)),"")</f>
        <v/>
      </c>
    </row>
    <row r="140" spans="7:8" ht="15.6">
      <c r="G140" s="1">
        <v>38838</v>
      </c>
      <c r="H140" s="23" t="str" cm="1">
        <f t="array" ref="H140">IFERROR(INDEX($B$6:$E$17,MATCH(IF(MONTH(G140)=1,YEAR($G140)-1,YEAR($G140)),$A$6:$A$17,0),VLOOKUP(MONTH(G140),$J$4:$K$7,2,FALSE)),"")</f>
        <v/>
      </c>
    </row>
    <row r="141" spans="7:8" ht="15.6">
      <c r="G141" s="1">
        <v>38869</v>
      </c>
      <c r="H141" s="23" t="str" cm="1">
        <f t="array" ref="H141">IFERROR(INDEX($B$6:$E$17,MATCH(IF(MONTH(G141)=1,YEAR($G141)-1,YEAR($G141)),$A$6:$A$17,0),VLOOKUP(MONTH(G141),$J$4:$K$7,2,FALSE)),"")</f>
        <v/>
      </c>
    </row>
    <row r="142" spans="7:8" ht="15.6">
      <c r="G142" s="1">
        <v>38899</v>
      </c>
      <c r="H142" s="23" t="str" cm="1">
        <f t="array" ref="H142">IFERROR(INDEX($B$6:$E$17,MATCH(IF(MONTH(G142)=1,YEAR($G142)-1,YEAR($G142)),$A$6:$A$17,0),VLOOKUP(MONTH(G142),$J$4:$K$7,2,FALSE)),"")</f>
        <v/>
      </c>
    </row>
    <row r="143" spans="7:8" ht="15.6">
      <c r="G143" s="1">
        <v>38930</v>
      </c>
      <c r="H143" s="23" t="str" cm="1">
        <f t="array" ref="H143">IFERROR(INDEX($B$6:$E$17,MATCH(IF(MONTH(G143)=1,YEAR($G143)-1,YEAR($G143)),$A$6:$A$17,0),VLOOKUP(MONTH(G143),$J$4:$K$7,2,FALSE)),"")</f>
        <v/>
      </c>
    </row>
    <row r="144" spans="7:8" ht="15.6">
      <c r="G144" s="1">
        <v>38961</v>
      </c>
      <c r="H144" s="23" t="str" cm="1">
        <f t="array" ref="H144">IFERROR(INDEX($B$6:$E$17,MATCH(IF(MONTH(G144)=1,YEAR($G144)-1,YEAR($G144)),$A$6:$A$17,0),VLOOKUP(MONTH(G144),$J$4:$K$7,2,FALSE)),"")</f>
        <v/>
      </c>
    </row>
    <row r="145" spans="7:8" ht="15.6">
      <c r="G145" s="1">
        <v>38991</v>
      </c>
      <c r="H145" s="23" t="str" cm="1">
        <f t="array" ref="H145">IFERROR(INDEX($B$6:$E$17,MATCH(IF(MONTH(G145)=1,YEAR($G145)-1,YEAR($G145)),$A$6:$A$17,0),VLOOKUP(MONTH(G145),$J$4:$K$7,2,FALSE)),"")</f>
        <v/>
      </c>
    </row>
    <row r="146" spans="7:8" ht="15.6">
      <c r="G146" s="1">
        <v>39022</v>
      </c>
      <c r="H146" s="23" t="str" cm="1">
        <f t="array" ref="H146">IFERROR(INDEX($B$6:$E$17,MATCH(IF(MONTH(G146)=1,YEAR($G146)-1,YEAR($G146)),$A$6:$A$17,0),VLOOKUP(MONTH(G146),$J$4:$K$7,2,FALSE)),"")</f>
        <v/>
      </c>
    </row>
    <row r="147" spans="7:8" ht="15.6">
      <c r="G147" s="1">
        <v>39052</v>
      </c>
      <c r="H147" s="23" t="str" cm="1">
        <f t="array" ref="H147">IFERROR(INDEX($B$6:$E$17,MATCH(IF(MONTH(G147)=1,YEAR($G147)-1,YEAR($G147)),$A$6:$A$17,0),VLOOKUP(MONTH(G147),$J$4:$K$7,2,FALSE)),"")</f>
        <v/>
      </c>
    </row>
    <row r="148" spans="7:8" ht="15.6">
      <c r="G148" s="1">
        <v>39083</v>
      </c>
      <c r="H148" s="23" t="str" cm="1">
        <f t="array" ref="H148">IFERROR(INDEX($B$6:$E$17,MATCH(IF(MONTH(G148)=1,YEAR($G148)-1,YEAR($G148)),$A$6:$A$17,0),VLOOKUP(MONTH(G148),$J$4:$K$7,2,FALSE)),"")</f>
        <v/>
      </c>
    </row>
    <row r="149" spans="7:8" ht="15.6">
      <c r="G149" s="1">
        <v>39114</v>
      </c>
      <c r="H149" s="23" t="str" cm="1">
        <f t="array" ref="H149">IFERROR(INDEX($B$6:$E$17,MATCH(IF(MONTH(G149)=1,YEAR($G149)-1,YEAR($G149)),$A$6:$A$17,0),VLOOKUP(MONTH(G149),$J$4:$K$7,2,FALSE)),"")</f>
        <v/>
      </c>
    </row>
    <row r="150" spans="7:8" ht="15.6">
      <c r="G150" s="1">
        <v>39142</v>
      </c>
      <c r="H150" s="23" t="str" cm="1">
        <f t="array" ref="H150">IFERROR(INDEX($B$6:$E$17,MATCH(IF(MONTH(G150)=1,YEAR($G150)-1,YEAR($G150)),$A$6:$A$17,0),VLOOKUP(MONTH(G150),$J$4:$K$7,2,FALSE)),"")</f>
        <v/>
      </c>
    </row>
    <row r="151" spans="7:8" ht="15.6">
      <c r="G151" s="1">
        <v>39173</v>
      </c>
      <c r="H151" s="23" t="str" cm="1">
        <f t="array" ref="H151">IFERROR(INDEX($B$6:$E$17,MATCH(IF(MONTH(G151)=1,YEAR($G151)-1,YEAR($G151)),$A$6:$A$17,0),VLOOKUP(MONTH(G151),$J$4:$K$7,2,FALSE)),"")</f>
        <v/>
      </c>
    </row>
    <row r="152" spans="7:8" ht="15.6">
      <c r="G152" s="1">
        <v>39203</v>
      </c>
      <c r="H152" s="23" t="str" cm="1">
        <f t="array" ref="H152">IFERROR(INDEX($B$6:$E$17,MATCH(IF(MONTH(G152)=1,YEAR($G152)-1,YEAR($G152)),$A$6:$A$17,0),VLOOKUP(MONTH(G152),$J$4:$K$7,2,FALSE)),"")</f>
        <v/>
      </c>
    </row>
    <row r="153" spans="7:8" ht="15.6">
      <c r="G153" s="1">
        <v>39234</v>
      </c>
      <c r="H153" s="23" t="str" cm="1">
        <f t="array" ref="H153">IFERROR(INDEX($B$6:$E$17,MATCH(IF(MONTH(G153)=1,YEAR($G153)-1,YEAR($G153)),$A$6:$A$17,0),VLOOKUP(MONTH(G153),$J$4:$K$7,2,FALSE)),"")</f>
        <v/>
      </c>
    </row>
    <row r="154" spans="7:8" ht="15.6">
      <c r="G154" s="1">
        <v>39264</v>
      </c>
      <c r="H154" s="23" t="str" cm="1">
        <f t="array" ref="H154">IFERROR(INDEX($B$6:$E$17,MATCH(IF(MONTH(G154)=1,YEAR($G154)-1,YEAR($G154)),$A$6:$A$17,0),VLOOKUP(MONTH(G154),$J$4:$K$7,2,FALSE)),"")</f>
        <v/>
      </c>
    </row>
    <row r="155" spans="7:8" ht="15.6">
      <c r="G155" s="1">
        <v>39295</v>
      </c>
      <c r="H155" s="23" t="str" cm="1">
        <f t="array" ref="H155">IFERROR(INDEX($B$6:$E$17,MATCH(IF(MONTH(G155)=1,YEAR($G155)-1,YEAR($G155)),$A$6:$A$17,0),VLOOKUP(MONTH(G155),$J$4:$K$7,2,FALSE)),"")</f>
        <v/>
      </c>
    </row>
    <row r="156" spans="7:8" ht="15.6">
      <c r="G156" s="1">
        <v>39326</v>
      </c>
      <c r="H156" s="23" t="str" cm="1">
        <f t="array" ref="H156">IFERROR(INDEX($B$6:$E$17,MATCH(IF(MONTH(G156)=1,YEAR($G156)-1,YEAR($G156)),$A$6:$A$17,0),VLOOKUP(MONTH(G156),$J$4:$K$7,2,FALSE)),"")</f>
        <v/>
      </c>
    </row>
    <row r="157" spans="7:8" ht="15.6">
      <c r="G157" s="1">
        <v>39356</v>
      </c>
      <c r="H157" s="23" t="str" cm="1">
        <f t="array" ref="H157">IFERROR(INDEX($B$6:$E$17,MATCH(IF(MONTH(G157)=1,YEAR($G157)-1,YEAR($G157)),$A$6:$A$17,0),VLOOKUP(MONTH(G157),$J$4:$K$7,2,FALSE)),"")</f>
        <v/>
      </c>
    </row>
    <row r="158" spans="7:8" ht="15.6">
      <c r="G158" s="1">
        <v>39387</v>
      </c>
      <c r="H158" s="23" t="str" cm="1">
        <f t="array" ref="H158">IFERROR(INDEX($B$6:$E$17,MATCH(IF(MONTH(G158)=1,YEAR($G158)-1,YEAR($G158)),$A$6:$A$17,0),VLOOKUP(MONTH(G158),$J$4:$K$7,2,FALSE)),"")</f>
        <v/>
      </c>
    </row>
    <row r="159" spans="7:8" ht="15.6">
      <c r="G159" s="1">
        <v>39417</v>
      </c>
      <c r="H159" s="23" t="str" cm="1">
        <f t="array" ref="H159">IFERROR(INDEX($B$6:$E$17,MATCH(IF(MONTH(G159)=1,YEAR($G159)-1,YEAR($G159)),$A$6:$A$17,0),VLOOKUP(MONTH(G159),$J$4:$K$7,2,FALSE)),"")</f>
        <v/>
      </c>
    </row>
    <row r="160" spans="7:8" ht="15.6">
      <c r="G160" s="1">
        <v>39448</v>
      </c>
      <c r="H160" s="23" t="str" cm="1">
        <f t="array" ref="H160">IFERROR(INDEX($B$6:$E$17,MATCH(IF(MONTH(G160)=1,YEAR($G160)-1,YEAR($G160)),$A$6:$A$17,0),VLOOKUP(MONTH(G160),$J$4:$K$7,2,FALSE)),"")</f>
        <v/>
      </c>
    </row>
    <row r="161" spans="7:8" ht="15.6">
      <c r="G161" s="1">
        <v>39479</v>
      </c>
      <c r="H161" s="23" t="str" cm="1">
        <f t="array" ref="H161">IFERROR(INDEX($B$6:$E$17,MATCH(IF(MONTH(G161)=1,YEAR($G161)-1,YEAR($G161)),$A$6:$A$17,0),VLOOKUP(MONTH(G161),$J$4:$K$7,2,FALSE)),"")</f>
        <v/>
      </c>
    </row>
    <row r="162" spans="7:8" ht="15.6">
      <c r="G162" s="1">
        <v>39508</v>
      </c>
      <c r="H162" s="23" t="str" cm="1">
        <f t="array" ref="H162">IFERROR(INDEX($B$6:$E$17,MATCH(IF(MONTH(G162)=1,YEAR($G162)-1,YEAR($G162)),$A$6:$A$17,0),VLOOKUP(MONTH(G162),$J$4:$K$7,2,FALSE)),"")</f>
        <v/>
      </c>
    </row>
    <row r="163" spans="7:8" ht="15.6">
      <c r="G163" s="1">
        <v>39539</v>
      </c>
      <c r="H163" s="23" t="str" cm="1">
        <f t="array" ref="H163">IFERROR(INDEX($B$6:$E$17,MATCH(IF(MONTH(G163)=1,YEAR($G163)-1,YEAR($G163)),$A$6:$A$17,0),VLOOKUP(MONTH(G163),$J$4:$K$7,2,FALSE)),"")</f>
        <v/>
      </c>
    </row>
    <row r="164" spans="7:8" ht="15.6">
      <c r="G164" s="1">
        <v>39569</v>
      </c>
      <c r="H164" s="23" t="str" cm="1">
        <f t="array" ref="H164">IFERROR(INDEX($B$6:$E$17,MATCH(IF(MONTH(G164)=1,YEAR($G164)-1,YEAR($G164)),$A$6:$A$17,0),VLOOKUP(MONTH(G164),$J$4:$K$7,2,FALSE)),"")</f>
        <v/>
      </c>
    </row>
    <row r="165" spans="7:8" ht="15.6">
      <c r="G165" s="1">
        <v>39600</v>
      </c>
      <c r="H165" s="23" t="str" cm="1">
        <f t="array" ref="H165">IFERROR(INDEX($B$6:$E$17,MATCH(IF(MONTH(G165)=1,YEAR($G165)-1,YEAR($G165)),$A$6:$A$17,0),VLOOKUP(MONTH(G165),$J$4:$K$7,2,FALSE)),"")</f>
        <v/>
      </c>
    </row>
    <row r="166" spans="7:8" ht="15.6">
      <c r="G166" s="1">
        <v>39630</v>
      </c>
      <c r="H166" s="23" t="str" cm="1">
        <f t="array" ref="H166">IFERROR(INDEX($B$6:$E$17,MATCH(IF(MONTH(G166)=1,YEAR($G166)-1,YEAR($G166)),$A$6:$A$17,0),VLOOKUP(MONTH(G166),$J$4:$K$7,2,FALSE)),"")</f>
        <v/>
      </c>
    </row>
    <row r="167" spans="7:8" ht="15.6">
      <c r="G167" s="1">
        <v>39661</v>
      </c>
      <c r="H167" s="23" t="str" cm="1">
        <f t="array" ref="H167">IFERROR(INDEX($B$6:$E$17,MATCH(IF(MONTH(G167)=1,YEAR($G167)-1,YEAR($G167)),$A$6:$A$17,0),VLOOKUP(MONTH(G167),$J$4:$K$7,2,FALSE)),"")</f>
        <v/>
      </c>
    </row>
    <row r="168" spans="7:8" ht="15.6">
      <c r="G168" s="1">
        <v>39692</v>
      </c>
      <c r="H168" s="23" t="str" cm="1">
        <f t="array" ref="H168">IFERROR(INDEX($B$6:$E$17,MATCH(IF(MONTH(G168)=1,YEAR($G168)-1,YEAR($G168)),$A$6:$A$17,0),VLOOKUP(MONTH(G168),$J$4:$K$7,2,FALSE)),"")</f>
        <v/>
      </c>
    </row>
    <row r="169" spans="7:8" ht="15.6">
      <c r="G169" s="1">
        <v>39722</v>
      </c>
      <c r="H169" s="23" t="str" cm="1">
        <f t="array" ref="H169">IFERROR(INDEX($B$6:$E$17,MATCH(IF(MONTH(G169)=1,YEAR($G169)-1,YEAR($G169)),$A$6:$A$17,0),VLOOKUP(MONTH(G169),$J$4:$K$7,2,FALSE)),"")</f>
        <v/>
      </c>
    </row>
    <row r="170" spans="7:8" ht="15.6">
      <c r="G170" s="1">
        <v>39753</v>
      </c>
      <c r="H170" s="23" t="str" cm="1">
        <f t="array" ref="H170">IFERROR(INDEX($B$6:$E$17,MATCH(IF(MONTH(G170)=1,YEAR($G170)-1,YEAR($G170)),$A$6:$A$17,0),VLOOKUP(MONTH(G170),$J$4:$K$7,2,FALSE)),"")</f>
        <v/>
      </c>
    </row>
    <row r="171" spans="7:8" ht="15.6">
      <c r="G171" s="1">
        <v>39783</v>
      </c>
      <c r="H171" s="23" t="str" cm="1">
        <f t="array" ref="H171">IFERROR(INDEX($B$6:$E$17,MATCH(IF(MONTH(G171)=1,YEAR($G171)-1,YEAR($G171)),$A$6:$A$17,0),VLOOKUP(MONTH(G171),$J$4:$K$7,2,FALSE)),"")</f>
        <v/>
      </c>
    </row>
    <row r="172" spans="7:8" ht="15.6">
      <c r="G172" s="1">
        <v>39814</v>
      </c>
      <c r="H172" s="23" t="str" cm="1">
        <f t="array" ref="H172">IFERROR(INDEX($B$6:$E$17,MATCH(IF(MONTH(G172)=1,YEAR($G172)-1,YEAR($G172)),$A$6:$A$17,0),VLOOKUP(MONTH(G172),$J$4:$K$7,2,FALSE)),"")</f>
        <v/>
      </c>
    </row>
    <row r="173" spans="7:8" ht="15.6">
      <c r="G173" s="1">
        <v>39845</v>
      </c>
      <c r="H173" s="23" t="str" cm="1">
        <f t="array" ref="H173">IFERROR(INDEX($B$6:$E$17,MATCH(IF(MONTH(G173)=1,YEAR($G173)-1,YEAR($G173)),$A$6:$A$17,0),VLOOKUP(MONTH(G173),$J$4:$K$7,2,FALSE)),"")</f>
        <v/>
      </c>
    </row>
    <row r="174" spans="7:8" ht="15.6">
      <c r="G174" s="1">
        <v>39873</v>
      </c>
      <c r="H174" s="23" t="str" cm="1">
        <f t="array" ref="H174">IFERROR(INDEX($B$6:$E$17,MATCH(IF(MONTH(G174)=1,YEAR($G174)-1,YEAR($G174)),$A$6:$A$17,0),VLOOKUP(MONTH(G174),$J$4:$K$7,2,FALSE)),"")</f>
        <v/>
      </c>
    </row>
    <row r="175" spans="7:8" ht="15.6">
      <c r="G175" s="1">
        <v>39904</v>
      </c>
      <c r="H175" s="23" t="str" cm="1">
        <f t="array" ref="H175">IFERROR(INDEX($B$6:$E$17,MATCH(IF(MONTH(G175)=1,YEAR($G175)-1,YEAR($G175)),$A$6:$A$17,0),VLOOKUP(MONTH(G175),$J$4:$K$7,2,FALSE)),"")</f>
        <v/>
      </c>
    </row>
    <row r="176" spans="7:8" ht="15.6">
      <c r="G176" s="1">
        <v>39934</v>
      </c>
      <c r="H176" s="23" t="str" cm="1">
        <f t="array" ref="H176">IFERROR(INDEX($B$6:$E$17,MATCH(IF(MONTH(G176)=1,YEAR($G176)-1,YEAR($G176)),$A$6:$A$17,0),VLOOKUP(MONTH(G176),$J$4:$K$7,2,FALSE)),"")</f>
        <v/>
      </c>
    </row>
    <row r="177" spans="7:8" ht="15.6">
      <c r="G177" s="1">
        <v>39965</v>
      </c>
      <c r="H177" s="23" t="str" cm="1">
        <f t="array" ref="H177">IFERROR(INDEX($B$6:$E$17,MATCH(IF(MONTH(G177)=1,YEAR($G177)-1,YEAR($G177)),$A$6:$A$17,0),VLOOKUP(MONTH(G177),$J$4:$K$7,2,FALSE)),"")</f>
        <v/>
      </c>
    </row>
    <row r="178" spans="7:8" ht="15.6">
      <c r="G178" s="1">
        <v>39995</v>
      </c>
      <c r="H178" s="23" t="str" cm="1">
        <f t="array" ref="H178">IFERROR(INDEX($B$6:$E$17,MATCH(IF(MONTH(G178)=1,YEAR($G178)-1,YEAR($G178)),$A$6:$A$17,0),VLOOKUP(MONTH(G178),$J$4:$K$7,2,FALSE)),"")</f>
        <v/>
      </c>
    </row>
    <row r="179" spans="7:8" ht="15.6">
      <c r="G179" s="1">
        <v>40026</v>
      </c>
      <c r="H179" s="23" t="str" cm="1">
        <f t="array" ref="H179">IFERROR(INDEX($B$6:$E$17,MATCH(IF(MONTH(G179)=1,YEAR($G179)-1,YEAR($G179)),$A$6:$A$17,0),VLOOKUP(MONTH(G179),$J$4:$K$7,2,FALSE)),"")</f>
        <v/>
      </c>
    </row>
    <row r="180" spans="7:8" ht="15.6">
      <c r="G180" s="1">
        <v>40057</v>
      </c>
      <c r="H180" s="23" t="str" cm="1">
        <f t="array" ref="H180">IFERROR(INDEX($B$6:$E$17,MATCH(IF(MONTH(G180)=1,YEAR($G180)-1,YEAR($G180)),$A$6:$A$17,0),VLOOKUP(MONTH(G180),$J$4:$K$7,2,FALSE)),"")</f>
        <v/>
      </c>
    </row>
    <row r="181" spans="7:8" ht="15.6">
      <c r="G181" s="1">
        <v>40087</v>
      </c>
      <c r="H181" s="23" t="str" cm="1">
        <f t="array" ref="H181">IFERROR(INDEX($B$6:$E$17,MATCH(IF(MONTH(G181)=1,YEAR($G181)-1,YEAR($G181)),$A$6:$A$17,0),VLOOKUP(MONTH(G181),$J$4:$K$7,2,FALSE)),"")</f>
        <v/>
      </c>
    </row>
    <row r="182" spans="7:8" ht="15.6">
      <c r="G182" s="1">
        <v>40118</v>
      </c>
      <c r="H182" s="23" t="str" cm="1">
        <f t="array" ref="H182">IFERROR(INDEX($B$6:$E$17,MATCH(IF(MONTH(G182)=1,YEAR($G182)-1,YEAR($G182)),$A$6:$A$17,0),VLOOKUP(MONTH(G182),$J$4:$K$7,2,FALSE)),"")</f>
        <v/>
      </c>
    </row>
    <row r="183" spans="7:8" ht="15.6">
      <c r="G183" s="1">
        <v>40148</v>
      </c>
      <c r="H183" s="23" t="str" cm="1">
        <f t="array" ref="H183">IFERROR(INDEX($B$6:$E$17,MATCH(IF(MONTH(G183)=1,YEAR($G183)-1,YEAR($G183)),$A$6:$A$17,0),VLOOKUP(MONTH(G183),$J$4:$K$7,2,FALSE)),"")</f>
        <v/>
      </c>
    </row>
    <row r="184" spans="7:8" ht="15.6">
      <c r="G184" s="1">
        <v>40179</v>
      </c>
      <c r="H184" s="23" t="str" cm="1">
        <f t="array" ref="H184">IFERROR(INDEX($B$6:$E$17,MATCH(IF(MONTH(G184)=1,YEAR($G184)-1,YEAR($G184)),$A$6:$A$17,0),VLOOKUP(MONTH(G184),$J$4:$K$7,2,FALSE)),"")</f>
        <v/>
      </c>
    </row>
    <row r="185" spans="7:8" ht="15.6">
      <c r="G185" s="1">
        <v>40210</v>
      </c>
      <c r="H185" s="23" t="str" cm="1">
        <f t="array" ref="H185">IFERROR(INDEX($B$6:$E$17,MATCH(IF(MONTH(G185)=1,YEAR($G185)-1,YEAR($G185)),$A$6:$A$17,0),VLOOKUP(MONTH(G185),$J$4:$K$7,2,FALSE)),"")</f>
        <v/>
      </c>
    </row>
    <row r="186" spans="7:8" ht="15.6">
      <c r="G186" s="1">
        <v>40238</v>
      </c>
      <c r="H186" s="23" t="str" cm="1">
        <f t="array" ref="H186">IFERROR(INDEX($B$6:$E$17,MATCH(IF(MONTH(G186)=1,YEAR($G186)-1,YEAR($G186)),$A$6:$A$17,0),VLOOKUP(MONTH(G186),$J$4:$K$7,2,FALSE)),"")</f>
        <v/>
      </c>
    </row>
    <row r="187" spans="7:8" ht="15.6">
      <c r="G187" s="1">
        <v>40269</v>
      </c>
      <c r="H187" s="23" t="str" cm="1">
        <f t="array" ref="H187">IFERROR(INDEX($B$6:$E$17,MATCH(IF(MONTH(G187)=1,YEAR($G187)-1,YEAR($G187)),$A$6:$A$17,0),VLOOKUP(MONTH(G187),$J$4:$K$7,2,FALSE)),"")</f>
        <v/>
      </c>
    </row>
    <row r="188" spans="7:8" ht="15.6">
      <c r="G188" s="1">
        <v>40299</v>
      </c>
      <c r="H188" s="23" t="str" cm="1">
        <f t="array" ref="H188">IFERROR(INDEX($B$6:$E$17,MATCH(IF(MONTH(G188)=1,YEAR($G188)-1,YEAR($G188)),$A$6:$A$17,0),VLOOKUP(MONTH(G188),$J$4:$K$7,2,FALSE)),"")</f>
        <v/>
      </c>
    </row>
    <row r="189" spans="7:8" ht="15.6">
      <c r="G189" s="1">
        <v>40330</v>
      </c>
      <c r="H189" s="23" t="str" cm="1">
        <f t="array" ref="H189">IFERROR(INDEX($B$6:$E$17,MATCH(IF(MONTH(G189)=1,YEAR($G189)-1,YEAR($G189)),$A$6:$A$17,0),VLOOKUP(MONTH(G189),$J$4:$K$7,2,FALSE)),"")</f>
        <v/>
      </c>
    </row>
    <row r="190" spans="7:8" ht="15.6">
      <c r="G190" s="1">
        <v>40360</v>
      </c>
      <c r="H190" s="23" t="str" cm="1">
        <f t="array" ref="H190">IFERROR(INDEX($B$6:$E$17,MATCH(IF(MONTH(G190)=1,YEAR($G190)-1,YEAR($G190)),$A$6:$A$17,0),VLOOKUP(MONTH(G190),$J$4:$K$7,2,FALSE)),"")</f>
        <v/>
      </c>
    </row>
    <row r="191" spans="7:8" ht="15.6">
      <c r="G191" s="1">
        <v>40391</v>
      </c>
      <c r="H191" s="23" t="str" cm="1">
        <f t="array" ref="H191">IFERROR(INDEX($B$6:$E$17,MATCH(IF(MONTH(G191)=1,YEAR($G191)-1,YEAR($G191)),$A$6:$A$17,0),VLOOKUP(MONTH(G191),$J$4:$K$7,2,FALSE)),"")</f>
        <v/>
      </c>
    </row>
    <row r="192" spans="7:8" ht="15.6">
      <c r="G192" s="1">
        <v>40422</v>
      </c>
      <c r="H192" s="23" t="str" cm="1">
        <f t="array" ref="H192">IFERROR(INDEX($B$6:$E$17,MATCH(IF(MONTH(G192)=1,YEAR($G192)-1,YEAR($G192)),$A$6:$A$17,0),VLOOKUP(MONTH(G192),$J$4:$K$7,2,FALSE)),"")</f>
        <v/>
      </c>
    </row>
    <row r="193" spans="7:8" ht="15.6">
      <c r="G193" s="1">
        <v>40452</v>
      </c>
      <c r="H193" s="23" t="str" cm="1">
        <f t="array" ref="H193">IFERROR(INDEX($B$6:$E$17,MATCH(IF(MONTH(G193)=1,YEAR($G193)-1,YEAR($G193)),$A$6:$A$17,0),VLOOKUP(MONTH(G193),$J$4:$K$7,2,FALSE)),"")</f>
        <v/>
      </c>
    </row>
    <row r="194" spans="7:8" ht="15.6">
      <c r="G194" s="1">
        <v>40483</v>
      </c>
      <c r="H194" s="23" t="str" cm="1">
        <f t="array" ref="H194">IFERROR(INDEX($B$6:$E$17,MATCH(IF(MONTH(G194)=1,YEAR($G194)-1,YEAR($G194)),$A$6:$A$17,0),VLOOKUP(MONTH(G194),$J$4:$K$7,2,FALSE)),"")</f>
        <v/>
      </c>
    </row>
    <row r="195" spans="7:8" ht="15.6">
      <c r="G195" s="1">
        <v>40513</v>
      </c>
      <c r="H195" s="23" t="str" cm="1">
        <f t="array" ref="H195">IFERROR(INDEX($B$6:$E$17,MATCH(IF(MONTH(G195)=1,YEAR($G195)-1,YEAR($G195)),$A$6:$A$17,0),VLOOKUP(MONTH(G195),$J$4:$K$7,2,FALSE)),"")</f>
        <v/>
      </c>
    </row>
    <row r="196" spans="7:8" ht="15.6">
      <c r="G196" s="1">
        <v>40544</v>
      </c>
      <c r="H196" s="23" t="str" cm="1">
        <f t="array" ref="H196">IFERROR(INDEX($B$6:$E$17,MATCH(IF(MONTH(G196)=1,YEAR($G196)-1,YEAR($G196)),$A$6:$A$17,0),VLOOKUP(MONTH(G196),$J$4:$K$7,2,FALSE)),"")</f>
        <v/>
      </c>
    </row>
    <row r="197" spans="7:8" ht="15.6">
      <c r="G197" s="1">
        <v>40575</v>
      </c>
      <c r="H197" s="23" t="str" cm="1">
        <f t="array" ref="H197">IFERROR(INDEX($B$6:$E$17,MATCH(IF(MONTH(G197)=1,YEAR($G197)-1,YEAR($G197)),$A$6:$A$17,0),VLOOKUP(MONTH(G197),$J$4:$K$7,2,FALSE)),"")</f>
        <v/>
      </c>
    </row>
    <row r="198" spans="7:8" ht="15.6">
      <c r="G198" s="1">
        <v>40603</v>
      </c>
      <c r="H198" s="23" t="str" cm="1">
        <f t="array" ref="H198">IFERROR(INDEX($B$6:$E$17,MATCH(IF(MONTH(G198)=1,YEAR($G198)-1,YEAR($G198)),$A$6:$A$17,0),VLOOKUP(MONTH(G198),$J$4:$K$7,2,FALSE)),"")</f>
        <v/>
      </c>
    </row>
    <row r="199" spans="7:8" ht="15.6">
      <c r="G199" s="1">
        <v>40634</v>
      </c>
      <c r="H199" s="23" t="str" cm="1">
        <f t="array" ref="H199">IFERROR(INDEX($B$6:$E$17,MATCH(IF(MONTH(G199)=1,YEAR($G199)-1,YEAR($G199)),$A$6:$A$17,0),VLOOKUP(MONTH(G199),$J$4:$K$7,2,FALSE)),"")</f>
        <v/>
      </c>
    </row>
    <row r="200" spans="7:8" ht="15.6">
      <c r="G200" s="1">
        <v>40664</v>
      </c>
      <c r="H200" s="23" t="str" cm="1">
        <f t="array" ref="H200">IFERROR(INDEX($B$6:$E$17,MATCH(IF(MONTH(G200)=1,YEAR($G200)-1,YEAR($G200)),$A$6:$A$17,0),VLOOKUP(MONTH(G200),$J$4:$K$7,2,FALSE)),"")</f>
        <v/>
      </c>
    </row>
    <row r="201" spans="7:8" ht="15.6">
      <c r="G201" s="1">
        <v>40695</v>
      </c>
      <c r="H201" s="23" t="str" cm="1">
        <f t="array" ref="H201">IFERROR(INDEX($B$6:$E$17,MATCH(IF(MONTH(G201)=1,YEAR($G201)-1,YEAR($G201)),$A$6:$A$17,0),VLOOKUP(MONTH(G201),$J$4:$K$7,2,FALSE)),"")</f>
        <v/>
      </c>
    </row>
    <row r="202" spans="7:8" ht="15.6">
      <c r="G202" s="1">
        <v>40725</v>
      </c>
      <c r="H202" s="23" t="str" cm="1">
        <f t="array" ref="H202">IFERROR(INDEX($B$6:$E$17,MATCH(IF(MONTH(G202)=1,YEAR($G202)-1,YEAR($G202)),$A$6:$A$17,0),VLOOKUP(MONTH(G202),$J$4:$K$7,2,FALSE)),"")</f>
        <v/>
      </c>
    </row>
    <row r="203" spans="7:8" ht="15.6">
      <c r="G203" s="1">
        <v>40756</v>
      </c>
      <c r="H203" s="23" t="str" cm="1">
        <f t="array" ref="H203">IFERROR(INDEX($B$6:$E$17,MATCH(IF(MONTH(G203)=1,YEAR($G203)-1,YEAR($G203)),$A$6:$A$17,0),VLOOKUP(MONTH(G203),$J$4:$K$7,2,FALSE)),"")</f>
        <v/>
      </c>
    </row>
    <row r="204" spans="7:8" ht="15.6">
      <c r="G204" s="1">
        <v>40787</v>
      </c>
      <c r="H204" s="23" t="str" cm="1">
        <f t="array" ref="H204">IFERROR(INDEX($B$6:$E$17,MATCH(IF(MONTH(G204)=1,YEAR($G204)-1,YEAR($G204)),$A$6:$A$17,0),VLOOKUP(MONTH(G204),$J$4:$K$7,2,FALSE)),"")</f>
        <v/>
      </c>
    </row>
    <row r="205" spans="7:8" ht="15.6">
      <c r="G205" s="1">
        <v>40817</v>
      </c>
      <c r="H205" s="23" t="str" cm="1">
        <f t="array" ref="H205">IFERROR(INDEX($B$6:$E$17,MATCH(IF(MONTH(G205)=1,YEAR($G205)-1,YEAR($G205)),$A$6:$A$17,0),VLOOKUP(MONTH(G205),$J$4:$K$7,2,FALSE)),"")</f>
        <v/>
      </c>
    </row>
    <row r="206" spans="7:8" ht="15.6">
      <c r="G206" s="1">
        <v>40848</v>
      </c>
      <c r="H206" s="23" t="str" cm="1">
        <f t="array" ref="H206">IFERROR(INDEX($B$6:$E$17,MATCH(IF(MONTH(G206)=1,YEAR($G206)-1,YEAR($G206)),$A$6:$A$17,0),VLOOKUP(MONTH(G206),$J$4:$K$7,2,FALSE)),"")</f>
        <v/>
      </c>
    </row>
    <row r="207" spans="7:8" ht="15.6">
      <c r="G207" s="1">
        <v>40878</v>
      </c>
      <c r="H207" s="23" t="str" cm="1">
        <f t="array" ref="H207">IFERROR(INDEX($B$6:$E$17,MATCH(IF(MONTH(G207)=1,YEAR($G207)-1,YEAR($G207)),$A$6:$A$17,0),VLOOKUP(MONTH(G207),$J$4:$K$7,2,FALSE)),"")</f>
        <v/>
      </c>
    </row>
    <row r="208" spans="7:8" ht="15.6">
      <c r="G208" s="1">
        <v>40909</v>
      </c>
      <c r="H208" s="23" t="str" cm="1">
        <f t="array" ref="H208">IFERROR(INDEX($B$6:$E$17,MATCH(IF(MONTH(G208)=1,YEAR($G208)-1,YEAR($G208)),$A$6:$A$17,0),VLOOKUP(MONTH(G208),$J$4:$K$7,2,FALSE)),"")</f>
        <v/>
      </c>
    </row>
    <row r="209" spans="7:8" ht="15.6">
      <c r="G209" s="1">
        <v>40940</v>
      </c>
      <c r="H209" s="23" t="str" cm="1">
        <f t="array" ref="H209">IFERROR(INDEX($B$6:$E$17,MATCH(IF(MONTH(G209)=1,YEAR($G209)-1,YEAR($G209)),$A$6:$A$17,0),VLOOKUP(MONTH(G209),$J$4:$K$7,2,FALSE)),"")</f>
        <v/>
      </c>
    </row>
    <row r="210" spans="7:8" ht="15.6">
      <c r="G210" s="1">
        <v>40969</v>
      </c>
      <c r="H210" s="23" t="str" cm="1">
        <f t="array" ref="H210">IFERROR(INDEX($B$6:$E$17,MATCH(IF(MONTH(G210)=1,YEAR($G210)-1,YEAR($G210)),$A$6:$A$17,0),VLOOKUP(MONTH(G210),$J$4:$K$7,2,FALSE)),"")</f>
        <v/>
      </c>
    </row>
    <row r="211" spans="7:8" ht="15.6">
      <c r="G211" s="1">
        <v>41000</v>
      </c>
      <c r="H211" s="23" t="str" cm="1">
        <f t="array" ref="H211">IFERROR(INDEX($B$6:$E$17,MATCH(IF(MONTH(G211)=1,YEAR($G211)-1,YEAR($G211)),$A$6:$A$17,0),VLOOKUP(MONTH(G211),$J$4:$K$7,2,FALSE)),"")</f>
        <v>-</v>
      </c>
    </row>
    <row r="212" spans="7:8" ht="15.6">
      <c r="G212" s="1">
        <v>41030</v>
      </c>
      <c r="H212" s="23" t="str" cm="1">
        <f t="array" ref="H212">IFERROR(INDEX($B$6:$E$17,MATCH(IF(MONTH(G212)=1,YEAR($G212)-1,YEAR($G212)),$A$6:$A$17,0),VLOOKUP(MONTH(G212),$J$4:$K$7,2,FALSE)),"")</f>
        <v/>
      </c>
    </row>
    <row r="213" spans="7:8" ht="15.6">
      <c r="G213" s="1">
        <v>41061</v>
      </c>
      <c r="H213" s="23" t="str" cm="1">
        <f t="array" ref="H213">IFERROR(INDEX($B$6:$E$17,MATCH(IF(MONTH(G213)=1,YEAR($G213)-1,YEAR($G213)),$A$6:$A$17,0),VLOOKUP(MONTH(G213),$J$4:$K$7,2,FALSE)),"")</f>
        <v/>
      </c>
    </row>
    <row r="214" spans="7:8" ht="15.6">
      <c r="G214" s="1">
        <v>41091</v>
      </c>
      <c r="H214" s="23" cm="1">
        <f t="array" ref="H214">IFERROR(INDEX($B$6:$E$17,MATCH(IF(MONTH(G214)=1,YEAR($G214)-1,YEAR($G214)),$A$6:$A$17,0),VLOOKUP(MONTH(G214),$J$4:$K$7,2,FALSE)),"")</f>
        <v>10</v>
      </c>
    </row>
    <row r="215" spans="7:8" ht="15.6">
      <c r="G215" s="1">
        <v>41122</v>
      </c>
      <c r="H215" s="23" t="str" cm="1">
        <f t="array" ref="H215">IFERROR(INDEX($B$6:$E$17,MATCH(IF(MONTH(G215)=1,YEAR($G215)-1,YEAR($G215)),$A$6:$A$17,0),VLOOKUP(MONTH(G215),$J$4:$K$7,2,FALSE)),"")</f>
        <v/>
      </c>
    </row>
    <row r="216" spans="7:8" ht="15.6">
      <c r="G216" s="1">
        <v>41153</v>
      </c>
      <c r="H216" s="23" t="str" cm="1">
        <f t="array" ref="H216">IFERROR(INDEX($B$6:$E$17,MATCH(IF(MONTH(G216)=1,YEAR($G216)-1,YEAR($G216)),$A$6:$A$17,0),VLOOKUP(MONTH(G216),$J$4:$K$7,2,FALSE)),"")</f>
        <v/>
      </c>
    </row>
    <row r="217" spans="7:8" ht="15.6">
      <c r="G217" s="1">
        <v>41183</v>
      </c>
      <c r="H217" s="23" cm="1">
        <f t="array" ref="H217">IFERROR(INDEX($B$6:$E$17,MATCH(IF(MONTH(G217)=1,YEAR($G217)-1,YEAR($G217)),$A$6:$A$17,0),VLOOKUP(MONTH(G217),$J$4:$K$7,2,FALSE)),"")</f>
        <v>10</v>
      </c>
    </row>
    <row r="218" spans="7:8" ht="15.6">
      <c r="G218" s="1">
        <v>41214</v>
      </c>
      <c r="H218" s="23" t="str" cm="1">
        <f t="array" ref="H218">IFERROR(INDEX($B$6:$E$17,MATCH(IF(MONTH(G218)=1,YEAR($G218)-1,YEAR($G218)),$A$6:$A$17,0),VLOOKUP(MONTH(G218),$J$4:$K$7,2,FALSE)),"")</f>
        <v/>
      </c>
    </row>
    <row r="219" spans="7:8" ht="15.6">
      <c r="G219" s="1">
        <v>41244</v>
      </c>
      <c r="H219" s="23" t="str" cm="1">
        <f t="array" ref="H219">IFERROR(INDEX($B$6:$E$17,MATCH(IF(MONTH(G219)=1,YEAR($G219)-1,YEAR($G219)),$A$6:$A$17,0),VLOOKUP(MONTH(G219),$J$4:$K$7,2,FALSE)),"")</f>
        <v/>
      </c>
    </row>
    <row r="220" spans="7:8" ht="15.6">
      <c r="G220" s="1">
        <v>41275</v>
      </c>
      <c r="H220" s="23" cm="1">
        <f t="array" ref="H220">IFERROR(INDEX($B$6:$E$17,MATCH(IF(MONTH(G220)=1,YEAR($G220)-1,YEAR($G220)),$A$6:$A$17,0),VLOOKUP(MONTH(G220),$J$4:$K$7,2,FALSE)),"")</f>
        <v>5</v>
      </c>
    </row>
    <row r="221" spans="7:8" ht="15.6">
      <c r="G221" s="1">
        <v>41306</v>
      </c>
      <c r="H221" s="23" t="str" cm="1">
        <f t="array" ref="H221">IFERROR(INDEX($B$6:$E$17,MATCH(IF(MONTH(G221)=1,YEAR($G221)-1,YEAR($G221)),$A$6:$A$17,0),VLOOKUP(MONTH(G221),$J$4:$K$7,2,FALSE)),"")</f>
        <v/>
      </c>
    </row>
    <row r="222" spans="7:8" ht="15.6">
      <c r="G222" s="1">
        <v>41334</v>
      </c>
      <c r="H222" s="23" t="str" cm="1">
        <f t="array" ref="H222">IFERROR(INDEX($B$6:$E$17,MATCH(IF(MONTH(G222)=1,YEAR($G222)-1,YEAR($G222)),$A$6:$A$17,0),VLOOKUP(MONTH(G222),$J$4:$K$7,2,FALSE)),"")</f>
        <v/>
      </c>
    </row>
    <row r="223" spans="7:8" ht="15.6">
      <c r="G223" s="1">
        <v>41365</v>
      </c>
      <c r="H223" s="23" cm="1">
        <f t="array" ref="H223">IFERROR(INDEX($B$6:$E$17,MATCH(IF(MONTH(G223)=1,YEAR($G223)-1,YEAR($G223)),$A$6:$A$17,0),VLOOKUP(MONTH(G223),$J$4:$K$7,2,FALSE)),"")</f>
        <v>0</v>
      </c>
    </row>
    <row r="224" spans="7:8" ht="15.6">
      <c r="G224" s="1">
        <v>41395</v>
      </c>
      <c r="H224" s="23" t="str" cm="1">
        <f t="array" ref="H224">IFERROR(INDEX($B$6:$E$17,MATCH(IF(MONTH(G224)=1,YEAR($G224)-1,YEAR($G224)),$A$6:$A$17,0),VLOOKUP(MONTH(G224),$J$4:$K$7,2,FALSE)),"")</f>
        <v/>
      </c>
    </row>
    <row r="225" spans="7:8" ht="15.6">
      <c r="G225" s="1">
        <v>41426</v>
      </c>
      <c r="H225" s="23" t="str" cm="1">
        <f t="array" ref="H225">IFERROR(INDEX($B$6:$E$17,MATCH(IF(MONTH(G225)=1,YEAR($G225)-1,YEAR($G225)),$A$6:$A$17,0),VLOOKUP(MONTH(G225),$J$4:$K$7,2,FALSE)),"")</f>
        <v/>
      </c>
    </row>
    <row r="226" spans="7:8" ht="15.6">
      <c r="G226" s="1">
        <v>41456</v>
      </c>
      <c r="H226" s="23" cm="1">
        <f t="array" ref="H226">IFERROR(INDEX($B$6:$E$17,MATCH(IF(MONTH(G226)=1,YEAR($G226)-1,YEAR($G226)),$A$6:$A$17,0),VLOOKUP(MONTH(G226),$J$4:$K$7,2,FALSE)),"")</f>
        <v>9</v>
      </c>
    </row>
    <row r="227" spans="7:8" ht="15.6">
      <c r="G227" s="1">
        <v>41487</v>
      </c>
      <c r="H227" s="23" t="str" cm="1">
        <f t="array" ref="H227">IFERROR(INDEX($B$6:$E$17,MATCH(IF(MONTH(G227)=1,YEAR($G227)-1,YEAR($G227)),$A$6:$A$17,0),VLOOKUP(MONTH(G227),$J$4:$K$7,2,FALSE)),"")</f>
        <v/>
      </c>
    </row>
    <row r="228" spans="7:8" ht="15.6">
      <c r="G228" s="1">
        <v>41518</v>
      </c>
      <c r="H228" s="23" t="str" cm="1">
        <f t="array" ref="H228">IFERROR(INDEX($B$6:$E$17,MATCH(IF(MONTH(G228)=1,YEAR($G228)-1,YEAR($G228)),$A$6:$A$17,0),VLOOKUP(MONTH(G228),$J$4:$K$7,2,FALSE)),"")</f>
        <v/>
      </c>
    </row>
    <row r="229" spans="7:8" ht="15.6">
      <c r="G229" s="1">
        <v>41548</v>
      </c>
      <c r="H229" s="23" cm="1">
        <f t="array" ref="H229">IFERROR(INDEX($B$6:$E$17,MATCH(IF(MONTH(G229)=1,YEAR($G229)-1,YEAR($G229)),$A$6:$A$17,0),VLOOKUP(MONTH(G229),$J$4:$K$7,2,FALSE)),"")</f>
        <v>6</v>
      </c>
    </row>
    <row r="230" spans="7:8" ht="15.6">
      <c r="G230" s="1">
        <v>41579</v>
      </c>
      <c r="H230" s="23" t="str" cm="1">
        <f t="array" ref="H230">IFERROR(INDEX($B$6:$E$17,MATCH(IF(MONTH(G230)=1,YEAR($G230)-1,YEAR($G230)),$A$6:$A$17,0),VLOOKUP(MONTH(G230),$J$4:$K$7,2,FALSE)),"")</f>
        <v/>
      </c>
    </row>
    <row r="231" spans="7:8" ht="15.6">
      <c r="G231" s="1">
        <v>41609</v>
      </c>
      <c r="H231" s="23" t="str" cm="1">
        <f t="array" ref="H231">IFERROR(INDEX($B$6:$E$17,MATCH(IF(MONTH(G231)=1,YEAR($G231)-1,YEAR($G231)),$A$6:$A$17,0),VLOOKUP(MONTH(G231),$J$4:$K$7,2,FALSE)),"")</f>
        <v/>
      </c>
    </row>
    <row r="232" spans="7:8" ht="15.6">
      <c r="G232" s="1">
        <v>41640</v>
      </c>
      <c r="H232" s="23" cm="1">
        <f t="array" ref="H232">IFERROR(INDEX($B$6:$E$17,MATCH(IF(MONTH(G232)=1,YEAR($G232)-1,YEAR($G232)),$A$6:$A$17,0),VLOOKUP(MONTH(G232),$J$4:$K$7,2,FALSE)),"")</f>
        <v>-2</v>
      </c>
    </row>
    <row r="233" spans="7:8" ht="15.6">
      <c r="G233" s="1">
        <v>41671</v>
      </c>
      <c r="H233" s="23" t="str" cm="1">
        <f t="array" ref="H233">IFERROR(INDEX($B$6:$E$17,MATCH(IF(MONTH(G233)=1,YEAR($G233)-1,YEAR($G233)),$A$6:$A$17,0),VLOOKUP(MONTH(G233),$J$4:$K$7,2,FALSE)),"")</f>
        <v/>
      </c>
    </row>
    <row r="234" spans="7:8" ht="15.6">
      <c r="G234" s="1">
        <v>41699</v>
      </c>
      <c r="H234" s="23" t="str" cm="1">
        <f t="array" ref="H234">IFERROR(INDEX($B$6:$E$17,MATCH(IF(MONTH(G234)=1,YEAR($G234)-1,YEAR($G234)),$A$6:$A$17,0),VLOOKUP(MONTH(G234),$J$4:$K$7,2,FALSE)),"")</f>
        <v/>
      </c>
    </row>
    <row r="235" spans="7:8" ht="15.6">
      <c r="G235" s="1">
        <v>41730</v>
      </c>
      <c r="H235" s="23" cm="1">
        <f t="array" ref="H235">IFERROR(INDEX($B$6:$E$17,MATCH(IF(MONTH(G235)=1,YEAR($G235)-1,YEAR($G235)),$A$6:$A$17,0),VLOOKUP(MONTH(G235),$J$4:$K$7,2,FALSE)),"")</f>
        <v>-2</v>
      </c>
    </row>
    <row r="236" spans="7:8" ht="15.6">
      <c r="G236" s="1">
        <v>41760</v>
      </c>
      <c r="H236" s="23" t="str" cm="1">
        <f t="array" ref="H236">IFERROR(INDEX($B$6:$E$17,MATCH(IF(MONTH(G236)=1,YEAR($G236)-1,YEAR($G236)),$A$6:$A$17,0),VLOOKUP(MONTH(G236),$J$4:$K$7,2,FALSE)),"")</f>
        <v/>
      </c>
    </row>
    <row r="237" spans="7:8" ht="15.6">
      <c r="G237" s="1">
        <v>41791</v>
      </c>
      <c r="H237" s="23" t="str" cm="1">
        <f t="array" ref="H237">IFERROR(INDEX($B$6:$E$17,MATCH(IF(MONTH(G237)=1,YEAR($G237)-1,YEAR($G237)),$A$6:$A$17,0),VLOOKUP(MONTH(G237),$J$4:$K$7,2,FALSE)),"")</f>
        <v/>
      </c>
    </row>
    <row r="238" spans="7:8" ht="15.6">
      <c r="G238" s="1">
        <v>41821</v>
      </c>
      <c r="H238" s="23" cm="1">
        <f t="array" ref="H238">IFERROR(INDEX($B$6:$E$17,MATCH(IF(MONTH(G238)=1,YEAR($G238)-1,YEAR($G238)),$A$6:$A$17,0),VLOOKUP(MONTH(G238),$J$4:$K$7,2,FALSE)),"")</f>
        <v>6</v>
      </c>
    </row>
    <row r="239" spans="7:8" ht="15.6">
      <c r="G239" s="1">
        <v>41852</v>
      </c>
      <c r="H239" s="23" t="str" cm="1">
        <f t="array" ref="H239">IFERROR(INDEX($B$6:$E$17,MATCH(IF(MONTH(G239)=1,YEAR($G239)-1,YEAR($G239)),$A$6:$A$17,0),VLOOKUP(MONTH(G239),$J$4:$K$7,2,FALSE)),"")</f>
        <v/>
      </c>
    </row>
    <row r="240" spans="7:8" ht="15.6">
      <c r="G240" s="1">
        <v>41883</v>
      </c>
      <c r="H240" s="23" t="str" cm="1">
        <f t="array" ref="H240">IFERROR(INDEX($B$6:$E$17,MATCH(IF(MONTH(G240)=1,YEAR($G240)-1,YEAR($G240)),$A$6:$A$17,0),VLOOKUP(MONTH(G240),$J$4:$K$7,2,FALSE)),"")</f>
        <v/>
      </c>
    </row>
    <row r="241" spans="7:8" ht="15.6">
      <c r="G241" s="1">
        <v>41913</v>
      </c>
      <c r="H241" s="23" cm="1">
        <f t="array" ref="H241">IFERROR(INDEX($B$6:$E$17,MATCH(IF(MONTH(G241)=1,YEAR($G241)-1,YEAR($G241)),$A$6:$A$17,0),VLOOKUP(MONTH(G241),$J$4:$K$7,2,FALSE)),"")</f>
        <v>2</v>
      </c>
    </row>
    <row r="242" spans="7:8" ht="15.6">
      <c r="G242" s="1">
        <v>41944</v>
      </c>
      <c r="H242" s="23" t="str" cm="1">
        <f t="array" ref="H242">IFERROR(INDEX($B$6:$E$17,MATCH(IF(MONTH(G242)=1,YEAR($G242)-1,YEAR($G242)),$A$6:$A$17,0),VLOOKUP(MONTH(G242),$J$4:$K$7,2,FALSE)),"")</f>
        <v/>
      </c>
    </row>
    <row r="243" spans="7:8" ht="15.6">
      <c r="G243" s="1">
        <v>41974</v>
      </c>
      <c r="H243" s="23" t="str" cm="1">
        <f t="array" ref="H243">IFERROR(INDEX($B$6:$E$17,MATCH(IF(MONTH(G243)=1,YEAR($G243)-1,YEAR($G243)),$A$6:$A$17,0),VLOOKUP(MONTH(G243),$J$4:$K$7,2,FALSE)),"")</f>
        <v/>
      </c>
    </row>
    <row r="244" spans="7:8" ht="15.6">
      <c r="G244" s="1">
        <v>42005</v>
      </c>
      <c r="H244" s="23" cm="1">
        <f t="array" ref="H244">IFERROR(INDEX($B$6:$E$17,MATCH(IF(MONTH(G244)=1,YEAR($G244)-1,YEAR($G244)),$A$6:$A$17,0),VLOOKUP(MONTH(G244),$J$4:$K$7,2,FALSE)),"")</f>
        <v>-4</v>
      </c>
    </row>
    <row r="245" spans="7:8" ht="15.6">
      <c r="G245" s="1">
        <v>42036</v>
      </c>
      <c r="H245" s="23" t="str" cm="1">
        <f t="array" ref="H245">IFERROR(INDEX($B$6:$E$17,MATCH(IF(MONTH(G245)=1,YEAR($G245)-1,YEAR($G245)),$A$6:$A$17,0),VLOOKUP(MONTH(G245),$J$4:$K$7,2,FALSE)),"")</f>
        <v/>
      </c>
    </row>
    <row r="246" spans="7:8" ht="15.6">
      <c r="G246" s="1">
        <v>42064</v>
      </c>
      <c r="H246" s="23" t="str" cm="1">
        <f t="array" ref="H246">IFERROR(INDEX($B$6:$E$17,MATCH(IF(MONTH(G246)=1,YEAR($G246)-1,YEAR($G246)),$A$6:$A$17,0),VLOOKUP(MONTH(G246),$J$4:$K$7,2,FALSE)),"")</f>
        <v/>
      </c>
    </row>
    <row r="247" spans="7:8" ht="15.6">
      <c r="G247" s="1">
        <v>42095</v>
      </c>
      <c r="H247" s="23" cm="1">
        <f t="array" ref="H247">IFERROR(INDEX($B$6:$E$17,MATCH(IF(MONTH(G247)=1,YEAR($G247)-1,YEAR($G247)),$A$6:$A$17,0),VLOOKUP(MONTH(G247),$J$4:$K$7,2,FALSE)),"")</f>
        <v>-12</v>
      </c>
    </row>
    <row r="248" spans="7:8" ht="15.6">
      <c r="G248" s="1">
        <v>42125</v>
      </c>
      <c r="H248" s="23" t="str" cm="1">
        <f t="array" ref="H248">IFERROR(INDEX($B$6:$E$17,MATCH(IF(MONTH(G248)=1,YEAR($G248)-1,YEAR($G248)),$A$6:$A$17,0),VLOOKUP(MONTH(G248),$J$4:$K$7,2,FALSE)),"")</f>
        <v/>
      </c>
    </row>
    <row r="249" spans="7:8" ht="15.6">
      <c r="G249" s="1">
        <v>42156</v>
      </c>
      <c r="H249" s="23" t="str" cm="1">
        <f t="array" ref="H249">IFERROR(INDEX($B$6:$E$17,MATCH(IF(MONTH(G249)=1,YEAR($G249)-1,YEAR($G249)),$A$6:$A$17,0),VLOOKUP(MONTH(G249),$J$4:$K$7,2,FALSE)),"")</f>
        <v/>
      </c>
    </row>
    <row r="250" spans="7:8" ht="15.6">
      <c r="G250" s="1">
        <v>42186</v>
      </c>
      <c r="H250" s="23" cm="1">
        <f t="array" ref="H250">IFERROR(INDEX($B$6:$E$17,MATCH(IF(MONTH(G250)=1,YEAR($G250)-1,YEAR($G250)),$A$6:$A$17,0),VLOOKUP(MONTH(G250),$J$4:$K$7,2,FALSE)),"")</f>
        <v>-1</v>
      </c>
    </row>
    <row r="251" spans="7:8" ht="15.6">
      <c r="G251" s="1">
        <v>42217</v>
      </c>
      <c r="H251" s="23" t="str" cm="1">
        <f t="array" ref="H251">IFERROR(INDEX($B$6:$E$17,MATCH(IF(MONTH(G251)=1,YEAR($G251)-1,YEAR($G251)),$A$6:$A$17,0),VLOOKUP(MONTH(G251),$J$4:$K$7,2,FALSE)),"")</f>
        <v/>
      </c>
    </row>
    <row r="252" spans="7:8" ht="15.6">
      <c r="G252" s="1">
        <v>42248</v>
      </c>
      <c r="H252" s="23" t="str" cm="1">
        <f t="array" ref="H252">IFERROR(INDEX($B$6:$E$17,MATCH(IF(MONTH(G252)=1,YEAR($G252)-1,YEAR($G252)),$A$6:$A$17,0),VLOOKUP(MONTH(G252),$J$4:$K$7,2,FALSE)),"")</f>
        <v/>
      </c>
    </row>
    <row r="253" spans="7:8" ht="15.6">
      <c r="G253" s="1">
        <v>42278</v>
      </c>
      <c r="H253" s="23" cm="1">
        <f t="array" ref="H253">IFERROR(INDEX($B$6:$E$17,MATCH(IF(MONTH(G253)=1,YEAR($G253)-1,YEAR($G253)),$A$6:$A$17,0),VLOOKUP(MONTH(G253),$J$4:$K$7,2,FALSE)),"")</f>
        <v>-3</v>
      </c>
    </row>
    <row r="254" spans="7:8" ht="15.6">
      <c r="G254" s="1">
        <v>42309</v>
      </c>
      <c r="H254" s="23" t="str" cm="1">
        <f t="array" ref="H254">IFERROR(INDEX($B$6:$E$17,MATCH(IF(MONTH(G254)=1,YEAR($G254)-1,YEAR($G254)),$A$6:$A$17,0),VLOOKUP(MONTH(G254),$J$4:$K$7,2,FALSE)),"")</f>
        <v/>
      </c>
    </row>
    <row r="255" spans="7:8" ht="15.6">
      <c r="G255" s="1">
        <v>42339</v>
      </c>
      <c r="H255" s="23" t="str" cm="1">
        <f t="array" ref="H255">IFERROR(INDEX($B$6:$E$17,MATCH(IF(MONTH(G255)=1,YEAR($G255)-1,YEAR($G255)),$A$6:$A$17,0),VLOOKUP(MONTH(G255),$J$4:$K$7,2,FALSE)),"")</f>
        <v/>
      </c>
    </row>
    <row r="256" spans="7:8" ht="15.6">
      <c r="G256" s="1">
        <v>42370</v>
      </c>
      <c r="H256" s="23" cm="1">
        <f t="array" ref="H256">IFERROR(INDEX($B$6:$E$17,MATCH(IF(MONTH(G256)=1,YEAR($G256)-1,YEAR($G256)),$A$6:$A$17,0),VLOOKUP(MONTH(G256),$J$4:$K$7,2,FALSE)),"")</f>
        <v>-11</v>
      </c>
    </row>
    <row r="257" spans="7:8" ht="15.6">
      <c r="G257" s="1">
        <v>42401</v>
      </c>
      <c r="H257" s="23" t="str" cm="1">
        <f t="array" ref="H257">IFERROR(INDEX($B$6:$E$17,MATCH(IF(MONTH(G257)=1,YEAR($G257)-1,YEAR($G257)),$A$6:$A$17,0),VLOOKUP(MONTH(G257),$J$4:$K$7,2,FALSE)),"")</f>
        <v/>
      </c>
    </row>
    <row r="258" spans="7:8" ht="15.6">
      <c r="G258" s="1">
        <v>42430</v>
      </c>
      <c r="H258" s="23" t="str" cm="1">
        <f t="array" ref="H258">IFERROR(INDEX($B$6:$E$17,MATCH(IF(MONTH(G258)=1,YEAR($G258)-1,YEAR($G258)),$A$6:$A$17,0),VLOOKUP(MONTH(G258),$J$4:$K$7,2,FALSE)),"")</f>
        <v/>
      </c>
    </row>
    <row r="259" spans="7:8" ht="15.6">
      <c r="G259" s="1">
        <v>42461</v>
      </c>
      <c r="H259" s="23" cm="1">
        <f t="array" ref="H259">IFERROR(INDEX($B$6:$E$17,MATCH(IF(MONTH(G259)=1,YEAR($G259)-1,YEAR($G259)),$A$6:$A$17,0),VLOOKUP(MONTH(G259),$J$4:$K$7,2,FALSE)),"")</f>
        <v>-14.3</v>
      </c>
    </row>
    <row r="260" spans="7:8" ht="15.6">
      <c r="G260" s="1">
        <v>42491</v>
      </c>
      <c r="H260" s="23" t="str" cm="1">
        <f t="array" ref="H260">IFERROR(INDEX($B$6:$E$17,MATCH(IF(MONTH(G260)=1,YEAR($G260)-1,YEAR($G260)),$A$6:$A$17,0),VLOOKUP(MONTH(G260),$J$4:$K$7,2,FALSE)),"")</f>
        <v/>
      </c>
    </row>
    <row r="261" spans="7:8" ht="15.6">
      <c r="G261" s="1">
        <v>42522</v>
      </c>
      <c r="H261" s="23" t="str" cm="1">
        <f t="array" ref="H261">IFERROR(INDEX($B$6:$E$17,MATCH(IF(MONTH(G261)=1,YEAR($G261)-1,YEAR($G261)),$A$6:$A$17,0),VLOOKUP(MONTH(G261),$J$4:$K$7,2,FALSE)),"")</f>
        <v/>
      </c>
    </row>
    <row r="262" spans="7:8" ht="15.6">
      <c r="G262" s="1">
        <v>42552</v>
      </c>
      <c r="H262" s="23" cm="1">
        <f t="array" ref="H262">IFERROR(INDEX($B$6:$E$17,MATCH(IF(MONTH(G262)=1,YEAR($G262)-1,YEAR($G262)),$A$6:$A$17,0),VLOOKUP(MONTH(G262),$J$4:$K$7,2,FALSE)),"")</f>
        <v>-0.7</v>
      </c>
    </row>
    <row r="263" spans="7:8" ht="15.6">
      <c r="G263" s="1">
        <v>42583</v>
      </c>
      <c r="H263" s="23" t="str" cm="1">
        <f t="array" ref="H263">IFERROR(INDEX($B$6:$E$17,MATCH(IF(MONTH(G263)=1,YEAR($G263)-1,YEAR($G263)),$A$6:$A$17,0),VLOOKUP(MONTH(G263),$J$4:$K$7,2,FALSE)),"")</f>
        <v/>
      </c>
    </row>
    <row r="264" spans="7:8" ht="15.6">
      <c r="G264" s="1">
        <v>42614</v>
      </c>
      <c r="H264" s="23" t="str" cm="1">
        <f t="array" ref="H264">IFERROR(INDEX($B$6:$E$17,MATCH(IF(MONTH(G264)=1,YEAR($G264)-1,YEAR($G264)),$A$6:$A$17,0),VLOOKUP(MONTH(G264),$J$4:$K$7,2,FALSE)),"")</f>
        <v/>
      </c>
    </row>
    <row r="265" spans="7:8" ht="15.6">
      <c r="G265" s="1">
        <v>42644</v>
      </c>
      <c r="H265" s="23" cm="1">
        <f t="array" ref="H265">IFERROR(INDEX($B$6:$E$17,MATCH(IF(MONTH(G265)=1,YEAR($G265)-1,YEAR($G265)),$A$6:$A$17,0),VLOOKUP(MONTH(G265),$J$4:$K$7,2,FALSE)),"")</f>
        <v>-2.2999999999999998</v>
      </c>
    </row>
    <row r="266" spans="7:8" ht="15.6">
      <c r="G266" s="1">
        <v>42675</v>
      </c>
      <c r="H266" s="23" t="str" cm="1">
        <f t="array" ref="H266">IFERROR(INDEX($B$6:$E$17,MATCH(IF(MONTH(G266)=1,YEAR($G266)-1,YEAR($G266)),$A$6:$A$17,0),VLOOKUP(MONTH(G266),$J$4:$K$7,2,FALSE)),"")</f>
        <v/>
      </c>
    </row>
    <row r="267" spans="7:8" ht="15.6">
      <c r="G267" s="1">
        <v>42705</v>
      </c>
      <c r="H267" s="23" t="str" cm="1">
        <f t="array" ref="H267">IFERROR(INDEX($B$6:$E$17,MATCH(IF(MONTH(G267)=1,YEAR($G267)-1,YEAR($G267)),$A$6:$A$17,0),VLOOKUP(MONTH(G267),$J$4:$K$7,2,FALSE)),"")</f>
        <v/>
      </c>
    </row>
    <row r="268" spans="7:8" ht="15.6">
      <c r="G268" s="1">
        <v>42736</v>
      </c>
      <c r="H268" s="23" cm="1">
        <f t="array" ref="H268">IFERROR(INDEX($B$6:$E$17,MATCH(IF(MONTH(G268)=1,YEAR($G268)-1,YEAR($G268)),$A$6:$A$17,0),VLOOKUP(MONTH(G268),$J$4:$K$7,2,FALSE)),"")</f>
        <v>-10</v>
      </c>
    </row>
    <row r="269" spans="7:8" ht="15.6">
      <c r="G269" s="1">
        <v>42767</v>
      </c>
      <c r="H269" s="23" t="str" cm="1">
        <f t="array" ref="H269">IFERROR(INDEX($B$6:$E$17,MATCH(IF(MONTH(G269)=1,YEAR($G269)-1,YEAR($G269)),$A$6:$A$17,0),VLOOKUP(MONTH(G269),$J$4:$K$7,2,FALSE)),"")</f>
        <v/>
      </c>
    </row>
    <row r="270" spans="7:8" ht="15.6">
      <c r="G270" s="1">
        <v>42795</v>
      </c>
      <c r="H270" s="23" t="str" cm="1">
        <f t="array" ref="H270">IFERROR(INDEX($B$6:$E$17,MATCH(IF(MONTH(G270)=1,YEAR($G270)-1,YEAR($G270)),$A$6:$A$17,0),VLOOKUP(MONTH(G270),$J$4:$K$7,2,FALSE)),"")</f>
        <v/>
      </c>
    </row>
    <row r="271" spans="7:8" ht="15.6">
      <c r="G271" s="1">
        <v>42826</v>
      </c>
      <c r="H271" s="23" cm="1">
        <f t="array" ref="H271">IFERROR(INDEX($B$6:$E$17,MATCH(IF(MONTH(G271)=1,YEAR($G271)-1,YEAR($G271)),$A$6:$A$17,0),VLOOKUP(MONTH(G271),$J$4:$K$7,2,FALSE)),"")</f>
        <v>-10</v>
      </c>
    </row>
    <row r="272" spans="7:8" ht="15.6">
      <c r="G272" s="1">
        <v>42856</v>
      </c>
      <c r="H272" s="23" t="str" cm="1">
        <f t="array" ref="H272">IFERROR(INDEX($B$6:$E$17,MATCH(IF(MONTH(G272)=1,YEAR($G272)-1,YEAR($G272)),$A$6:$A$17,0),VLOOKUP(MONTH(G272),$J$4:$K$7,2,FALSE)),"")</f>
        <v/>
      </c>
    </row>
    <row r="273" spans="7:8" ht="15.6">
      <c r="G273" s="1">
        <v>42887</v>
      </c>
      <c r="H273" s="23" t="str" cm="1">
        <f t="array" ref="H273">IFERROR(INDEX($B$6:$E$17,MATCH(IF(MONTH(G273)=1,YEAR($G273)-1,YEAR($G273)),$A$6:$A$17,0),VLOOKUP(MONTH(G273),$J$4:$K$7,2,FALSE)),"")</f>
        <v/>
      </c>
    </row>
    <row r="274" spans="7:8" ht="15.6">
      <c r="G274" s="1">
        <v>42917</v>
      </c>
      <c r="H274" s="23" cm="1">
        <f t="array" ref="H274">IFERROR(INDEX($B$6:$E$17,MATCH(IF(MONTH(G274)=1,YEAR($G274)-1,YEAR($G274)),$A$6:$A$17,0),VLOOKUP(MONTH(G274),$J$4:$K$7,2,FALSE)),"")</f>
        <v>1</v>
      </c>
    </row>
    <row r="275" spans="7:8" ht="15.6">
      <c r="G275" s="1">
        <v>42948</v>
      </c>
      <c r="H275" s="23" t="str" cm="1">
        <f t="array" ref="H275">IFERROR(INDEX($B$6:$E$17,MATCH(IF(MONTH(G275)=1,YEAR($G275)-1,YEAR($G275)),$A$6:$A$17,0),VLOOKUP(MONTH(G275),$J$4:$K$7,2,FALSE)),"")</f>
        <v/>
      </c>
    </row>
    <row r="276" spans="7:8" ht="15.6">
      <c r="G276" s="1">
        <v>42979</v>
      </c>
      <c r="H276" s="23" t="str" cm="1">
        <f t="array" ref="H276">IFERROR(INDEX($B$6:$E$17,MATCH(IF(MONTH(G276)=1,YEAR($G276)-1,YEAR($G276)),$A$6:$A$17,0),VLOOKUP(MONTH(G276),$J$4:$K$7,2,FALSE)),"")</f>
        <v/>
      </c>
    </row>
    <row r="277" spans="7:8" ht="15.6">
      <c r="G277" s="1">
        <v>43009</v>
      </c>
      <c r="H277" s="23" cm="1">
        <f t="array" ref="H277">IFERROR(INDEX($B$6:$E$17,MATCH(IF(MONTH(G277)=1,YEAR($G277)-1,YEAR($G277)),$A$6:$A$17,0),VLOOKUP(MONTH(G277),$J$4:$K$7,2,FALSE)),"")</f>
        <v>0</v>
      </c>
    </row>
    <row r="278" spans="7:8" ht="15.6">
      <c r="G278" s="1">
        <v>43040</v>
      </c>
      <c r="H278" s="23" t="str" cm="1">
        <f t="array" ref="H278">IFERROR(INDEX($B$6:$E$17,MATCH(IF(MONTH(G278)=1,YEAR($G278)-1,YEAR($G278)),$A$6:$A$17,0),VLOOKUP(MONTH(G278),$J$4:$K$7,2,FALSE)),"")</f>
        <v/>
      </c>
    </row>
    <row r="279" spans="7:8" ht="15.6">
      <c r="G279" s="1">
        <v>43070</v>
      </c>
      <c r="H279" s="23" t="str" cm="1">
        <f t="array" ref="H279">IFERROR(INDEX($B$6:$E$17,MATCH(IF(MONTH(G279)=1,YEAR($G279)-1,YEAR($G279)),$A$6:$A$17,0),VLOOKUP(MONTH(G279),$J$4:$K$7,2,FALSE)),"")</f>
        <v/>
      </c>
    </row>
    <row r="280" spans="7:8" ht="15.6">
      <c r="G280" s="1">
        <v>43101</v>
      </c>
      <c r="H280" s="23" cm="1">
        <f t="array" ref="H280">IFERROR(INDEX($B$6:$E$17,MATCH(IF(MONTH(G280)=1,YEAR($G280)-1,YEAR($G280)),$A$6:$A$17,0),VLOOKUP(MONTH(G280),$J$4:$K$7,2,FALSE)),"")</f>
        <v>-7</v>
      </c>
    </row>
    <row r="281" spans="7:8" ht="15.6">
      <c r="G281" s="1">
        <v>43132</v>
      </c>
      <c r="H281" s="23" t="str" cm="1">
        <f t="array" ref="H281">IFERROR(INDEX($B$6:$E$17,MATCH(IF(MONTH(G281)=1,YEAR($G281)-1,YEAR($G281)),$A$6:$A$17,0),VLOOKUP(MONTH(G281),$J$4:$K$7,2,FALSE)),"")</f>
        <v/>
      </c>
    </row>
    <row r="282" spans="7:8" ht="15.6">
      <c r="G282" s="1">
        <v>43160</v>
      </c>
      <c r="H282" s="23" t="str" cm="1">
        <f t="array" ref="H282">IFERROR(INDEX($B$6:$E$17,MATCH(IF(MONTH(G282)=1,YEAR($G282)-1,YEAR($G282)),$A$6:$A$17,0),VLOOKUP(MONTH(G282),$J$4:$K$7,2,FALSE)),"")</f>
        <v/>
      </c>
    </row>
    <row r="283" spans="7:8" ht="15.6">
      <c r="G283" s="1">
        <v>43191</v>
      </c>
      <c r="H283" s="23" cm="1">
        <f t="array" ref="H283">IFERROR(INDEX($B$6:$E$17,MATCH(IF(MONTH(G283)=1,YEAR($G283)-1,YEAR($G283)),$A$6:$A$17,0),VLOOKUP(MONTH(G283),$J$4:$K$7,2,FALSE)),"")</f>
        <v>-7</v>
      </c>
    </row>
    <row r="284" spans="7:8" ht="15.6">
      <c r="G284" s="1">
        <v>43221</v>
      </c>
      <c r="H284" s="23" t="str" cm="1">
        <f t="array" ref="H284">IFERROR(INDEX($B$6:$E$17,MATCH(IF(MONTH(G284)=1,YEAR($G284)-1,YEAR($G284)),$A$6:$A$17,0),VLOOKUP(MONTH(G284),$J$4:$K$7,2,FALSE)),"")</f>
        <v/>
      </c>
    </row>
    <row r="285" spans="7:8" ht="15.6">
      <c r="G285" s="1">
        <v>43252</v>
      </c>
      <c r="H285" s="23" t="str" cm="1">
        <f t="array" ref="H285">IFERROR(INDEX($B$6:$E$17,MATCH(IF(MONTH(G285)=1,YEAR($G285)-1,YEAR($G285)),$A$6:$A$17,0),VLOOKUP(MONTH(G285),$J$4:$K$7,2,FALSE)),"")</f>
        <v/>
      </c>
    </row>
    <row r="286" spans="7:8" ht="15.6">
      <c r="G286" s="1">
        <v>43282</v>
      </c>
      <c r="H286" s="23" cm="1">
        <f t="array" ref="H286">IFERROR(INDEX($B$6:$E$17,MATCH(IF(MONTH(G286)=1,YEAR($G286)-1,YEAR($G286)),$A$6:$A$17,0),VLOOKUP(MONTH(G286),$J$4:$K$7,2,FALSE)),"")</f>
        <v>3</v>
      </c>
    </row>
    <row r="287" spans="7:8" ht="15.6">
      <c r="G287" s="1">
        <v>43313</v>
      </c>
      <c r="H287" s="23" t="str" cm="1">
        <f t="array" ref="H287">IFERROR(INDEX($B$6:$E$17,MATCH(IF(MONTH(G287)=1,YEAR($G287)-1,YEAR($G287)),$A$6:$A$17,0),VLOOKUP(MONTH(G287),$J$4:$K$7,2,FALSE)),"")</f>
        <v/>
      </c>
    </row>
    <row r="288" spans="7:8" ht="15.6">
      <c r="G288" s="1">
        <v>43344</v>
      </c>
      <c r="H288" s="23" t="str" cm="1">
        <f t="array" ref="H288">IFERROR(INDEX($B$6:$E$17,MATCH(IF(MONTH(G288)=1,YEAR($G288)-1,YEAR($G288)),$A$6:$A$17,0),VLOOKUP(MONTH(G288),$J$4:$K$7,2,FALSE)),"")</f>
        <v/>
      </c>
    </row>
    <row r="289" spans="7:8" ht="15.6">
      <c r="G289" s="1">
        <v>43374</v>
      </c>
      <c r="H289" s="23" cm="1">
        <f t="array" ref="H289">IFERROR(INDEX($B$6:$E$17,MATCH(IF(MONTH(G289)=1,YEAR($G289)-1,YEAR($G289)),$A$6:$A$17,0),VLOOKUP(MONTH(G289),$J$4:$K$7,2,FALSE)),"")</f>
        <v>1</v>
      </c>
    </row>
    <row r="290" spans="7:8" ht="15.6">
      <c r="G290" s="1">
        <v>43405</v>
      </c>
      <c r="H290" s="23" t="str" cm="1">
        <f t="array" ref="H290">IFERROR(INDEX($B$6:$E$17,MATCH(IF(MONTH(G290)=1,YEAR($G290)-1,YEAR($G290)),$A$6:$A$17,0),VLOOKUP(MONTH(G290),$J$4:$K$7,2,FALSE)),"")</f>
        <v/>
      </c>
    </row>
    <row r="291" spans="7:8" ht="15.6">
      <c r="G291" s="1">
        <v>43435</v>
      </c>
      <c r="H291" s="23" t="str" cm="1">
        <f t="array" ref="H291">IFERROR(INDEX($B$6:$E$17,MATCH(IF(MONTH(G291)=1,YEAR($G291)-1,YEAR($G291)),$A$6:$A$17,0),VLOOKUP(MONTH(G291),$J$4:$K$7,2,FALSE)),"")</f>
        <v/>
      </c>
    </row>
    <row r="292" spans="7:8" ht="15.6">
      <c r="G292" s="1">
        <v>43466</v>
      </c>
      <c r="H292" s="23" cm="1">
        <f t="array" ref="H292">IFERROR(INDEX($B$6:$E$17,MATCH(IF(MONTH(G292)=1,YEAR($G292)-1,YEAR($G292)),$A$6:$A$17,0),VLOOKUP(MONTH(G292),$J$4:$K$7,2,FALSE)),"")</f>
        <v>-7</v>
      </c>
    </row>
    <row r="293" spans="7:8" ht="15.6">
      <c r="G293" s="1">
        <v>43497</v>
      </c>
      <c r="H293" s="23" t="str" cm="1">
        <f t="array" ref="H293">IFERROR(INDEX($B$6:$E$17,MATCH(IF(MONTH(G293)=1,YEAR($G293)-1,YEAR($G293)),$A$6:$A$17,0),VLOOKUP(MONTH(G293),$J$4:$K$7,2,FALSE)),"")</f>
        <v/>
      </c>
    </row>
    <row r="294" spans="7:8" ht="15.6">
      <c r="G294" s="1">
        <v>43525</v>
      </c>
      <c r="H294" s="23" t="str" cm="1">
        <f t="array" ref="H294">IFERROR(INDEX($B$6:$E$17,MATCH(IF(MONTH(G294)=1,YEAR($G294)-1,YEAR($G294)),$A$6:$A$17,0),VLOOKUP(MONTH(G294),$J$4:$K$7,2,FALSE)),"")</f>
        <v/>
      </c>
    </row>
    <row r="295" spans="7:8" ht="15.6">
      <c r="G295" s="1">
        <v>43556</v>
      </c>
      <c r="H295" s="23" cm="1">
        <f t="array" ref="H295">IFERROR(INDEX($B$6:$E$17,MATCH(IF(MONTH(G295)=1,YEAR($G295)-1,YEAR($G295)),$A$6:$A$17,0),VLOOKUP(MONTH(G295),$J$4:$K$7,2,FALSE)),"")</f>
        <v>-8</v>
      </c>
    </row>
    <row r="296" spans="7:8" ht="15.6">
      <c r="G296" s="1">
        <v>43586</v>
      </c>
      <c r="H296" s="23" t="str" cm="1">
        <f t="array" ref="H296">IFERROR(INDEX($B$6:$E$17,MATCH(IF(MONTH(G296)=1,YEAR($G296)-1,YEAR($G296)),$A$6:$A$17,0),VLOOKUP(MONTH(G296),$J$4:$K$7,2,FALSE)),"")</f>
        <v/>
      </c>
    </row>
    <row r="297" spans="7:8" ht="15.6">
      <c r="G297" s="1">
        <v>43617</v>
      </c>
      <c r="H297" s="23" t="str" cm="1">
        <f t="array" ref="H297">IFERROR(INDEX($B$6:$E$17,MATCH(IF(MONTH(G297)=1,YEAR($G297)-1,YEAR($G297)),$A$6:$A$17,0),VLOOKUP(MONTH(G297),$J$4:$K$7,2,FALSE)),"")</f>
        <v/>
      </c>
    </row>
    <row r="298" spans="7:8" ht="15.6">
      <c r="G298" s="1">
        <v>43647</v>
      </c>
      <c r="H298" s="23" cm="1">
        <f t="array" ref="H298">IFERROR(INDEX($B$6:$E$17,MATCH(IF(MONTH(G298)=1,YEAR($G298)-1,YEAR($G298)),$A$6:$A$17,0),VLOOKUP(MONTH(G298),$J$4:$K$7,2,FALSE)),"")</f>
        <v>1</v>
      </c>
    </row>
    <row r="299" spans="7:8" ht="15.6">
      <c r="G299" s="1">
        <v>43678</v>
      </c>
      <c r="H299" s="23" t="str" cm="1">
        <f t="array" ref="H299">IFERROR(INDEX($B$6:$E$17,MATCH(IF(MONTH(G299)=1,YEAR($G299)-1,YEAR($G299)),$A$6:$A$17,0),VLOOKUP(MONTH(G299),$J$4:$K$7,2,FALSE)),"")</f>
        <v/>
      </c>
    </row>
    <row r="300" spans="7:8" ht="15.6">
      <c r="G300" s="1">
        <v>43709</v>
      </c>
      <c r="H300" s="23" t="str" cm="1">
        <f t="array" ref="H300">IFERROR(INDEX($B$6:$E$17,MATCH(IF(MONTH(G300)=1,YEAR($G300)-1,YEAR($G300)),$A$6:$A$17,0),VLOOKUP(MONTH(G300),$J$4:$K$7,2,FALSE)),"")</f>
        <v/>
      </c>
    </row>
    <row r="301" spans="7:8" ht="15.6">
      <c r="G301" s="1">
        <v>43739</v>
      </c>
      <c r="H301" s="23" cm="1">
        <f t="array" ref="H301">IFERROR(INDEX($B$6:$E$17,MATCH(IF(MONTH(G301)=1,YEAR($G301)-1,YEAR($G301)),$A$6:$A$17,0),VLOOKUP(MONTH(G301),$J$4:$K$7,2,FALSE)),"")</f>
        <v>1</v>
      </c>
    </row>
    <row r="302" spans="7:8" ht="15.6">
      <c r="G302" s="1">
        <v>43770</v>
      </c>
      <c r="H302" s="23" t="str" cm="1">
        <f t="array" ref="H302">IFERROR(INDEX($B$6:$E$17,MATCH(IF(MONTH(G302)=1,YEAR($G302)-1,YEAR($G302)),$A$6:$A$17,0),VLOOKUP(MONTH(G302),$J$4:$K$7,2,FALSE)),"")</f>
        <v/>
      </c>
    </row>
    <row r="303" spans="7:8" ht="15.6">
      <c r="G303" s="1">
        <v>43800</v>
      </c>
      <c r="H303" s="23" t="str" cm="1">
        <f t="array" ref="H303">IFERROR(INDEX($B$6:$E$17,MATCH(IF(MONTH(G303)=1,YEAR($G303)-1,YEAR($G303)),$A$6:$A$17,0),VLOOKUP(MONTH(G303),$J$4:$K$7,2,FALSE)),"")</f>
        <v/>
      </c>
    </row>
    <row r="304" spans="7:8" ht="15.6">
      <c r="G304" s="1">
        <v>43831</v>
      </c>
      <c r="H304" s="23" cm="1">
        <f t="array" ref="H304">IFERROR(INDEX($B$6:$E$17,MATCH(IF(MONTH(G304)=1,YEAR($G304)-1,YEAR($G304)),$A$6:$A$17,0),VLOOKUP(MONTH(G304),$J$4:$K$7,2,FALSE)),"")</f>
        <v>-6</v>
      </c>
    </row>
    <row r="305" spans="7:8" ht="15.6">
      <c r="G305" s="1">
        <v>43862</v>
      </c>
      <c r="H305" s="23" t="str" cm="1">
        <f t="array" ref="H305">IFERROR(INDEX($B$6:$E$17,MATCH(IF(MONTH(G305)=1,YEAR($G305)-1,YEAR($G305)),$A$6:$A$17,0),VLOOKUP(MONTH(G305),$J$4:$K$7,2,FALSE)),"")</f>
        <v/>
      </c>
    </row>
    <row r="306" spans="7:8" ht="15.6">
      <c r="G306" s="1">
        <v>43891</v>
      </c>
      <c r="H306" s="23" t="str" cm="1">
        <f t="array" ref="H306">IFERROR(INDEX($B$6:$E$17,MATCH(IF(MONTH(G306)=1,YEAR($G306)-1,YEAR($G306)),$A$6:$A$17,0),VLOOKUP(MONTH(G306),$J$4:$K$7,2,FALSE)),"")</f>
        <v/>
      </c>
    </row>
    <row r="307" spans="7:8" ht="15.6">
      <c r="G307" s="1">
        <v>43922</v>
      </c>
      <c r="H307" s="23" cm="1">
        <f t="array" ref="H307">IFERROR(INDEX($B$6:$E$17,MATCH(IF(MONTH(G307)=1,YEAR($G307)-1,YEAR($G307)),$A$6:$A$17,0),VLOOKUP(MONTH(G307),$J$4:$K$7,2,FALSE)),"")</f>
        <v>-8</v>
      </c>
    </row>
    <row r="308" spans="7:8" ht="15.6">
      <c r="G308" s="1">
        <v>43952</v>
      </c>
      <c r="H308" s="23" t="str" cm="1">
        <f t="array" ref="H308">IFERROR(INDEX($B$6:$E$17,MATCH(IF(MONTH(G308)=1,YEAR($G308)-1,YEAR($G308)),$A$6:$A$17,0),VLOOKUP(MONTH(G308),$J$4:$K$7,2,FALSE)),"")</f>
        <v/>
      </c>
    </row>
    <row r="309" spans="7:8" ht="15.6">
      <c r="G309" s="1">
        <v>43983</v>
      </c>
      <c r="H309" s="23" t="str" cm="1">
        <f t="array" ref="H309">IFERROR(INDEX($B$6:$E$17,MATCH(IF(MONTH(G309)=1,YEAR($G309)-1,YEAR($G309)),$A$6:$A$17,0),VLOOKUP(MONTH(G309),$J$4:$K$7,2,FALSE)),"")</f>
        <v/>
      </c>
    </row>
    <row r="310" spans="7:8" ht="15.6">
      <c r="G310" s="1">
        <v>44013</v>
      </c>
      <c r="H310" s="23" cm="1">
        <f t="array" ref="H310">IFERROR(INDEX($B$6:$E$17,MATCH(IF(MONTH(G310)=1,YEAR($G310)-1,YEAR($G310)),$A$6:$A$17,0),VLOOKUP(MONTH(G310),$J$4:$K$7,2,FALSE)),"")</f>
        <v>-40</v>
      </c>
    </row>
    <row r="311" spans="7:8" ht="15.6">
      <c r="G311" s="1">
        <v>44044</v>
      </c>
      <c r="H311" s="23" t="str" cm="1">
        <f t="array" ref="H311">IFERROR(INDEX($B$6:$E$17,MATCH(IF(MONTH(G311)=1,YEAR($G311)-1,YEAR($G311)),$A$6:$A$17,0),VLOOKUP(MONTH(G311),$J$4:$K$7,2,FALSE)),"")</f>
        <v/>
      </c>
    </row>
    <row r="312" spans="7:8" ht="15.6">
      <c r="G312" s="1">
        <v>44075</v>
      </c>
      <c r="H312" s="23" t="str" cm="1">
        <f t="array" ref="H312">IFERROR(INDEX($B$6:$E$17,MATCH(IF(MONTH(G312)=1,YEAR($G312)-1,YEAR($G312)),$A$6:$A$17,0),VLOOKUP(MONTH(G312),$J$4:$K$7,2,FALSE)),"")</f>
        <v/>
      </c>
    </row>
    <row r="313" spans="7:8" ht="15.6">
      <c r="G313" s="1">
        <v>44105</v>
      </c>
      <c r="H313" s="23" cm="1">
        <f t="array" ref="H313">IFERROR(INDEX($B$6:$E$17,MATCH(IF(MONTH(G313)=1,YEAR($G313)-1,YEAR($G313)),$A$6:$A$17,0),VLOOKUP(MONTH(G313),$J$4:$K$7,2,FALSE)),"")</f>
        <v>-9</v>
      </c>
    </row>
    <row r="314" spans="7:8" ht="15.6">
      <c r="G314" s="1">
        <v>44136</v>
      </c>
      <c r="H314" s="23" t="str" cm="1">
        <f t="array" ref="H314">IFERROR(INDEX($B$6:$E$17,MATCH(IF(MONTH(G314)=1,YEAR($G314)-1,YEAR($G314)),$A$6:$A$17,0),VLOOKUP(MONTH(G314),$J$4:$K$7,2,FALSE)),"")</f>
        <v/>
      </c>
    </row>
    <row r="315" spans="7:8" ht="15.6">
      <c r="G315" s="1">
        <v>44166</v>
      </c>
      <c r="H315" s="23" t="str" cm="1">
        <f t="array" ref="H315">IFERROR(INDEX($B$6:$E$17,MATCH(IF(MONTH(G315)=1,YEAR($G315)-1,YEAR($G315)),$A$6:$A$17,0),VLOOKUP(MONTH(G315),$J$4:$K$7,2,FALSE)),"")</f>
        <v/>
      </c>
    </row>
    <row r="316" spans="7:8" ht="15.6">
      <c r="G316" s="1">
        <v>44197</v>
      </c>
      <c r="H316" s="23" cm="1">
        <f t="array" ref="H316">IFERROR(INDEX($B$6:$E$17,MATCH(IF(MONTH(G316)=1,YEAR($G316)-1,YEAR($G316)),$A$6:$A$17,0),VLOOKUP(MONTH(G316),$J$4:$K$7,2,FALSE)),"")</f>
        <v>-19</v>
      </c>
    </row>
    <row r="317" spans="7:8" ht="15.6">
      <c r="G317" s="1">
        <v>44228</v>
      </c>
      <c r="H317" s="23" t="str" cm="1">
        <f t="array" ref="H317">IFERROR(INDEX($B$6:$E$17,MATCH(IF(MONTH(G317)=1,YEAR($G317)-1,YEAR($G317)),$A$6:$A$17,0),VLOOKUP(MONTH(G317),$J$4:$K$7,2,FALSE)),"")</f>
        <v/>
      </c>
    </row>
    <row r="318" spans="7:8" ht="15.6">
      <c r="G318" s="1">
        <v>44256</v>
      </c>
      <c r="H318" s="23" t="str" cm="1">
        <f t="array" ref="H318">IFERROR(INDEX($B$6:$E$17,MATCH(IF(MONTH(G318)=1,YEAR($G318)-1,YEAR($G318)),$A$6:$A$17,0),VLOOKUP(MONTH(G318),$J$4:$K$7,2,FALSE)),"")</f>
        <v/>
      </c>
    </row>
    <row r="319" spans="7:8" ht="15.6">
      <c r="G319" s="1">
        <v>44287</v>
      </c>
      <c r="H319" s="23" cm="1">
        <f t="array" ref="H319">IFERROR(INDEX($B$6:$E$17,MATCH(IF(MONTH(G319)=1,YEAR($G319)-1,YEAR($G319)),$A$6:$A$17,0),VLOOKUP(MONTH(G319),$J$4:$K$7,2,FALSE)),"")</f>
        <v>-8</v>
      </c>
    </row>
    <row r="320" spans="7:8" ht="15.6">
      <c r="G320" s="1">
        <v>44317</v>
      </c>
      <c r="H320" s="23" t="str" cm="1">
        <f t="array" ref="H320">IFERROR(INDEX($B$6:$E$17,MATCH(IF(MONTH(G320)=1,YEAR($G320)-1,YEAR($G320)),$A$6:$A$17,0),VLOOKUP(MONTH(G320),$J$4:$K$7,2,FALSE)),"")</f>
        <v/>
      </c>
    </row>
    <row r="321" spans="7:8" ht="15.6">
      <c r="G321" s="1">
        <v>44348</v>
      </c>
      <c r="H321" s="23" t="str" cm="1">
        <f t="array" ref="H321">IFERROR(INDEX($B$6:$E$17,MATCH(IF(MONTH(G321)=1,YEAR($G321)-1,YEAR($G321)),$A$6:$A$17,0),VLOOKUP(MONTH(G321),$J$4:$K$7,2,FALSE)),"")</f>
        <v/>
      </c>
    </row>
    <row r="322" spans="7:8" ht="15.6">
      <c r="G322" s="1">
        <v>44378</v>
      </c>
      <c r="H322" s="23" cm="1">
        <f t="array" ref="H322">IFERROR(INDEX($B$6:$E$17,MATCH(IF(MONTH(G322)=1,YEAR($G322)-1,YEAR($G322)),$A$6:$A$17,0),VLOOKUP(MONTH(G322),$J$4:$K$7,2,FALSE)),"")</f>
        <v>3</v>
      </c>
    </row>
    <row r="323" spans="7:8" ht="15.6">
      <c r="G323" s="1">
        <v>44409</v>
      </c>
      <c r="H323" s="23" t="str" cm="1">
        <f t="array" ref="H323">IFERROR(INDEX($B$6:$E$17,MATCH(IF(MONTH(G323)=1,YEAR($G323)-1,YEAR($G323)),$A$6:$A$17,0),VLOOKUP(MONTH(G323),$J$4:$K$7,2,FALSE)),"")</f>
        <v/>
      </c>
    </row>
    <row r="324" spans="7:8" ht="15.6">
      <c r="G324" s="1">
        <v>44440</v>
      </c>
      <c r="H324" s="23" t="str" cm="1">
        <f t="array" ref="H324">IFERROR(INDEX($B$6:$E$17,MATCH(IF(MONTH(G324)=1,YEAR($G324)-1,YEAR($G324)),$A$6:$A$17,0),VLOOKUP(MONTH(G324),$J$4:$K$7,2,FALSE)),"")</f>
        <v/>
      </c>
    </row>
    <row r="325" spans="7:8" ht="15.6">
      <c r="G325" s="1">
        <v>44470</v>
      </c>
      <c r="H325" s="23" cm="1">
        <f t="array" ref="H325">IFERROR(INDEX($B$6:$E$17,MATCH(IF(MONTH(G325)=1,YEAR($G325)-1,YEAR($G325)),$A$6:$A$17,0),VLOOKUP(MONTH(G325),$J$4:$K$7,2,FALSE)),"")</f>
        <v>-1</v>
      </c>
    </row>
    <row r="326" spans="7:8" ht="15.6">
      <c r="G326" s="1">
        <v>44501</v>
      </c>
      <c r="H326" s="23" t="str" cm="1">
        <f t="array" ref="H326">IFERROR(INDEX($B$6:$E$17,MATCH(IF(MONTH(G326)=1,YEAR($G326)-1,YEAR($G326)),$A$6:$A$17,0),VLOOKUP(MONTH(G326),$J$4:$K$7,2,FALSE)),"")</f>
        <v/>
      </c>
    </row>
    <row r="327" spans="7:8" ht="15.6">
      <c r="G327" s="1">
        <v>44531</v>
      </c>
      <c r="H327" s="23" t="str" cm="1">
        <f t="array" ref="H327">IFERROR(INDEX($B$6:$E$17,MATCH(IF(MONTH(G327)=1,YEAR($G327)-1,YEAR($G327)),$A$6:$A$17,0),VLOOKUP(MONTH(G327),$J$4:$K$7,2,FALSE)),"")</f>
        <v/>
      </c>
    </row>
    <row r="328" spans="7:8" ht="15.6">
      <c r="G328" s="1">
        <v>44562</v>
      </c>
      <c r="H328" s="23" cm="1">
        <f t="array" ref="H328">IFERROR(INDEX($B$6:$E$17,MATCH(IF(MONTH(G328)=1,YEAR($G328)-1,YEAR($G328)),$A$6:$A$17,0),VLOOKUP(MONTH(G328),$J$4:$K$7,2,FALSE)),"")</f>
        <v>-10</v>
      </c>
    </row>
    <row r="329" spans="7:8" ht="15.6">
      <c r="G329" s="1">
        <v>44593</v>
      </c>
      <c r="H329" s="23" t="str" cm="1">
        <f t="array" ref="H329">IFERROR(INDEX($B$6:$E$17,MATCH(IF(MONTH(G329)=1,YEAR($G329)-1,YEAR($G329)),$A$6:$A$17,0),VLOOKUP(MONTH(G329),$J$4:$K$7,2,FALSE)),"")</f>
        <v/>
      </c>
    </row>
    <row r="330" spans="7:8" ht="15.6">
      <c r="G330" s="1">
        <v>44621</v>
      </c>
      <c r="H330" s="23" t="str" cm="1">
        <f t="array" ref="H330">IFERROR(INDEX($B$6:$E$17,MATCH(IF(MONTH(G330)=1,YEAR($G330)-1,YEAR($G330)),$A$6:$A$17,0),VLOOKUP(MONTH(G330),$J$4:$K$7,2,FALSE)),"")</f>
        <v/>
      </c>
    </row>
    <row r="331" spans="7:8" ht="15.6">
      <c r="G331" s="1">
        <v>44652</v>
      </c>
      <c r="H331" s="23" cm="1">
        <f t="array" ref="H331">IFERROR(INDEX($B$6:$E$17,MATCH(IF(MONTH(G331)=1,YEAR($G331)-1,YEAR($G331)),$A$6:$A$17,0),VLOOKUP(MONTH(G331),$J$4:$K$7,2,FALSE)),"")</f>
        <v>-7</v>
      </c>
    </row>
    <row r="332" spans="7:8" ht="15.6">
      <c r="G332" s="1">
        <v>44682</v>
      </c>
      <c r="H332" s="23" t="str" cm="1">
        <f t="array" ref="H332">IFERROR(INDEX($B$6:$E$17,MATCH(IF(MONTH(G332)=1,YEAR($G332)-1,YEAR($G332)),$A$6:$A$17,0),VLOOKUP(MONTH(G332),$J$4:$K$7,2,FALSE)),"")</f>
        <v/>
      </c>
    </row>
    <row r="333" spans="7:8" ht="15.6">
      <c r="G333" s="1">
        <v>44713</v>
      </c>
      <c r="H333" s="23" t="str" cm="1">
        <f t="array" ref="H333">IFERROR(INDEX($B$6:$E$17,MATCH(IF(MONTH(G333)=1,YEAR($G333)-1,YEAR($G333)),$A$6:$A$17,0),VLOOKUP(MONTH(G333),$J$4:$K$7,2,FALSE)),"")</f>
        <v/>
      </c>
    </row>
    <row r="334" spans="7:8" ht="15.6">
      <c r="G334" s="1">
        <v>44743</v>
      </c>
      <c r="H334" s="23" cm="1">
        <f t="array" ref="H334">IFERROR(INDEX($B$6:$E$17,MATCH(IF(MONTH(G334)=1,YEAR($G334)-1,YEAR($G334)),$A$6:$A$17,0),VLOOKUP(MONTH(G334),$J$4:$K$7,2,FALSE)),"")</f>
        <v>-7</v>
      </c>
    </row>
    <row r="335" spans="7:8" ht="15.6">
      <c r="G335" s="1">
        <v>44774</v>
      </c>
      <c r="H335" s="23" t="str" cm="1">
        <f t="array" ref="H335">IFERROR(INDEX($B$6:$E$17,MATCH(IF(MONTH(G335)=1,YEAR($G335)-1,YEAR($G335)),$A$6:$A$17,0),VLOOKUP(MONTH(G335),$J$4:$K$7,2,FALSE)),"")</f>
        <v/>
      </c>
    </row>
    <row r="336" spans="7:8" ht="15.6">
      <c r="G336" s="1">
        <v>44805</v>
      </c>
      <c r="H336" s="23" t="str" cm="1">
        <f t="array" ref="H336">IFERROR(INDEX($B$6:$E$17,MATCH(IF(MONTH(G336)=1,YEAR($G336)-1,YEAR($G336)),$A$6:$A$17,0),VLOOKUP(MONTH(G336),$J$4:$K$7,2,FALSE)),"")</f>
        <v/>
      </c>
    </row>
    <row r="337" spans="7:8" ht="15.6">
      <c r="G337" s="1">
        <v>44835</v>
      </c>
      <c r="H337" s="23" cm="1">
        <f t="array" ref="H337">IFERROR(INDEX($B$6:$E$17,MATCH(IF(MONTH(G337)=1,YEAR($G337)-1,YEAR($G337)),$A$6:$A$17,0),VLOOKUP(MONTH(G337),$J$4:$K$7,2,FALSE)),"")</f>
        <v>-4</v>
      </c>
    </row>
    <row r="338" spans="7:8" ht="15.6">
      <c r="G338" s="1">
        <v>44866</v>
      </c>
      <c r="H338" s="23" t="str" cm="1">
        <f t="array" ref="H338">IFERROR(INDEX($B$6:$E$17,MATCH(IF(MONTH(G338)=1,YEAR($G338)-1,YEAR($G338)),$A$6:$A$17,0),VLOOKUP(MONTH(G338),$J$4:$K$7,2,FALSE)),"")</f>
        <v/>
      </c>
    </row>
    <row r="339" spans="7:8" ht="15.6">
      <c r="G339" s="1">
        <v>44896</v>
      </c>
      <c r="H339" s="23" t="str" cm="1">
        <f t="array" ref="H339">IFERROR(INDEX($B$6:$E$17,MATCH(IF(MONTH(G339)=1,YEAR($G339)-1,YEAR($G339)),$A$6:$A$17,0),VLOOKUP(MONTH(G339),$J$4:$K$7,2,FALSE)),"")</f>
        <v/>
      </c>
    </row>
    <row r="340" spans="7:8" ht="15.6">
      <c r="G340" s="1">
        <v>44927</v>
      </c>
      <c r="H340" s="23" cm="1">
        <f t="array" ref="H340">IFERROR(INDEX($B$6:$E$17,MATCH(IF(MONTH(G340)=1,YEAR($G340)-1,YEAR($G340)),$A$6:$A$17,0),VLOOKUP(MONTH(G340),$J$4:$K$7,2,FALSE)),"")</f>
        <v>-9</v>
      </c>
    </row>
    <row r="341" spans="7:8" ht="15.6">
      <c r="G341" s="1">
        <v>44958</v>
      </c>
      <c r="H341" s="23" t="str" cm="1">
        <f t="array" ref="H341">IFERROR(INDEX($B$6:$E$17,MATCH(IF(MONTH(G341)=1,YEAR($G341)-1,YEAR($G341)),$A$6:$A$17,0),VLOOKUP(MONTH(G341),$J$4:$K$7,2,FALSE)),"")</f>
        <v/>
      </c>
    </row>
    <row r="342" spans="7:8" ht="15.6">
      <c r="G342" s="1">
        <v>44986</v>
      </c>
      <c r="H342" s="23" t="str" cm="1">
        <f t="array" ref="H342">IFERROR(INDEX($B$6:$E$17,MATCH(IF(MONTH(G342)=1,YEAR($G342)-1,YEAR($G342)),$A$6:$A$17,0),VLOOKUP(MONTH(G342),$J$4:$K$7,2,FALSE)),"")</f>
        <v/>
      </c>
    </row>
  </sheetData>
  <mergeCells count="6">
    <mergeCell ref="A18:E18"/>
    <mergeCell ref="A1:B1"/>
    <mergeCell ref="A2:E2"/>
    <mergeCell ref="A3:E3"/>
    <mergeCell ref="A4:A5"/>
    <mergeCell ref="B4:E4"/>
  </mergeCells>
  <hyperlinks>
    <hyperlink ref="A1" location="Содержание!A1" display="          К содержанию" xr:uid="{5B79E679-1E76-48E2-A52D-E8E5E4BFD8D8}"/>
  </hyperlinks>
  <pageMargins left="0.9055118110236221" right="0.70866141732283472" top="0.74803149606299213" bottom="0.74803149606299213" header="0.31496062992125984" footer="0.31496062992125984"/>
  <pageSetup paperSize="9" scale="94"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C146-B71C-4371-B88B-212C77CE8891}">
  <dimension ref="A1:M340"/>
  <sheetViews>
    <sheetView zoomScale="120" zoomScaleNormal="100" zoomScaleSheetLayoutView="120" workbookViewId="0">
      <selection activeCell="I3" sqref="I3:I340"/>
    </sheetView>
  </sheetViews>
  <sheetFormatPr defaultRowHeight="13.2"/>
  <cols>
    <col min="1" max="1" width="19.109375" style="43" customWidth="1"/>
    <col min="2" max="2" width="8.88671875" style="43" customWidth="1"/>
    <col min="3" max="6" width="8.6640625" style="43" customWidth="1"/>
    <col min="7" max="7" width="8.88671875" style="43"/>
    <col min="8" max="8" width="15.109375" style="43" customWidth="1"/>
    <col min="9" max="9" width="9.44140625" style="43" customWidth="1"/>
    <col min="10" max="255" width="8.88671875" style="43"/>
    <col min="256" max="256" width="24" style="43" customWidth="1"/>
    <col min="257" max="257" width="7.33203125" style="43" customWidth="1"/>
    <col min="258" max="261" width="8.6640625" style="43" customWidth="1"/>
    <col min="262" max="511" width="8.88671875" style="43"/>
    <col min="512" max="512" width="24" style="43" customWidth="1"/>
    <col min="513" max="513" width="7.33203125" style="43" customWidth="1"/>
    <col min="514" max="517" width="8.6640625" style="43" customWidth="1"/>
    <col min="518" max="767" width="8.88671875" style="43"/>
    <col min="768" max="768" width="24" style="43" customWidth="1"/>
    <col min="769" max="769" width="7.33203125" style="43" customWidth="1"/>
    <col min="770" max="773" width="8.6640625" style="43" customWidth="1"/>
    <col min="774" max="1023" width="8.88671875" style="43"/>
    <col min="1024" max="1024" width="24" style="43" customWidth="1"/>
    <col min="1025" max="1025" width="7.33203125" style="43" customWidth="1"/>
    <col min="1026" max="1029" width="8.6640625" style="43" customWidth="1"/>
    <col min="1030" max="1279" width="8.88671875" style="43"/>
    <col min="1280" max="1280" width="24" style="43" customWidth="1"/>
    <col min="1281" max="1281" width="7.33203125" style="43" customWidth="1"/>
    <col min="1282" max="1285" width="8.6640625" style="43" customWidth="1"/>
    <col min="1286" max="1535" width="8.88671875" style="43"/>
    <col min="1536" max="1536" width="24" style="43" customWidth="1"/>
    <col min="1537" max="1537" width="7.33203125" style="43" customWidth="1"/>
    <col min="1538" max="1541" width="8.6640625" style="43" customWidth="1"/>
    <col min="1542" max="1791" width="8.88671875" style="43"/>
    <col min="1792" max="1792" width="24" style="43" customWidth="1"/>
    <col min="1793" max="1793" width="7.33203125" style="43" customWidth="1"/>
    <col min="1794" max="1797" width="8.6640625" style="43" customWidth="1"/>
    <col min="1798" max="2047" width="8.88671875" style="43"/>
    <col min="2048" max="2048" width="24" style="43" customWidth="1"/>
    <col min="2049" max="2049" width="7.33203125" style="43" customWidth="1"/>
    <col min="2050" max="2053" width="8.6640625" style="43" customWidth="1"/>
    <col min="2054" max="2303" width="8.88671875" style="43"/>
    <col min="2304" max="2304" width="24" style="43" customWidth="1"/>
    <col min="2305" max="2305" width="7.33203125" style="43" customWidth="1"/>
    <col min="2306" max="2309" width="8.6640625" style="43" customWidth="1"/>
    <col min="2310" max="2559" width="8.88671875" style="43"/>
    <col min="2560" max="2560" width="24" style="43" customWidth="1"/>
    <col min="2561" max="2561" width="7.33203125" style="43" customWidth="1"/>
    <col min="2562" max="2565" width="8.6640625" style="43" customWidth="1"/>
    <col min="2566" max="2815" width="8.88671875" style="43"/>
    <col min="2816" max="2816" width="24" style="43" customWidth="1"/>
    <col min="2817" max="2817" width="7.33203125" style="43" customWidth="1"/>
    <col min="2818" max="2821" width="8.6640625" style="43" customWidth="1"/>
    <col min="2822" max="3071" width="8.88671875" style="43"/>
    <col min="3072" max="3072" width="24" style="43" customWidth="1"/>
    <col min="3073" max="3073" width="7.33203125" style="43" customWidth="1"/>
    <col min="3074" max="3077" width="8.6640625" style="43" customWidth="1"/>
    <col min="3078" max="3327" width="8.88671875" style="43"/>
    <col min="3328" max="3328" width="24" style="43" customWidth="1"/>
    <col min="3329" max="3329" width="7.33203125" style="43" customWidth="1"/>
    <col min="3330" max="3333" width="8.6640625" style="43" customWidth="1"/>
    <col min="3334" max="3583" width="8.88671875" style="43"/>
    <col min="3584" max="3584" width="24" style="43" customWidth="1"/>
    <col min="3585" max="3585" width="7.33203125" style="43" customWidth="1"/>
    <col min="3586" max="3589" width="8.6640625" style="43" customWidth="1"/>
    <col min="3590" max="3839" width="8.88671875" style="43"/>
    <col min="3840" max="3840" width="24" style="43" customWidth="1"/>
    <col min="3841" max="3841" width="7.33203125" style="43" customWidth="1"/>
    <col min="3842" max="3845" width="8.6640625" style="43" customWidth="1"/>
    <col min="3846" max="4095" width="8.88671875" style="43"/>
    <col min="4096" max="4096" width="24" style="43" customWidth="1"/>
    <col min="4097" max="4097" width="7.33203125" style="43" customWidth="1"/>
    <col min="4098" max="4101" width="8.6640625" style="43" customWidth="1"/>
    <col min="4102" max="4351" width="8.88671875" style="43"/>
    <col min="4352" max="4352" width="24" style="43" customWidth="1"/>
    <col min="4353" max="4353" width="7.33203125" style="43" customWidth="1"/>
    <col min="4354" max="4357" width="8.6640625" style="43" customWidth="1"/>
    <col min="4358" max="4607" width="8.88671875" style="43"/>
    <col min="4608" max="4608" width="24" style="43" customWidth="1"/>
    <col min="4609" max="4609" width="7.33203125" style="43" customWidth="1"/>
    <col min="4610" max="4613" width="8.6640625" style="43" customWidth="1"/>
    <col min="4614" max="4863" width="8.88671875" style="43"/>
    <col min="4864" max="4864" width="24" style="43" customWidth="1"/>
    <col min="4865" max="4865" width="7.33203125" style="43" customWidth="1"/>
    <col min="4866" max="4869" width="8.6640625" style="43" customWidth="1"/>
    <col min="4870" max="5119" width="8.88671875" style="43"/>
    <col min="5120" max="5120" width="24" style="43" customWidth="1"/>
    <col min="5121" max="5121" width="7.33203125" style="43" customWidth="1"/>
    <col min="5122" max="5125" width="8.6640625" style="43" customWidth="1"/>
    <col min="5126" max="5375" width="8.88671875" style="43"/>
    <col min="5376" max="5376" width="24" style="43" customWidth="1"/>
    <col min="5377" max="5377" width="7.33203125" style="43" customWidth="1"/>
    <col min="5378" max="5381" width="8.6640625" style="43" customWidth="1"/>
    <col min="5382" max="5631" width="8.88671875" style="43"/>
    <col min="5632" max="5632" width="24" style="43" customWidth="1"/>
    <col min="5633" max="5633" width="7.33203125" style="43" customWidth="1"/>
    <col min="5634" max="5637" width="8.6640625" style="43" customWidth="1"/>
    <col min="5638" max="5887" width="8.88671875" style="43"/>
    <col min="5888" max="5888" width="24" style="43" customWidth="1"/>
    <col min="5889" max="5889" width="7.33203125" style="43" customWidth="1"/>
    <col min="5890" max="5893" width="8.6640625" style="43" customWidth="1"/>
    <col min="5894" max="6143" width="8.88671875" style="43"/>
    <col min="6144" max="6144" width="24" style="43" customWidth="1"/>
    <col min="6145" max="6145" width="7.33203125" style="43" customWidth="1"/>
    <col min="6146" max="6149" width="8.6640625" style="43" customWidth="1"/>
    <col min="6150" max="6399" width="8.88671875" style="43"/>
    <col min="6400" max="6400" width="24" style="43" customWidth="1"/>
    <col min="6401" max="6401" width="7.33203125" style="43" customWidth="1"/>
    <col min="6402" max="6405" width="8.6640625" style="43" customWidth="1"/>
    <col min="6406" max="6655" width="8.88671875" style="43"/>
    <col min="6656" max="6656" width="24" style="43" customWidth="1"/>
    <col min="6657" max="6657" width="7.33203125" style="43" customWidth="1"/>
    <col min="6658" max="6661" width="8.6640625" style="43" customWidth="1"/>
    <col min="6662" max="6911" width="8.88671875" style="43"/>
    <col min="6912" max="6912" width="24" style="43" customWidth="1"/>
    <col min="6913" max="6913" width="7.33203125" style="43" customWidth="1"/>
    <col min="6914" max="6917" width="8.6640625" style="43" customWidth="1"/>
    <col min="6918" max="7167" width="8.88671875" style="43"/>
    <col min="7168" max="7168" width="24" style="43" customWidth="1"/>
    <col min="7169" max="7169" width="7.33203125" style="43" customWidth="1"/>
    <col min="7170" max="7173" width="8.6640625" style="43" customWidth="1"/>
    <col min="7174" max="7423" width="8.88671875" style="43"/>
    <col min="7424" max="7424" width="24" style="43" customWidth="1"/>
    <col min="7425" max="7425" width="7.33203125" style="43" customWidth="1"/>
    <col min="7426" max="7429" width="8.6640625" style="43" customWidth="1"/>
    <col min="7430" max="7679" width="8.88671875" style="43"/>
    <col min="7680" max="7680" width="24" style="43" customWidth="1"/>
    <col min="7681" max="7681" width="7.33203125" style="43" customWidth="1"/>
    <col min="7682" max="7685" width="8.6640625" style="43" customWidth="1"/>
    <col min="7686" max="7935" width="8.88671875" style="43"/>
    <col min="7936" max="7936" width="24" style="43" customWidth="1"/>
    <col min="7937" max="7937" width="7.33203125" style="43" customWidth="1"/>
    <col min="7938" max="7941" width="8.6640625" style="43" customWidth="1"/>
    <col min="7942" max="8191" width="8.88671875" style="43"/>
    <col min="8192" max="8192" width="24" style="43" customWidth="1"/>
    <col min="8193" max="8193" width="7.33203125" style="43" customWidth="1"/>
    <col min="8194" max="8197" width="8.6640625" style="43" customWidth="1"/>
    <col min="8198" max="8447" width="8.88671875" style="43"/>
    <col min="8448" max="8448" width="24" style="43" customWidth="1"/>
    <col min="8449" max="8449" width="7.33203125" style="43" customWidth="1"/>
    <col min="8450" max="8453" width="8.6640625" style="43" customWidth="1"/>
    <col min="8454" max="8703" width="8.88671875" style="43"/>
    <col min="8704" max="8704" width="24" style="43" customWidth="1"/>
    <col min="8705" max="8705" width="7.33203125" style="43" customWidth="1"/>
    <col min="8706" max="8709" width="8.6640625" style="43" customWidth="1"/>
    <col min="8710" max="8959" width="8.88671875" style="43"/>
    <col min="8960" max="8960" width="24" style="43" customWidth="1"/>
    <col min="8961" max="8961" width="7.33203125" style="43" customWidth="1"/>
    <col min="8962" max="8965" width="8.6640625" style="43" customWidth="1"/>
    <col min="8966" max="9215" width="8.88671875" style="43"/>
    <col min="9216" max="9216" width="24" style="43" customWidth="1"/>
    <col min="9217" max="9217" width="7.33203125" style="43" customWidth="1"/>
    <col min="9218" max="9221" width="8.6640625" style="43" customWidth="1"/>
    <col min="9222" max="9471" width="8.88671875" style="43"/>
    <col min="9472" max="9472" width="24" style="43" customWidth="1"/>
    <col min="9473" max="9473" width="7.33203125" style="43" customWidth="1"/>
    <col min="9474" max="9477" width="8.6640625" style="43" customWidth="1"/>
    <col min="9478" max="9727" width="8.88671875" style="43"/>
    <col min="9728" max="9728" width="24" style="43" customWidth="1"/>
    <col min="9729" max="9729" width="7.33203125" style="43" customWidth="1"/>
    <col min="9730" max="9733" width="8.6640625" style="43" customWidth="1"/>
    <col min="9734" max="9983" width="8.88671875" style="43"/>
    <col min="9984" max="9984" width="24" style="43" customWidth="1"/>
    <col min="9985" max="9985" width="7.33203125" style="43" customWidth="1"/>
    <col min="9986" max="9989" width="8.6640625" style="43" customWidth="1"/>
    <col min="9990" max="10239" width="8.88671875" style="43"/>
    <col min="10240" max="10240" width="24" style="43" customWidth="1"/>
    <col min="10241" max="10241" width="7.33203125" style="43" customWidth="1"/>
    <col min="10242" max="10245" width="8.6640625" style="43" customWidth="1"/>
    <col min="10246" max="10495" width="8.88671875" style="43"/>
    <col min="10496" max="10496" width="24" style="43" customWidth="1"/>
    <col min="10497" max="10497" width="7.33203125" style="43" customWidth="1"/>
    <col min="10498" max="10501" width="8.6640625" style="43" customWidth="1"/>
    <col min="10502" max="10751" width="8.88671875" style="43"/>
    <col min="10752" max="10752" width="24" style="43" customWidth="1"/>
    <col min="10753" max="10753" width="7.33203125" style="43" customWidth="1"/>
    <col min="10754" max="10757" width="8.6640625" style="43" customWidth="1"/>
    <col min="10758" max="11007" width="8.88671875" style="43"/>
    <col min="11008" max="11008" width="24" style="43" customWidth="1"/>
    <col min="11009" max="11009" width="7.33203125" style="43" customWidth="1"/>
    <col min="11010" max="11013" width="8.6640625" style="43" customWidth="1"/>
    <col min="11014" max="11263" width="8.88671875" style="43"/>
    <col min="11264" max="11264" width="24" style="43" customWidth="1"/>
    <col min="11265" max="11265" width="7.33203125" style="43" customWidth="1"/>
    <col min="11266" max="11269" width="8.6640625" style="43" customWidth="1"/>
    <col min="11270" max="11519" width="8.88671875" style="43"/>
    <col min="11520" max="11520" width="24" style="43" customWidth="1"/>
    <col min="11521" max="11521" width="7.33203125" style="43" customWidth="1"/>
    <col min="11522" max="11525" width="8.6640625" style="43" customWidth="1"/>
    <col min="11526" max="11775" width="8.88671875" style="43"/>
    <col min="11776" max="11776" width="24" style="43" customWidth="1"/>
    <col min="11777" max="11777" width="7.33203125" style="43" customWidth="1"/>
    <col min="11778" max="11781" width="8.6640625" style="43" customWidth="1"/>
    <col min="11782" max="12031" width="8.88671875" style="43"/>
    <col min="12032" max="12032" width="24" style="43" customWidth="1"/>
    <col min="12033" max="12033" width="7.33203125" style="43" customWidth="1"/>
    <col min="12034" max="12037" width="8.6640625" style="43" customWidth="1"/>
    <col min="12038" max="12287" width="8.88671875" style="43"/>
    <col min="12288" max="12288" width="24" style="43" customWidth="1"/>
    <col min="12289" max="12289" width="7.33203125" style="43" customWidth="1"/>
    <col min="12290" max="12293" width="8.6640625" style="43" customWidth="1"/>
    <col min="12294" max="12543" width="8.88671875" style="43"/>
    <col min="12544" max="12544" width="24" style="43" customWidth="1"/>
    <col min="12545" max="12545" width="7.33203125" style="43" customWidth="1"/>
    <col min="12546" max="12549" width="8.6640625" style="43" customWidth="1"/>
    <col min="12550" max="12799" width="8.88671875" style="43"/>
    <col min="12800" max="12800" width="24" style="43" customWidth="1"/>
    <col min="12801" max="12801" width="7.33203125" style="43" customWidth="1"/>
    <col min="12802" max="12805" width="8.6640625" style="43" customWidth="1"/>
    <col min="12806" max="13055" width="8.88671875" style="43"/>
    <col min="13056" max="13056" width="24" style="43" customWidth="1"/>
    <col min="13057" max="13057" width="7.33203125" style="43" customWidth="1"/>
    <col min="13058" max="13061" width="8.6640625" style="43" customWidth="1"/>
    <col min="13062" max="13311" width="8.88671875" style="43"/>
    <col min="13312" max="13312" width="24" style="43" customWidth="1"/>
    <col min="13313" max="13313" width="7.33203125" style="43" customWidth="1"/>
    <col min="13314" max="13317" width="8.6640625" style="43" customWidth="1"/>
    <col min="13318" max="13567" width="8.88671875" style="43"/>
    <col min="13568" max="13568" width="24" style="43" customWidth="1"/>
    <col min="13569" max="13569" width="7.33203125" style="43" customWidth="1"/>
    <col min="13570" max="13573" width="8.6640625" style="43" customWidth="1"/>
    <col min="13574" max="13823" width="8.88671875" style="43"/>
    <col min="13824" max="13824" width="24" style="43" customWidth="1"/>
    <col min="13825" max="13825" width="7.33203125" style="43" customWidth="1"/>
    <col min="13826" max="13829" width="8.6640625" style="43" customWidth="1"/>
    <col min="13830" max="14079" width="8.88671875" style="43"/>
    <col min="14080" max="14080" width="24" style="43" customWidth="1"/>
    <col min="14081" max="14081" width="7.33203125" style="43" customWidth="1"/>
    <col min="14082" max="14085" width="8.6640625" style="43" customWidth="1"/>
    <col min="14086" max="14335" width="8.88671875" style="43"/>
    <col min="14336" max="14336" width="24" style="43" customWidth="1"/>
    <col min="14337" max="14337" width="7.33203125" style="43" customWidth="1"/>
    <col min="14338" max="14341" width="8.6640625" style="43" customWidth="1"/>
    <col min="14342" max="14591" width="8.88671875" style="43"/>
    <col min="14592" max="14592" width="24" style="43" customWidth="1"/>
    <col min="14593" max="14593" width="7.33203125" style="43" customWidth="1"/>
    <col min="14594" max="14597" width="8.6640625" style="43" customWidth="1"/>
    <col min="14598" max="14847" width="8.88671875" style="43"/>
    <col min="14848" max="14848" width="24" style="43" customWidth="1"/>
    <col min="14849" max="14849" width="7.33203125" style="43" customWidth="1"/>
    <col min="14850" max="14853" width="8.6640625" style="43" customWidth="1"/>
    <col min="14854" max="15103" width="8.88671875" style="43"/>
    <col min="15104" max="15104" width="24" style="43" customWidth="1"/>
    <col min="15105" max="15105" width="7.33203125" style="43" customWidth="1"/>
    <col min="15106" max="15109" width="8.6640625" style="43" customWidth="1"/>
    <col min="15110" max="15359" width="8.88671875" style="43"/>
    <col min="15360" max="15360" width="24" style="43" customWidth="1"/>
    <col min="15361" max="15361" width="7.33203125" style="43" customWidth="1"/>
    <col min="15362" max="15365" width="8.6640625" style="43" customWidth="1"/>
    <col min="15366" max="15615" width="8.88671875" style="43"/>
    <col min="15616" max="15616" width="24" style="43" customWidth="1"/>
    <col min="15617" max="15617" width="7.33203125" style="43" customWidth="1"/>
    <col min="15618" max="15621" width="8.6640625" style="43" customWidth="1"/>
    <col min="15622" max="15871" width="8.88671875" style="43"/>
    <col min="15872" max="15872" width="24" style="43" customWidth="1"/>
    <col min="15873" max="15873" width="7.33203125" style="43" customWidth="1"/>
    <col min="15874" max="15877" width="8.6640625" style="43" customWidth="1"/>
    <col min="15878" max="16127" width="8.88671875" style="43"/>
    <col min="16128" max="16128" width="24" style="43" customWidth="1"/>
    <col min="16129" max="16129" width="7.33203125" style="43" customWidth="1"/>
    <col min="16130" max="16133" width="8.6640625" style="43" customWidth="1"/>
    <col min="16134" max="16384" width="8.88671875" style="43"/>
  </cols>
  <sheetData>
    <row r="1" spans="1:13" ht="33.75" customHeight="1">
      <c r="A1" s="116" t="s">
        <v>1172</v>
      </c>
      <c r="B1" s="116"/>
    </row>
    <row r="2" spans="1:13" s="44" customFormat="1" ht="15" customHeight="1" thickBot="1">
      <c r="A2" s="117" t="s">
        <v>1184</v>
      </c>
      <c r="B2" s="117"/>
      <c r="C2" s="117"/>
      <c r="D2" s="117"/>
      <c r="E2" s="117"/>
      <c r="F2" s="117"/>
      <c r="G2" s="117"/>
      <c r="H2" t="s">
        <v>392</v>
      </c>
    </row>
    <row r="3" spans="1:13" s="44" customFormat="1" ht="13.5" customHeight="1" thickTop="1">
      <c r="A3" s="56" t="s">
        <v>1174</v>
      </c>
      <c r="B3" s="59" t="s">
        <v>1185</v>
      </c>
      <c r="C3" s="60"/>
      <c r="D3" s="60"/>
      <c r="E3" s="61"/>
      <c r="H3" s="1">
        <v>34731</v>
      </c>
      <c r="I3" s="44" t="str" cm="1">
        <f t="array" ref="I3">IFERROR(INDEX($A$6:$E$23,MATCH(IF(MONTH(H3)=1,YEAR(H3)-1,YEAR(H3)),$A$6:$A$23,0),VLOOKUP(MONTH(H3),$L$2:$M$6,2,FALSE)),"")</f>
        <v/>
      </c>
      <c r="L3" s="44">
        <v>4</v>
      </c>
      <c r="M3" s="45">
        <v>2</v>
      </c>
    </row>
    <row r="4" spans="1:13" s="44" customFormat="1" ht="14.4">
      <c r="A4" s="57"/>
      <c r="B4" s="62"/>
      <c r="C4" s="63"/>
      <c r="D4" s="63"/>
      <c r="E4" s="64"/>
      <c r="H4" s="1">
        <v>34759</v>
      </c>
      <c r="I4" s="44" t="str" cm="1">
        <f t="array" ref="I4">IFERROR(INDEX($A$6:$E$23,MATCH(IF(MONTH(H4)=1,YEAR(H4)-1,YEAR(H4)),$A$6:$A$23,0),VLOOKUP(MONTH(H4),$L$2:$M$6,2,FALSE)),"")</f>
        <v/>
      </c>
      <c r="L4" s="44">
        <v>7</v>
      </c>
      <c r="M4" s="45">
        <v>3</v>
      </c>
    </row>
    <row r="5" spans="1:13" ht="20.25" customHeight="1">
      <c r="A5" s="58"/>
      <c r="B5" s="45" t="s">
        <v>1186</v>
      </c>
      <c r="C5" s="45" t="s">
        <v>1187</v>
      </c>
      <c r="D5" s="45" t="s">
        <v>1188</v>
      </c>
      <c r="E5" s="46" t="s">
        <v>1189</v>
      </c>
      <c r="H5" s="1">
        <v>34790</v>
      </c>
      <c r="I5" s="44" t="str" cm="1">
        <f t="array" ref="I5">IFERROR(INDEX($A$6:$E$23,MATCH(IF(MONTH(H5)=1,YEAR(H5)-1,YEAR(H5)),$A$6:$A$23,0),VLOOKUP(MONTH(H5),$L$2:$M$6,2,FALSE)),"")</f>
        <v/>
      </c>
      <c r="L5" s="43">
        <v>10</v>
      </c>
      <c r="M5" s="45">
        <v>4</v>
      </c>
    </row>
    <row r="6" spans="1:13" ht="20.25" customHeight="1">
      <c r="A6" s="47">
        <v>2006</v>
      </c>
      <c r="B6" s="48">
        <v>-6</v>
      </c>
      <c r="C6" s="48">
        <v>-5</v>
      </c>
      <c r="D6" s="48">
        <v>-5</v>
      </c>
      <c r="E6" s="49">
        <v>-10</v>
      </c>
      <c r="H6" s="1">
        <v>34820</v>
      </c>
      <c r="I6" s="44" t="str" cm="1">
        <f t="array" ref="I6">IFERROR(INDEX($A$6:$E$23,MATCH(IF(MONTH(H6)=1,YEAR(H6)-1,YEAR(H6)),$A$6:$A$23,0),VLOOKUP(MONTH(H6),$L$2:$M$6,2,FALSE)),"")</f>
        <v/>
      </c>
      <c r="L6" s="43">
        <v>1</v>
      </c>
      <c r="M6" s="46">
        <v>5</v>
      </c>
    </row>
    <row r="7" spans="1:13" ht="20.25" customHeight="1">
      <c r="A7" s="47">
        <v>2007</v>
      </c>
      <c r="B7" s="48">
        <v>-4</v>
      </c>
      <c r="C7" s="48">
        <v>3</v>
      </c>
      <c r="D7" s="48">
        <v>-1</v>
      </c>
      <c r="E7" s="49">
        <v>-5</v>
      </c>
      <c r="H7" s="1">
        <v>34851</v>
      </c>
      <c r="I7" s="44" t="str" cm="1">
        <f t="array" ref="I7">IFERROR(INDEX($A$6:$E$23,MATCH(IF(MONTH(H7)=1,YEAR(H7)-1,YEAR(H7)),$A$6:$A$23,0),VLOOKUP(MONTH(H7),$L$2:$M$6,2,FALSE)),"")</f>
        <v/>
      </c>
    </row>
    <row r="8" spans="1:13" ht="20.25" customHeight="1">
      <c r="A8" s="47">
        <v>2008</v>
      </c>
      <c r="B8" s="48">
        <v>3</v>
      </c>
      <c r="C8" s="48">
        <v>6</v>
      </c>
      <c r="D8" s="48">
        <v>3</v>
      </c>
      <c r="E8" s="49">
        <v>-6</v>
      </c>
      <c r="H8" s="1">
        <v>34881</v>
      </c>
      <c r="I8" s="44" t="str" cm="1">
        <f t="array" ref="I8">IFERROR(INDEX($A$6:$E$23,MATCH(IF(MONTH(H8)=1,YEAR(H8)-1,YEAR(H8)),$A$6:$A$23,0),VLOOKUP(MONTH(H8),$L$2:$M$6,2,FALSE)),"")</f>
        <v/>
      </c>
    </row>
    <row r="9" spans="1:13" ht="20.25" customHeight="1">
      <c r="A9" s="47">
        <v>2009</v>
      </c>
      <c r="B9" s="48">
        <v>-18</v>
      </c>
      <c r="C9" s="48">
        <v>-19</v>
      </c>
      <c r="D9" s="48">
        <v>-20</v>
      </c>
      <c r="E9" s="49">
        <v>-21</v>
      </c>
      <c r="H9" s="1">
        <v>34912</v>
      </c>
      <c r="I9" s="44" t="str" cm="1">
        <f t="array" ref="I9">IFERROR(INDEX($A$6:$E$23,MATCH(IF(MONTH(H9)=1,YEAR(H9)-1,YEAR(H9)),$A$6:$A$23,0),VLOOKUP(MONTH(H9),$L$2:$M$6,2,FALSE)),"")</f>
        <v/>
      </c>
    </row>
    <row r="10" spans="1:13" ht="20.25" customHeight="1">
      <c r="A10" s="47">
        <v>2010</v>
      </c>
      <c r="B10" s="48">
        <v>-16</v>
      </c>
      <c r="C10" s="48">
        <v>-13</v>
      </c>
      <c r="D10" s="48">
        <v>-12</v>
      </c>
      <c r="E10" s="49">
        <v>-16</v>
      </c>
      <c r="H10" s="1">
        <v>34943</v>
      </c>
      <c r="I10" s="44" t="str" cm="1">
        <f t="array" ref="I10">IFERROR(INDEX($A$6:$E$23,MATCH(IF(MONTH(H10)=1,YEAR(H10)-1,YEAR(H10)),$A$6:$A$23,0),VLOOKUP(MONTH(H10),$L$2:$M$6,2,FALSE)),"")</f>
        <v/>
      </c>
    </row>
    <row r="11" spans="1:13" ht="20.25" customHeight="1">
      <c r="A11" s="47">
        <v>2011</v>
      </c>
      <c r="B11" s="48">
        <v>-7</v>
      </c>
      <c r="C11" s="48">
        <v>-6</v>
      </c>
      <c r="D11" s="48">
        <v>-8</v>
      </c>
      <c r="E11" s="49">
        <v>-12</v>
      </c>
      <c r="H11" s="1">
        <v>34973</v>
      </c>
      <c r="I11" s="44" t="str" cm="1">
        <f t="array" ref="I11">IFERROR(INDEX($A$6:$E$23,MATCH(IF(MONTH(H11)=1,YEAR(H11)-1,YEAR(H11)),$A$6:$A$23,0),VLOOKUP(MONTH(H11),$L$2:$M$6,2,FALSE)),"")</f>
        <v/>
      </c>
    </row>
    <row r="12" spans="1:13" ht="20.25" customHeight="1">
      <c r="A12" s="47">
        <v>2012</v>
      </c>
      <c r="B12" s="48">
        <v>-7</v>
      </c>
      <c r="C12" s="48">
        <v>-6</v>
      </c>
      <c r="D12" s="48">
        <v>-7</v>
      </c>
      <c r="E12" s="49">
        <v>-10</v>
      </c>
      <c r="H12" s="1">
        <v>35004</v>
      </c>
      <c r="I12" s="44" t="str" cm="1">
        <f t="array" ref="I12">IFERROR(INDEX($A$6:$E$23,MATCH(IF(MONTH(H12)=1,YEAR(H12)-1,YEAR(H12)),$A$6:$A$23,0),VLOOKUP(MONTH(H12),$L$2:$M$6,2,FALSE)),"")</f>
        <v/>
      </c>
    </row>
    <row r="13" spans="1:13" ht="17.25" customHeight="1">
      <c r="A13" s="47">
        <v>2013</v>
      </c>
      <c r="B13" s="48">
        <v>-5</v>
      </c>
      <c r="C13" s="48">
        <v>-3</v>
      </c>
      <c r="D13" s="48">
        <v>-4</v>
      </c>
      <c r="E13" s="49">
        <v>-8</v>
      </c>
      <c r="H13" s="1">
        <v>35034</v>
      </c>
      <c r="I13" s="44" t="str" cm="1">
        <f t="array" ref="I13">IFERROR(INDEX($A$6:$E$23,MATCH(IF(MONTH(H13)=1,YEAR(H13)-1,YEAR(H13)),$A$6:$A$23,0),VLOOKUP(MONTH(H13),$L$2:$M$6,2,FALSE)),"")</f>
        <v/>
      </c>
    </row>
    <row r="14" spans="1:13" ht="17.25" customHeight="1">
      <c r="A14" s="47">
        <v>2014</v>
      </c>
      <c r="B14" s="48">
        <v>-3</v>
      </c>
      <c r="C14" s="48">
        <v>-4</v>
      </c>
      <c r="D14" s="48">
        <v>-6</v>
      </c>
      <c r="E14" s="49">
        <v>-11</v>
      </c>
      <c r="H14" s="1">
        <v>35065</v>
      </c>
      <c r="I14" s="44" t="str" cm="1">
        <f t="array" ref="I14">IFERROR(INDEX($A$6:$E$23,MATCH(IF(MONTH(H14)=1,YEAR(H14)-1,YEAR(H14)),$A$6:$A$23,0),VLOOKUP(MONTH(H14),$L$2:$M$6,2,FALSE)),"")</f>
        <v/>
      </c>
    </row>
    <row r="15" spans="1:13" ht="17.25" customHeight="1">
      <c r="A15" s="47">
        <v>2015</v>
      </c>
      <c r="B15" s="48">
        <v>-8</v>
      </c>
      <c r="C15" s="48">
        <v>-6</v>
      </c>
      <c r="D15" s="48">
        <v>-9</v>
      </c>
      <c r="E15" s="49">
        <v>-13</v>
      </c>
      <c r="H15" s="1">
        <v>35096</v>
      </c>
      <c r="I15" s="44" t="str" cm="1">
        <f t="array" ref="I15">IFERROR(INDEX($A$6:$E$23,MATCH(IF(MONTH(H15)=1,YEAR(H15)-1,YEAR(H15)),$A$6:$A$23,0),VLOOKUP(MONTH(H15),$L$2:$M$6,2,FALSE)),"")</f>
        <v/>
      </c>
    </row>
    <row r="16" spans="1:13" ht="17.25" customHeight="1">
      <c r="A16" s="47">
        <v>2016</v>
      </c>
      <c r="B16" s="48">
        <v>-16</v>
      </c>
      <c r="C16" s="48">
        <v>-15</v>
      </c>
      <c r="D16" s="48">
        <v>-16</v>
      </c>
      <c r="E16" s="49">
        <v>-21</v>
      </c>
      <c r="H16" s="1">
        <v>35125</v>
      </c>
      <c r="I16" s="44" t="str" cm="1">
        <f t="array" ref="I16">IFERROR(INDEX($A$6:$E$23,MATCH(IF(MONTH(H16)=1,YEAR(H16)-1,YEAR(H16)),$A$6:$A$23,0),VLOOKUP(MONTH(H16),$L$2:$M$6,2,FALSE)),"")</f>
        <v/>
      </c>
    </row>
    <row r="17" spans="1:9" ht="17.25" customHeight="1">
      <c r="A17" s="47">
        <v>2017</v>
      </c>
      <c r="B17" s="48">
        <v>-16</v>
      </c>
      <c r="C17" s="48">
        <v>-16</v>
      </c>
      <c r="D17" s="48">
        <v>-16</v>
      </c>
      <c r="E17" s="49">
        <v>-20</v>
      </c>
      <c r="H17" s="1">
        <v>35156</v>
      </c>
      <c r="I17" s="44" t="str" cm="1">
        <f t="array" ref="I17">IFERROR(INDEX($A$6:$E$23,MATCH(IF(MONTH(H17)=1,YEAR(H17)-1,YEAR(H17)),$A$6:$A$23,0),VLOOKUP(MONTH(H17),$L$2:$M$6,2,FALSE)),"")</f>
        <v/>
      </c>
    </row>
    <row r="18" spans="1:9" ht="17.25" customHeight="1">
      <c r="A18" s="47">
        <v>2018</v>
      </c>
      <c r="B18" s="48">
        <v>-22</v>
      </c>
      <c r="C18" s="48">
        <v>-20</v>
      </c>
      <c r="D18" s="48">
        <v>-22</v>
      </c>
      <c r="E18" s="49">
        <v>-25</v>
      </c>
      <c r="H18" s="1">
        <v>35186</v>
      </c>
      <c r="I18" s="44" t="str" cm="1">
        <f t="array" ref="I18">IFERROR(INDEX($A$6:$E$23,MATCH(IF(MONTH(H18)=1,YEAR(H18)-1,YEAR(H18)),$A$6:$A$23,0),VLOOKUP(MONTH(H18),$L$2:$M$6,2,FALSE)),"")</f>
        <v/>
      </c>
    </row>
    <row r="19" spans="1:9" ht="17.25" customHeight="1">
      <c r="A19" s="47">
        <v>2019</v>
      </c>
      <c r="B19" s="48">
        <v>-20</v>
      </c>
      <c r="C19" s="48">
        <v>-16</v>
      </c>
      <c r="D19" s="48">
        <v>-19</v>
      </c>
      <c r="E19" s="49">
        <v>-25</v>
      </c>
      <c r="H19" s="1">
        <v>35217</v>
      </c>
      <c r="I19" s="44" t="str" cm="1">
        <f t="array" ref="I19">IFERROR(INDEX($A$6:$E$23,MATCH(IF(MONTH(H19)=1,YEAR(H19)-1,YEAR(H19)),$A$6:$A$23,0),VLOOKUP(MONTH(H19),$L$2:$M$6,2,FALSE)),"")</f>
        <v/>
      </c>
    </row>
    <row r="20" spans="1:9" ht="17.25" customHeight="1">
      <c r="A20" s="47">
        <v>2020</v>
      </c>
      <c r="B20" s="48">
        <v>-15</v>
      </c>
      <c r="C20" s="48">
        <v>-21</v>
      </c>
      <c r="D20" s="48">
        <v>-22</v>
      </c>
      <c r="E20" s="49">
        <v>-23</v>
      </c>
      <c r="H20" s="1">
        <v>35247</v>
      </c>
      <c r="I20" s="44" t="str" cm="1">
        <f t="array" ref="I20">IFERROR(INDEX($A$6:$E$23,MATCH(IF(MONTH(H20)=1,YEAR(H20)-1,YEAR(H20)),$A$6:$A$23,0),VLOOKUP(MONTH(H20),$L$2:$M$6,2,FALSE)),"")</f>
        <v/>
      </c>
    </row>
    <row r="21" spans="1:9" ht="17.25" customHeight="1">
      <c r="A21" s="47">
        <v>2021</v>
      </c>
      <c r="B21" s="48">
        <v>-15</v>
      </c>
      <c r="C21" s="48">
        <v>-12</v>
      </c>
      <c r="D21" s="48">
        <v>-16</v>
      </c>
      <c r="E21" s="49">
        <v>-16</v>
      </c>
      <c r="H21" s="1">
        <v>35278</v>
      </c>
      <c r="I21" s="44" t="str" cm="1">
        <f t="array" ref="I21">IFERROR(INDEX($A$6:$E$23,MATCH(IF(MONTH(H21)=1,YEAR(H21)-1,YEAR(H21)),$A$6:$A$23,0),VLOOKUP(MONTH(H21),$L$2:$M$6,2,FALSE)),"")</f>
        <v/>
      </c>
    </row>
    <row r="22" spans="1:9" ht="15.75" customHeight="1">
      <c r="A22" s="47">
        <v>2022</v>
      </c>
      <c r="B22" s="48">
        <v>-7</v>
      </c>
      <c r="C22" s="48">
        <v>-11</v>
      </c>
      <c r="D22" s="48">
        <v>-12</v>
      </c>
      <c r="E22" s="49">
        <v>-13</v>
      </c>
      <c r="H22" s="1">
        <v>35309</v>
      </c>
      <c r="I22" s="44" t="str" cm="1">
        <f t="array" ref="I22">IFERROR(INDEX($A$6:$E$23,MATCH(IF(MONTH(H22)=1,YEAR(H22)-1,YEAR(H22)),$A$6:$A$23,0),VLOOKUP(MONTH(H22),$L$2:$M$6,2,FALSE)),"")</f>
        <v/>
      </c>
    </row>
    <row r="23" spans="1:9" ht="15.75" customHeight="1" thickBot="1">
      <c r="A23" s="50">
        <v>2023</v>
      </c>
      <c r="B23" s="51">
        <v>-13</v>
      </c>
      <c r="C23" s="51"/>
      <c r="D23" s="51"/>
      <c r="E23" s="52"/>
      <c r="H23" s="1">
        <v>35339</v>
      </c>
      <c r="I23" s="44" t="str" cm="1">
        <f t="array" ref="I23">IFERROR(INDEX($A$6:$E$23,MATCH(IF(MONTH(H23)=1,YEAR(H23)-1,YEAR(H23)),$A$6:$A$23,0),VLOOKUP(MONTH(H23),$L$2:$M$6,2,FALSE)),"")</f>
        <v/>
      </c>
    </row>
    <row r="24" spans="1:9" ht="63" customHeight="1" thickTop="1">
      <c r="A24" s="118" t="s">
        <v>1190</v>
      </c>
      <c r="B24" s="119"/>
      <c r="C24" s="119"/>
      <c r="D24" s="119"/>
      <c r="E24" s="120"/>
      <c r="F24" s="53"/>
      <c r="H24" s="1">
        <v>35370</v>
      </c>
      <c r="I24" s="44" t="str" cm="1">
        <f t="array" ref="I24">IFERROR(INDEX($A$6:$E$23,MATCH(IF(MONTH(H24)=1,YEAR(H24)-1,YEAR(H24)),$A$6:$A$23,0),VLOOKUP(MONTH(H24),$L$2:$M$6,2,FALSE)),"")</f>
        <v/>
      </c>
    </row>
    <row r="25" spans="1:9" s="55" customFormat="1" ht="20.25" customHeight="1">
      <c r="A25" s="121" t="s">
        <v>1191</v>
      </c>
      <c r="B25" s="122"/>
      <c r="C25" s="122"/>
      <c r="D25" s="122"/>
      <c r="E25" s="123"/>
      <c r="F25" s="54"/>
      <c r="H25" s="1">
        <v>35400</v>
      </c>
      <c r="I25" s="44" t="str" cm="1">
        <f t="array" ref="I25">IFERROR(INDEX($A$6:$E$23,MATCH(IF(MONTH(H25)=1,YEAR(H25)-1,YEAR(H25)),$A$6:$A$23,0),VLOOKUP(MONTH(H25),$L$2:$M$6,2,FALSE)),"")</f>
        <v/>
      </c>
    </row>
    <row r="26" spans="1:9" ht="40.5" customHeight="1" thickBot="1">
      <c r="A26" s="112" t="s">
        <v>1192</v>
      </c>
      <c r="B26" s="113"/>
      <c r="C26" s="113"/>
      <c r="D26" s="113"/>
      <c r="E26" s="114"/>
      <c r="F26" s="115"/>
      <c r="G26" s="115"/>
      <c r="H26" s="1">
        <v>35431</v>
      </c>
      <c r="I26" s="44" t="str" cm="1">
        <f t="array" ref="I26">IFERROR(INDEX($A$6:$E$23,MATCH(IF(MONTH(H26)=1,YEAR(H26)-1,YEAR(H26)),$A$6:$A$23,0),VLOOKUP(MONTH(H26),$L$2:$M$6,2,FALSE)),"")</f>
        <v/>
      </c>
    </row>
    <row r="27" spans="1:9" ht="15" thickTop="1">
      <c r="H27" s="1">
        <v>35462</v>
      </c>
      <c r="I27" s="44" t="str" cm="1">
        <f t="array" ref="I27">IFERROR(INDEX($A$6:$E$23,MATCH(IF(MONTH(H27)=1,YEAR(H27)-1,YEAR(H27)),$A$6:$A$23,0),VLOOKUP(MONTH(H27),$L$2:$M$6,2,FALSE)),"")</f>
        <v/>
      </c>
    </row>
    <row r="28" spans="1:9" ht="14.4">
      <c r="H28" s="1">
        <v>35490</v>
      </c>
      <c r="I28" s="44" t="str" cm="1">
        <f t="array" ref="I28">IFERROR(INDEX($A$6:$E$23,MATCH(IF(MONTH(H28)=1,YEAR(H28)-1,YEAR(H28)),$A$6:$A$23,0),VLOOKUP(MONTH(H28),$L$2:$M$6,2,FALSE)),"")</f>
        <v/>
      </c>
    </row>
    <row r="29" spans="1:9" ht="14.4">
      <c r="H29" s="1">
        <v>35521</v>
      </c>
      <c r="I29" s="44" t="str" cm="1">
        <f t="array" ref="I29">IFERROR(INDEX($A$6:$E$23,MATCH(IF(MONTH(H29)=1,YEAR(H29)-1,YEAR(H29)),$A$6:$A$23,0),VLOOKUP(MONTH(H29),$L$2:$M$6,2,FALSE)),"")</f>
        <v/>
      </c>
    </row>
    <row r="30" spans="1:9" ht="14.4">
      <c r="H30" s="1">
        <v>35551</v>
      </c>
      <c r="I30" s="44" t="str" cm="1">
        <f t="array" ref="I30">IFERROR(INDEX($A$6:$E$23,MATCH(IF(MONTH(H30)=1,YEAR(H30)-1,YEAR(H30)),$A$6:$A$23,0),VLOOKUP(MONTH(H30),$L$2:$M$6,2,FALSE)),"")</f>
        <v/>
      </c>
    </row>
    <row r="31" spans="1:9" ht="14.4">
      <c r="H31" s="1">
        <v>35582</v>
      </c>
      <c r="I31" s="44" t="str" cm="1">
        <f t="array" ref="I31">IFERROR(INDEX($A$6:$E$23,MATCH(IF(MONTH(H31)=1,YEAR(H31)-1,YEAR(H31)),$A$6:$A$23,0),VLOOKUP(MONTH(H31),$L$2:$M$6,2,FALSE)),"")</f>
        <v/>
      </c>
    </row>
    <row r="32" spans="1:9" ht="14.4">
      <c r="H32" s="1">
        <v>35612</v>
      </c>
      <c r="I32" s="44" t="str" cm="1">
        <f t="array" ref="I32">IFERROR(INDEX($A$6:$E$23,MATCH(IF(MONTH(H32)=1,YEAR(H32)-1,YEAR(H32)),$A$6:$A$23,0),VLOOKUP(MONTH(H32),$L$2:$M$6,2,FALSE)),"")</f>
        <v/>
      </c>
    </row>
    <row r="33" spans="8:9" ht="14.4">
      <c r="H33" s="1">
        <v>35643</v>
      </c>
      <c r="I33" s="44" t="str" cm="1">
        <f t="array" ref="I33">IFERROR(INDEX($A$6:$E$23,MATCH(IF(MONTH(H33)=1,YEAR(H33)-1,YEAR(H33)),$A$6:$A$23,0),VLOOKUP(MONTH(H33),$L$2:$M$6,2,FALSE)),"")</f>
        <v/>
      </c>
    </row>
    <row r="34" spans="8:9" ht="14.4">
      <c r="H34" s="1">
        <v>35674</v>
      </c>
      <c r="I34" s="44" t="str" cm="1">
        <f t="array" ref="I34">IFERROR(INDEX($A$6:$E$23,MATCH(IF(MONTH(H34)=1,YEAR(H34)-1,YEAR(H34)),$A$6:$A$23,0),VLOOKUP(MONTH(H34),$L$2:$M$6,2,FALSE)),"")</f>
        <v/>
      </c>
    </row>
    <row r="35" spans="8:9" ht="14.4">
      <c r="H35" s="1">
        <v>35704</v>
      </c>
      <c r="I35" s="44" t="str" cm="1">
        <f t="array" ref="I35">IFERROR(INDEX($A$6:$E$23,MATCH(IF(MONTH(H35)=1,YEAR(H35)-1,YEAR(H35)),$A$6:$A$23,0),VLOOKUP(MONTH(H35),$L$2:$M$6,2,FALSE)),"")</f>
        <v/>
      </c>
    </row>
    <row r="36" spans="8:9" ht="14.4">
      <c r="H36" s="1">
        <v>35735</v>
      </c>
      <c r="I36" s="44" t="str" cm="1">
        <f t="array" ref="I36">IFERROR(INDEX($A$6:$E$23,MATCH(IF(MONTH(H36)=1,YEAR(H36)-1,YEAR(H36)),$A$6:$A$23,0),VLOOKUP(MONTH(H36),$L$2:$M$6,2,FALSE)),"")</f>
        <v/>
      </c>
    </row>
    <row r="37" spans="8:9" ht="14.4">
      <c r="H37" s="1">
        <v>35765</v>
      </c>
      <c r="I37" s="44" t="str" cm="1">
        <f t="array" ref="I37">IFERROR(INDEX($A$6:$E$23,MATCH(IF(MONTH(H37)=1,YEAR(H37)-1,YEAR(H37)),$A$6:$A$23,0),VLOOKUP(MONTH(H37),$L$2:$M$6,2,FALSE)),"")</f>
        <v/>
      </c>
    </row>
    <row r="38" spans="8:9" ht="14.4">
      <c r="H38" s="1">
        <v>35796</v>
      </c>
      <c r="I38" s="44" t="str" cm="1">
        <f t="array" ref="I38">IFERROR(INDEX($A$6:$E$23,MATCH(IF(MONTH(H38)=1,YEAR(H38)-1,YEAR(H38)),$A$6:$A$23,0),VLOOKUP(MONTH(H38),$L$2:$M$6,2,FALSE)),"")</f>
        <v/>
      </c>
    </row>
    <row r="39" spans="8:9" ht="14.4">
      <c r="H39" s="1">
        <v>35827</v>
      </c>
      <c r="I39" s="44" t="str" cm="1">
        <f t="array" ref="I39">IFERROR(INDEX($A$6:$E$23,MATCH(IF(MONTH(H39)=1,YEAR(H39)-1,YEAR(H39)),$A$6:$A$23,0),VLOOKUP(MONTH(H39),$L$2:$M$6,2,FALSE)),"")</f>
        <v/>
      </c>
    </row>
    <row r="40" spans="8:9" ht="14.4">
      <c r="H40" s="1">
        <v>35855</v>
      </c>
      <c r="I40" s="44" t="str" cm="1">
        <f t="array" ref="I40">IFERROR(INDEX($A$6:$E$23,MATCH(IF(MONTH(H40)=1,YEAR(H40)-1,YEAR(H40)),$A$6:$A$23,0),VLOOKUP(MONTH(H40),$L$2:$M$6,2,FALSE)),"")</f>
        <v/>
      </c>
    </row>
    <row r="41" spans="8:9" ht="14.4">
      <c r="H41" s="1">
        <v>35886</v>
      </c>
      <c r="I41" s="44" t="str" cm="1">
        <f t="array" ref="I41">IFERROR(INDEX($A$6:$E$23,MATCH(IF(MONTH(H41)=1,YEAR(H41)-1,YEAR(H41)),$A$6:$A$23,0),VLOOKUP(MONTH(H41),$L$2:$M$6,2,FALSE)),"")</f>
        <v/>
      </c>
    </row>
    <row r="42" spans="8:9" ht="14.4">
      <c r="H42" s="1">
        <v>35916</v>
      </c>
      <c r="I42" s="44" t="str" cm="1">
        <f t="array" ref="I42">IFERROR(INDEX($A$6:$E$23,MATCH(IF(MONTH(H42)=1,YEAR(H42)-1,YEAR(H42)),$A$6:$A$23,0),VLOOKUP(MONTH(H42),$L$2:$M$6,2,FALSE)),"")</f>
        <v/>
      </c>
    </row>
    <row r="43" spans="8:9" ht="14.4">
      <c r="H43" s="1">
        <v>35947</v>
      </c>
      <c r="I43" s="44" t="str" cm="1">
        <f t="array" ref="I43">IFERROR(INDEX($A$6:$E$23,MATCH(IF(MONTH(H43)=1,YEAR(H43)-1,YEAR(H43)),$A$6:$A$23,0),VLOOKUP(MONTH(H43),$L$2:$M$6,2,FALSE)),"")</f>
        <v/>
      </c>
    </row>
    <row r="44" spans="8:9" ht="14.4">
      <c r="H44" s="1">
        <v>35977</v>
      </c>
      <c r="I44" s="44" t="str" cm="1">
        <f t="array" ref="I44">IFERROR(INDEX($A$6:$E$23,MATCH(IF(MONTH(H44)=1,YEAR(H44)-1,YEAR(H44)),$A$6:$A$23,0),VLOOKUP(MONTH(H44),$L$2:$M$6,2,FALSE)),"")</f>
        <v/>
      </c>
    </row>
    <row r="45" spans="8:9" ht="14.4">
      <c r="H45" s="1">
        <v>36008</v>
      </c>
      <c r="I45" s="44" t="str" cm="1">
        <f t="array" ref="I45">IFERROR(INDEX($A$6:$E$23,MATCH(IF(MONTH(H45)=1,YEAR(H45)-1,YEAR(H45)),$A$6:$A$23,0),VLOOKUP(MONTH(H45),$L$2:$M$6,2,FALSE)),"")</f>
        <v/>
      </c>
    </row>
    <row r="46" spans="8:9" ht="14.4">
      <c r="H46" s="1">
        <v>36039</v>
      </c>
      <c r="I46" s="44" t="str" cm="1">
        <f t="array" ref="I46">IFERROR(INDEX($A$6:$E$23,MATCH(IF(MONTH(H46)=1,YEAR(H46)-1,YEAR(H46)),$A$6:$A$23,0),VLOOKUP(MONTH(H46),$L$2:$M$6,2,FALSE)),"")</f>
        <v/>
      </c>
    </row>
    <row r="47" spans="8:9" ht="14.4">
      <c r="H47" s="1">
        <v>36069</v>
      </c>
      <c r="I47" s="44" t="str" cm="1">
        <f t="array" ref="I47">IFERROR(INDEX($A$6:$E$23,MATCH(IF(MONTH(H47)=1,YEAR(H47)-1,YEAR(H47)),$A$6:$A$23,0),VLOOKUP(MONTH(H47),$L$2:$M$6,2,FALSE)),"")</f>
        <v/>
      </c>
    </row>
    <row r="48" spans="8:9" ht="14.4">
      <c r="H48" s="1">
        <v>36100</v>
      </c>
      <c r="I48" s="44" t="str" cm="1">
        <f t="array" ref="I48">IFERROR(INDEX($A$6:$E$23,MATCH(IF(MONTH(H48)=1,YEAR(H48)-1,YEAR(H48)),$A$6:$A$23,0),VLOOKUP(MONTH(H48),$L$2:$M$6,2,FALSE)),"")</f>
        <v/>
      </c>
    </row>
    <row r="49" spans="8:9" ht="14.4">
      <c r="H49" s="1">
        <v>36130</v>
      </c>
      <c r="I49" s="44" t="str" cm="1">
        <f t="array" ref="I49">IFERROR(INDEX($A$6:$E$23,MATCH(IF(MONTH(H49)=1,YEAR(H49)-1,YEAR(H49)),$A$6:$A$23,0),VLOOKUP(MONTH(H49),$L$2:$M$6,2,FALSE)),"")</f>
        <v/>
      </c>
    </row>
    <row r="50" spans="8:9" ht="14.4">
      <c r="H50" s="1">
        <v>36161</v>
      </c>
      <c r="I50" s="44" t="str" cm="1">
        <f t="array" ref="I50">IFERROR(INDEX($A$6:$E$23,MATCH(IF(MONTH(H50)=1,YEAR(H50)-1,YEAR(H50)),$A$6:$A$23,0),VLOOKUP(MONTH(H50),$L$2:$M$6,2,FALSE)),"")</f>
        <v/>
      </c>
    </row>
    <row r="51" spans="8:9" ht="14.4">
      <c r="H51" s="1">
        <v>36192</v>
      </c>
      <c r="I51" s="44" t="str" cm="1">
        <f t="array" ref="I51">IFERROR(INDEX($A$6:$E$23,MATCH(IF(MONTH(H51)=1,YEAR(H51)-1,YEAR(H51)),$A$6:$A$23,0),VLOOKUP(MONTH(H51),$L$2:$M$6,2,FALSE)),"")</f>
        <v/>
      </c>
    </row>
    <row r="52" spans="8:9" ht="14.4">
      <c r="H52" s="1">
        <v>36220</v>
      </c>
      <c r="I52" s="44" t="str" cm="1">
        <f t="array" ref="I52">IFERROR(INDEX($A$6:$E$23,MATCH(IF(MONTH(H52)=1,YEAR(H52)-1,YEAR(H52)),$A$6:$A$23,0),VLOOKUP(MONTH(H52),$L$2:$M$6,2,FALSE)),"")</f>
        <v/>
      </c>
    </row>
    <row r="53" spans="8:9" ht="14.4">
      <c r="H53" s="1">
        <v>36251</v>
      </c>
      <c r="I53" s="44" t="str" cm="1">
        <f t="array" ref="I53">IFERROR(INDEX($A$6:$E$23,MATCH(IF(MONTH(H53)=1,YEAR(H53)-1,YEAR(H53)),$A$6:$A$23,0),VLOOKUP(MONTH(H53),$L$2:$M$6,2,FALSE)),"")</f>
        <v/>
      </c>
    </row>
    <row r="54" spans="8:9" ht="14.4">
      <c r="H54" s="1">
        <v>36281</v>
      </c>
      <c r="I54" s="44" t="str" cm="1">
        <f t="array" ref="I54">IFERROR(INDEX($A$6:$E$23,MATCH(IF(MONTH(H54)=1,YEAR(H54)-1,YEAR(H54)),$A$6:$A$23,0),VLOOKUP(MONTH(H54),$L$2:$M$6,2,FALSE)),"")</f>
        <v/>
      </c>
    </row>
    <row r="55" spans="8:9" ht="14.4">
      <c r="H55" s="1">
        <v>36312</v>
      </c>
      <c r="I55" s="44" t="str" cm="1">
        <f t="array" ref="I55">IFERROR(INDEX($A$6:$E$23,MATCH(IF(MONTH(H55)=1,YEAR(H55)-1,YEAR(H55)),$A$6:$A$23,0),VLOOKUP(MONTH(H55),$L$2:$M$6,2,FALSE)),"")</f>
        <v/>
      </c>
    </row>
    <row r="56" spans="8:9" ht="14.4">
      <c r="H56" s="1">
        <v>36342</v>
      </c>
      <c r="I56" s="44" t="str" cm="1">
        <f t="array" ref="I56">IFERROR(INDEX($A$6:$E$23,MATCH(IF(MONTH(H56)=1,YEAR(H56)-1,YEAR(H56)),$A$6:$A$23,0),VLOOKUP(MONTH(H56),$L$2:$M$6,2,FALSE)),"")</f>
        <v/>
      </c>
    </row>
    <row r="57" spans="8:9" ht="14.4">
      <c r="H57" s="1">
        <v>36373</v>
      </c>
      <c r="I57" s="44" t="str" cm="1">
        <f t="array" ref="I57">IFERROR(INDEX($A$6:$E$23,MATCH(IF(MONTH(H57)=1,YEAR(H57)-1,YEAR(H57)),$A$6:$A$23,0),VLOOKUP(MONTH(H57),$L$2:$M$6,2,FALSE)),"")</f>
        <v/>
      </c>
    </row>
    <row r="58" spans="8:9" ht="14.4">
      <c r="H58" s="1">
        <v>36404</v>
      </c>
      <c r="I58" s="44" t="str" cm="1">
        <f t="array" ref="I58">IFERROR(INDEX($A$6:$E$23,MATCH(IF(MONTH(H58)=1,YEAR(H58)-1,YEAR(H58)),$A$6:$A$23,0),VLOOKUP(MONTH(H58),$L$2:$M$6,2,FALSE)),"")</f>
        <v/>
      </c>
    </row>
    <row r="59" spans="8:9" ht="14.4">
      <c r="H59" s="1">
        <v>36434</v>
      </c>
      <c r="I59" s="44" t="str" cm="1">
        <f t="array" ref="I59">IFERROR(INDEX($A$6:$E$23,MATCH(IF(MONTH(H59)=1,YEAR(H59)-1,YEAR(H59)),$A$6:$A$23,0),VLOOKUP(MONTH(H59),$L$2:$M$6,2,FALSE)),"")</f>
        <v/>
      </c>
    </row>
    <row r="60" spans="8:9" ht="14.4">
      <c r="H60" s="1">
        <v>36465</v>
      </c>
      <c r="I60" s="44" t="str" cm="1">
        <f t="array" ref="I60">IFERROR(INDEX($A$6:$E$23,MATCH(IF(MONTH(H60)=1,YEAR(H60)-1,YEAR(H60)),$A$6:$A$23,0),VLOOKUP(MONTH(H60),$L$2:$M$6,2,FALSE)),"")</f>
        <v/>
      </c>
    </row>
    <row r="61" spans="8:9" ht="14.4">
      <c r="H61" s="1">
        <v>36495</v>
      </c>
      <c r="I61" s="44" t="str" cm="1">
        <f t="array" ref="I61">IFERROR(INDEX($A$6:$E$23,MATCH(IF(MONTH(H61)=1,YEAR(H61)-1,YEAR(H61)),$A$6:$A$23,0),VLOOKUP(MONTH(H61),$L$2:$M$6,2,FALSE)),"")</f>
        <v/>
      </c>
    </row>
    <row r="62" spans="8:9" ht="14.4">
      <c r="H62" s="1">
        <v>36526</v>
      </c>
      <c r="I62" s="44" t="str" cm="1">
        <f t="array" ref="I62">IFERROR(INDEX($A$6:$E$23,MATCH(IF(MONTH(H62)=1,YEAR(H62)-1,YEAR(H62)),$A$6:$A$23,0),VLOOKUP(MONTH(H62),$L$2:$M$6,2,FALSE)),"")</f>
        <v/>
      </c>
    </row>
    <row r="63" spans="8:9" ht="14.4">
      <c r="H63" s="1">
        <v>36557</v>
      </c>
      <c r="I63" s="44" t="str" cm="1">
        <f t="array" ref="I63">IFERROR(INDEX($A$6:$E$23,MATCH(IF(MONTH(H63)=1,YEAR(H63)-1,YEAR(H63)),$A$6:$A$23,0),VLOOKUP(MONTH(H63),$L$2:$M$6,2,FALSE)),"")</f>
        <v/>
      </c>
    </row>
    <row r="64" spans="8:9" ht="14.4">
      <c r="H64" s="1">
        <v>36586</v>
      </c>
      <c r="I64" s="44" t="str" cm="1">
        <f t="array" ref="I64">IFERROR(INDEX($A$6:$E$23,MATCH(IF(MONTH(H64)=1,YEAR(H64)-1,YEAR(H64)),$A$6:$A$23,0),VLOOKUP(MONTH(H64),$L$2:$M$6,2,FALSE)),"")</f>
        <v/>
      </c>
    </row>
    <row r="65" spans="8:9" ht="14.4">
      <c r="H65" s="1">
        <v>36617</v>
      </c>
      <c r="I65" s="44" t="str" cm="1">
        <f t="array" ref="I65">IFERROR(INDEX($A$6:$E$23,MATCH(IF(MONTH(H65)=1,YEAR(H65)-1,YEAR(H65)),$A$6:$A$23,0),VLOOKUP(MONTH(H65),$L$2:$M$6,2,FALSE)),"")</f>
        <v/>
      </c>
    </row>
    <row r="66" spans="8:9" ht="14.4">
      <c r="H66" s="1">
        <v>36647</v>
      </c>
      <c r="I66" s="44" t="str" cm="1">
        <f t="array" ref="I66">IFERROR(INDEX($A$6:$E$23,MATCH(IF(MONTH(H66)=1,YEAR(H66)-1,YEAR(H66)),$A$6:$A$23,0),VLOOKUP(MONTH(H66),$L$2:$M$6,2,FALSE)),"")</f>
        <v/>
      </c>
    </row>
    <row r="67" spans="8:9" ht="14.4">
      <c r="H67" s="1">
        <v>36678</v>
      </c>
      <c r="I67" s="44" t="str" cm="1">
        <f t="array" ref="I67">IFERROR(INDEX($A$6:$E$23,MATCH(IF(MONTH(H67)=1,YEAR(H67)-1,YEAR(H67)),$A$6:$A$23,0),VLOOKUP(MONTH(H67),$L$2:$M$6,2,FALSE)),"")</f>
        <v/>
      </c>
    </row>
    <row r="68" spans="8:9" ht="14.4">
      <c r="H68" s="1">
        <v>36708</v>
      </c>
      <c r="I68" s="44" t="str" cm="1">
        <f t="array" ref="I68">IFERROR(INDEX($A$6:$E$23,MATCH(IF(MONTH(H68)=1,YEAR(H68)-1,YEAR(H68)),$A$6:$A$23,0),VLOOKUP(MONTH(H68),$L$2:$M$6,2,FALSE)),"")</f>
        <v/>
      </c>
    </row>
    <row r="69" spans="8:9" ht="14.4">
      <c r="H69" s="1">
        <v>36739</v>
      </c>
      <c r="I69" s="44" t="str" cm="1">
        <f t="array" ref="I69">IFERROR(INDEX($A$6:$E$23,MATCH(IF(MONTH(H69)=1,YEAR(H69)-1,YEAR(H69)),$A$6:$A$23,0),VLOOKUP(MONTH(H69),$L$2:$M$6,2,FALSE)),"")</f>
        <v/>
      </c>
    </row>
    <row r="70" spans="8:9" ht="14.4">
      <c r="H70" s="1">
        <v>36770</v>
      </c>
      <c r="I70" s="44" t="str" cm="1">
        <f t="array" ref="I70">IFERROR(INDEX($A$6:$E$23,MATCH(IF(MONTH(H70)=1,YEAR(H70)-1,YEAR(H70)),$A$6:$A$23,0),VLOOKUP(MONTH(H70),$L$2:$M$6,2,FALSE)),"")</f>
        <v/>
      </c>
    </row>
    <row r="71" spans="8:9" ht="14.4">
      <c r="H71" s="1">
        <v>36800</v>
      </c>
      <c r="I71" s="44" t="str" cm="1">
        <f t="array" ref="I71">IFERROR(INDEX($A$6:$E$23,MATCH(IF(MONTH(H71)=1,YEAR(H71)-1,YEAR(H71)),$A$6:$A$23,0),VLOOKUP(MONTH(H71),$L$2:$M$6,2,FALSE)),"")</f>
        <v/>
      </c>
    </row>
    <row r="72" spans="8:9" ht="14.4">
      <c r="H72" s="1">
        <v>36831</v>
      </c>
      <c r="I72" s="44" t="str" cm="1">
        <f t="array" ref="I72">IFERROR(INDEX($A$6:$E$23,MATCH(IF(MONTH(H72)=1,YEAR(H72)-1,YEAR(H72)),$A$6:$A$23,0),VLOOKUP(MONTH(H72),$L$2:$M$6,2,FALSE)),"")</f>
        <v/>
      </c>
    </row>
    <row r="73" spans="8:9" ht="14.4">
      <c r="H73" s="1">
        <v>36861</v>
      </c>
      <c r="I73" s="44" t="str" cm="1">
        <f t="array" ref="I73">IFERROR(INDEX($A$6:$E$23,MATCH(IF(MONTH(H73)=1,YEAR(H73)-1,YEAR(H73)),$A$6:$A$23,0),VLOOKUP(MONTH(H73),$L$2:$M$6,2,FALSE)),"")</f>
        <v/>
      </c>
    </row>
    <row r="74" spans="8:9" ht="14.4">
      <c r="H74" s="1">
        <v>36892</v>
      </c>
      <c r="I74" s="44" t="str" cm="1">
        <f t="array" ref="I74">IFERROR(INDEX($A$6:$E$23,MATCH(IF(MONTH(H74)=1,YEAR(H74)-1,YEAR(H74)),$A$6:$A$23,0),VLOOKUP(MONTH(H74),$L$2:$M$6,2,FALSE)),"")</f>
        <v/>
      </c>
    </row>
    <row r="75" spans="8:9" ht="14.4">
      <c r="H75" s="1">
        <v>36923</v>
      </c>
      <c r="I75" s="44" t="str" cm="1">
        <f t="array" ref="I75">IFERROR(INDEX($A$6:$E$23,MATCH(IF(MONTH(H75)=1,YEAR(H75)-1,YEAR(H75)),$A$6:$A$23,0),VLOOKUP(MONTH(H75),$L$2:$M$6,2,FALSE)),"")</f>
        <v/>
      </c>
    </row>
    <row r="76" spans="8:9" ht="14.4">
      <c r="H76" s="1">
        <v>36951</v>
      </c>
      <c r="I76" s="44" t="str" cm="1">
        <f t="array" ref="I76">IFERROR(INDEX($A$6:$E$23,MATCH(IF(MONTH(H76)=1,YEAR(H76)-1,YEAR(H76)),$A$6:$A$23,0),VLOOKUP(MONTH(H76),$L$2:$M$6,2,FALSE)),"")</f>
        <v/>
      </c>
    </row>
    <row r="77" spans="8:9" ht="14.4">
      <c r="H77" s="1">
        <v>36982</v>
      </c>
      <c r="I77" s="44" t="str" cm="1">
        <f t="array" ref="I77">IFERROR(INDEX($A$6:$E$23,MATCH(IF(MONTH(H77)=1,YEAR(H77)-1,YEAR(H77)),$A$6:$A$23,0),VLOOKUP(MONTH(H77),$L$2:$M$6,2,FALSE)),"")</f>
        <v/>
      </c>
    </row>
    <row r="78" spans="8:9" ht="14.4">
      <c r="H78" s="1">
        <v>37012</v>
      </c>
      <c r="I78" s="44" t="str" cm="1">
        <f t="array" ref="I78">IFERROR(INDEX($A$6:$E$23,MATCH(IF(MONTH(H78)=1,YEAR(H78)-1,YEAR(H78)),$A$6:$A$23,0),VLOOKUP(MONTH(H78),$L$2:$M$6,2,FALSE)),"")</f>
        <v/>
      </c>
    </row>
    <row r="79" spans="8:9" ht="14.4">
      <c r="H79" s="1">
        <v>37043</v>
      </c>
      <c r="I79" s="44" t="str" cm="1">
        <f t="array" ref="I79">IFERROR(INDEX($A$6:$E$23,MATCH(IF(MONTH(H79)=1,YEAR(H79)-1,YEAR(H79)),$A$6:$A$23,0),VLOOKUP(MONTH(H79),$L$2:$M$6,2,FALSE)),"")</f>
        <v/>
      </c>
    </row>
    <row r="80" spans="8:9" ht="14.4">
      <c r="H80" s="1">
        <v>37073</v>
      </c>
      <c r="I80" s="44" t="str" cm="1">
        <f t="array" ref="I80">IFERROR(INDEX($A$6:$E$23,MATCH(IF(MONTH(H80)=1,YEAR(H80)-1,YEAR(H80)),$A$6:$A$23,0),VLOOKUP(MONTH(H80),$L$2:$M$6,2,FALSE)),"")</f>
        <v/>
      </c>
    </row>
    <row r="81" spans="8:9" ht="14.4">
      <c r="H81" s="1">
        <v>37104</v>
      </c>
      <c r="I81" s="44" t="str" cm="1">
        <f t="array" ref="I81">IFERROR(INDEX($A$6:$E$23,MATCH(IF(MONTH(H81)=1,YEAR(H81)-1,YEAR(H81)),$A$6:$A$23,0),VLOOKUP(MONTH(H81),$L$2:$M$6,2,FALSE)),"")</f>
        <v/>
      </c>
    </row>
    <row r="82" spans="8:9" ht="14.4">
      <c r="H82" s="1">
        <v>37135</v>
      </c>
      <c r="I82" s="44" t="str" cm="1">
        <f t="array" ref="I82">IFERROR(INDEX($A$6:$E$23,MATCH(IF(MONTH(H82)=1,YEAR(H82)-1,YEAR(H82)),$A$6:$A$23,0),VLOOKUP(MONTH(H82),$L$2:$M$6,2,FALSE)),"")</f>
        <v/>
      </c>
    </row>
    <row r="83" spans="8:9" ht="14.4">
      <c r="H83" s="1">
        <v>37165</v>
      </c>
      <c r="I83" s="44" t="str" cm="1">
        <f t="array" ref="I83">IFERROR(INDEX($A$6:$E$23,MATCH(IF(MONTH(H83)=1,YEAR(H83)-1,YEAR(H83)),$A$6:$A$23,0),VLOOKUP(MONTH(H83),$L$2:$M$6,2,FALSE)),"")</f>
        <v/>
      </c>
    </row>
    <row r="84" spans="8:9" ht="14.4">
      <c r="H84" s="1">
        <v>37196</v>
      </c>
      <c r="I84" s="44" t="str" cm="1">
        <f t="array" ref="I84">IFERROR(INDEX($A$6:$E$23,MATCH(IF(MONTH(H84)=1,YEAR(H84)-1,YEAR(H84)),$A$6:$A$23,0),VLOOKUP(MONTH(H84),$L$2:$M$6,2,FALSE)),"")</f>
        <v/>
      </c>
    </row>
    <row r="85" spans="8:9" ht="14.4">
      <c r="H85" s="1">
        <v>37226</v>
      </c>
      <c r="I85" s="44" t="str" cm="1">
        <f t="array" ref="I85">IFERROR(INDEX($A$6:$E$23,MATCH(IF(MONTH(H85)=1,YEAR(H85)-1,YEAR(H85)),$A$6:$A$23,0),VLOOKUP(MONTH(H85),$L$2:$M$6,2,FALSE)),"")</f>
        <v/>
      </c>
    </row>
    <row r="86" spans="8:9" ht="14.4">
      <c r="H86" s="1">
        <v>37257</v>
      </c>
      <c r="I86" s="44" t="str" cm="1">
        <f t="array" ref="I86">IFERROR(INDEX($A$6:$E$23,MATCH(IF(MONTH(H86)=1,YEAR(H86)-1,YEAR(H86)),$A$6:$A$23,0),VLOOKUP(MONTH(H86),$L$2:$M$6,2,FALSE)),"")</f>
        <v/>
      </c>
    </row>
    <row r="87" spans="8:9" ht="14.4">
      <c r="H87" s="1">
        <v>37288</v>
      </c>
      <c r="I87" s="44" t="str" cm="1">
        <f t="array" ref="I87">IFERROR(INDEX($A$6:$E$23,MATCH(IF(MONTH(H87)=1,YEAR(H87)-1,YEAR(H87)),$A$6:$A$23,0),VLOOKUP(MONTH(H87),$L$2:$M$6,2,FALSE)),"")</f>
        <v/>
      </c>
    </row>
    <row r="88" spans="8:9" ht="14.4">
      <c r="H88" s="1">
        <v>37316</v>
      </c>
      <c r="I88" s="44" t="str" cm="1">
        <f t="array" ref="I88">IFERROR(INDEX($A$6:$E$23,MATCH(IF(MONTH(H88)=1,YEAR(H88)-1,YEAR(H88)),$A$6:$A$23,0),VLOOKUP(MONTH(H88),$L$2:$M$6,2,FALSE)),"")</f>
        <v/>
      </c>
    </row>
    <row r="89" spans="8:9" ht="14.4">
      <c r="H89" s="1">
        <v>37347</v>
      </c>
      <c r="I89" s="44" t="str" cm="1">
        <f t="array" ref="I89">IFERROR(INDEX($A$6:$E$23,MATCH(IF(MONTH(H89)=1,YEAR(H89)-1,YEAR(H89)),$A$6:$A$23,0),VLOOKUP(MONTH(H89),$L$2:$M$6,2,FALSE)),"")</f>
        <v/>
      </c>
    </row>
    <row r="90" spans="8:9" ht="14.4">
      <c r="H90" s="1">
        <v>37377</v>
      </c>
      <c r="I90" s="44" t="str" cm="1">
        <f t="array" ref="I90">IFERROR(INDEX($A$6:$E$23,MATCH(IF(MONTH(H90)=1,YEAR(H90)-1,YEAR(H90)),$A$6:$A$23,0),VLOOKUP(MONTH(H90),$L$2:$M$6,2,FALSE)),"")</f>
        <v/>
      </c>
    </row>
    <row r="91" spans="8:9" ht="14.4">
      <c r="H91" s="1">
        <v>37408</v>
      </c>
      <c r="I91" s="44" t="str" cm="1">
        <f t="array" ref="I91">IFERROR(INDEX($A$6:$E$23,MATCH(IF(MONTH(H91)=1,YEAR(H91)-1,YEAR(H91)),$A$6:$A$23,0),VLOOKUP(MONTH(H91),$L$2:$M$6,2,FALSE)),"")</f>
        <v/>
      </c>
    </row>
    <row r="92" spans="8:9" ht="14.4">
      <c r="H92" s="1">
        <v>37438</v>
      </c>
      <c r="I92" s="44" t="str" cm="1">
        <f t="array" ref="I92">IFERROR(INDEX($A$6:$E$23,MATCH(IF(MONTH(H92)=1,YEAR(H92)-1,YEAR(H92)),$A$6:$A$23,0),VLOOKUP(MONTH(H92),$L$2:$M$6,2,FALSE)),"")</f>
        <v/>
      </c>
    </row>
    <row r="93" spans="8:9" ht="14.4">
      <c r="H93" s="1">
        <v>37469</v>
      </c>
      <c r="I93" s="44" t="str" cm="1">
        <f t="array" ref="I93">IFERROR(INDEX($A$6:$E$23,MATCH(IF(MONTH(H93)=1,YEAR(H93)-1,YEAR(H93)),$A$6:$A$23,0),VLOOKUP(MONTH(H93),$L$2:$M$6,2,FALSE)),"")</f>
        <v/>
      </c>
    </row>
    <row r="94" spans="8:9" ht="14.4">
      <c r="H94" s="1">
        <v>37500</v>
      </c>
      <c r="I94" s="44" t="str" cm="1">
        <f t="array" ref="I94">IFERROR(INDEX($A$6:$E$23,MATCH(IF(MONTH(H94)=1,YEAR(H94)-1,YEAR(H94)),$A$6:$A$23,0),VLOOKUP(MONTH(H94),$L$2:$M$6,2,FALSE)),"")</f>
        <v/>
      </c>
    </row>
    <row r="95" spans="8:9" ht="14.4">
      <c r="H95" s="1">
        <v>37530</v>
      </c>
      <c r="I95" s="44" t="str" cm="1">
        <f t="array" ref="I95">IFERROR(INDEX($A$6:$E$23,MATCH(IF(MONTH(H95)=1,YEAR(H95)-1,YEAR(H95)),$A$6:$A$23,0),VLOOKUP(MONTH(H95),$L$2:$M$6,2,FALSE)),"")</f>
        <v/>
      </c>
    </row>
    <row r="96" spans="8:9" ht="14.4">
      <c r="H96" s="1">
        <v>37561</v>
      </c>
      <c r="I96" s="44" t="str" cm="1">
        <f t="array" ref="I96">IFERROR(INDEX($A$6:$E$23,MATCH(IF(MONTH(H96)=1,YEAR(H96)-1,YEAR(H96)),$A$6:$A$23,0),VLOOKUP(MONTH(H96),$L$2:$M$6,2,FALSE)),"")</f>
        <v/>
      </c>
    </row>
    <row r="97" spans="8:9" ht="14.4">
      <c r="H97" s="1">
        <v>37591</v>
      </c>
      <c r="I97" s="44" t="str" cm="1">
        <f t="array" ref="I97">IFERROR(INDEX($A$6:$E$23,MATCH(IF(MONTH(H97)=1,YEAR(H97)-1,YEAR(H97)),$A$6:$A$23,0),VLOOKUP(MONTH(H97),$L$2:$M$6,2,FALSE)),"")</f>
        <v/>
      </c>
    </row>
    <row r="98" spans="8:9" ht="14.4">
      <c r="H98" s="1">
        <v>37622</v>
      </c>
      <c r="I98" s="44" t="str" cm="1">
        <f t="array" ref="I98">IFERROR(INDEX($A$6:$E$23,MATCH(IF(MONTH(H98)=1,YEAR(H98)-1,YEAR(H98)),$A$6:$A$23,0),VLOOKUP(MONTH(H98),$L$2:$M$6,2,FALSE)),"")</f>
        <v/>
      </c>
    </row>
    <row r="99" spans="8:9" ht="14.4">
      <c r="H99" s="1">
        <v>37653</v>
      </c>
      <c r="I99" s="44" t="str" cm="1">
        <f t="array" ref="I99">IFERROR(INDEX($A$6:$E$23,MATCH(IF(MONTH(H99)=1,YEAR(H99)-1,YEAR(H99)),$A$6:$A$23,0),VLOOKUP(MONTH(H99),$L$2:$M$6,2,FALSE)),"")</f>
        <v/>
      </c>
    </row>
    <row r="100" spans="8:9" ht="14.4">
      <c r="H100" s="1">
        <v>37681</v>
      </c>
      <c r="I100" s="44" t="str" cm="1">
        <f t="array" ref="I100">IFERROR(INDEX($A$6:$E$23,MATCH(IF(MONTH(H100)=1,YEAR(H100)-1,YEAR(H100)),$A$6:$A$23,0),VLOOKUP(MONTH(H100),$L$2:$M$6,2,FALSE)),"")</f>
        <v/>
      </c>
    </row>
    <row r="101" spans="8:9" ht="14.4">
      <c r="H101" s="1">
        <v>37712</v>
      </c>
      <c r="I101" s="44" t="str" cm="1">
        <f t="array" ref="I101">IFERROR(INDEX($A$6:$E$23,MATCH(IF(MONTH(H101)=1,YEAR(H101)-1,YEAR(H101)),$A$6:$A$23,0),VLOOKUP(MONTH(H101),$L$2:$M$6,2,FALSE)),"")</f>
        <v/>
      </c>
    </row>
    <row r="102" spans="8:9" ht="14.4">
      <c r="H102" s="1">
        <v>37742</v>
      </c>
      <c r="I102" s="44" t="str" cm="1">
        <f t="array" ref="I102">IFERROR(INDEX($A$6:$E$23,MATCH(IF(MONTH(H102)=1,YEAR(H102)-1,YEAR(H102)),$A$6:$A$23,0),VLOOKUP(MONTH(H102),$L$2:$M$6,2,FALSE)),"")</f>
        <v/>
      </c>
    </row>
    <row r="103" spans="8:9" ht="14.4">
      <c r="H103" s="1">
        <v>37773</v>
      </c>
      <c r="I103" s="44" t="str" cm="1">
        <f t="array" ref="I103">IFERROR(INDEX($A$6:$E$23,MATCH(IF(MONTH(H103)=1,YEAR(H103)-1,YEAR(H103)),$A$6:$A$23,0),VLOOKUP(MONTH(H103),$L$2:$M$6,2,FALSE)),"")</f>
        <v/>
      </c>
    </row>
    <row r="104" spans="8:9" ht="14.4">
      <c r="H104" s="1">
        <v>37803</v>
      </c>
      <c r="I104" s="44" t="str" cm="1">
        <f t="array" ref="I104">IFERROR(INDEX($A$6:$E$23,MATCH(IF(MONTH(H104)=1,YEAR(H104)-1,YEAR(H104)),$A$6:$A$23,0),VLOOKUP(MONTH(H104),$L$2:$M$6,2,FALSE)),"")</f>
        <v/>
      </c>
    </row>
    <row r="105" spans="8:9" ht="14.4">
      <c r="H105" s="1">
        <v>37834</v>
      </c>
      <c r="I105" s="44" t="str" cm="1">
        <f t="array" ref="I105">IFERROR(INDEX($A$6:$E$23,MATCH(IF(MONTH(H105)=1,YEAR(H105)-1,YEAR(H105)),$A$6:$A$23,0),VLOOKUP(MONTH(H105),$L$2:$M$6,2,FALSE)),"")</f>
        <v/>
      </c>
    </row>
    <row r="106" spans="8:9" ht="14.4">
      <c r="H106" s="1">
        <v>37865</v>
      </c>
      <c r="I106" s="44" t="str" cm="1">
        <f t="array" ref="I106">IFERROR(INDEX($A$6:$E$23,MATCH(IF(MONTH(H106)=1,YEAR(H106)-1,YEAR(H106)),$A$6:$A$23,0),VLOOKUP(MONTH(H106),$L$2:$M$6,2,FALSE)),"")</f>
        <v/>
      </c>
    </row>
    <row r="107" spans="8:9" ht="14.4">
      <c r="H107" s="1">
        <v>37895</v>
      </c>
      <c r="I107" s="44" t="str" cm="1">
        <f t="array" ref="I107">IFERROR(INDEX($A$6:$E$23,MATCH(IF(MONTH(H107)=1,YEAR(H107)-1,YEAR(H107)),$A$6:$A$23,0),VLOOKUP(MONTH(H107),$L$2:$M$6,2,FALSE)),"")</f>
        <v/>
      </c>
    </row>
    <row r="108" spans="8:9" ht="14.4">
      <c r="H108" s="1">
        <v>37926</v>
      </c>
      <c r="I108" s="44" t="str" cm="1">
        <f t="array" ref="I108">IFERROR(INDEX($A$6:$E$23,MATCH(IF(MONTH(H108)=1,YEAR(H108)-1,YEAR(H108)),$A$6:$A$23,0),VLOOKUP(MONTH(H108),$L$2:$M$6,2,FALSE)),"")</f>
        <v/>
      </c>
    </row>
    <row r="109" spans="8:9" ht="14.4">
      <c r="H109" s="1">
        <v>37956</v>
      </c>
      <c r="I109" s="44" t="str" cm="1">
        <f t="array" ref="I109">IFERROR(INDEX($A$6:$E$23,MATCH(IF(MONTH(H109)=1,YEAR(H109)-1,YEAR(H109)),$A$6:$A$23,0),VLOOKUP(MONTH(H109),$L$2:$M$6,2,FALSE)),"")</f>
        <v/>
      </c>
    </row>
    <row r="110" spans="8:9" ht="14.4">
      <c r="H110" s="1">
        <v>37987</v>
      </c>
      <c r="I110" s="44" t="str" cm="1">
        <f t="array" ref="I110">IFERROR(INDEX($A$6:$E$23,MATCH(IF(MONTH(H110)=1,YEAR(H110)-1,YEAR(H110)),$A$6:$A$23,0),VLOOKUP(MONTH(H110),$L$2:$M$6,2,FALSE)),"")</f>
        <v/>
      </c>
    </row>
    <row r="111" spans="8:9" ht="14.4">
      <c r="H111" s="1">
        <v>38018</v>
      </c>
      <c r="I111" s="44" t="str" cm="1">
        <f t="array" ref="I111">IFERROR(INDEX($A$6:$E$23,MATCH(IF(MONTH(H111)=1,YEAR(H111)-1,YEAR(H111)),$A$6:$A$23,0),VLOOKUP(MONTH(H111),$L$2:$M$6,2,FALSE)),"")</f>
        <v/>
      </c>
    </row>
    <row r="112" spans="8:9" ht="14.4">
      <c r="H112" s="1">
        <v>38047</v>
      </c>
      <c r="I112" s="44" t="str" cm="1">
        <f t="array" ref="I112">IFERROR(INDEX($A$6:$E$23,MATCH(IF(MONTH(H112)=1,YEAR(H112)-1,YEAR(H112)),$A$6:$A$23,0),VLOOKUP(MONTH(H112),$L$2:$M$6,2,FALSE)),"")</f>
        <v/>
      </c>
    </row>
    <row r="113" spans="8:9" ht="14.4">
      <c r="H113" s="1">
        <v>38078</v>
      </c>
      <c r="I113" s="44" t="str" cm="1">
        <f t="array" ref="I113">IFERROR(INDEX($A$6:$E$23,MATCH(IF(MONTH(H113)=1,YEAR(H113)-1,YEAR(H113)),$A$6:$A$23,0),VLOOKUP(MONTH(H113),$L$2:$M$6,2,FALSE)),"")</f>
        <v/>
      </c>
    </row>
    <row r="114" spans="8:9" ht="14.4">
      <c r="H114" s="1">
        <v>38108</v>
      </c>
      <c r="I114" s="44" t="str" cm="1">
        <f t="array" ref="I114">IFERROR(INDEX($A$6:$E$23,MATCH(IF(MONTH(H114)=1,YEAR(H114)-1,YEAR(H114)),$A$6:$A$23,0),VLOOKUP(MONTH(H114),$L$2:$M$6,2,FALSE)),"")</f>
        <v/>
      </c>
    </row>
    <row r="115" spans="8:9" ht="14.4">
      <c r="H115" s="1">
        <v>38139</v>
      </c>
      <c r="I115" s="44" t="str" cm="1">
        <f t="array" ref="I115">IFERROR(INDEX($A$6:$E$23,MATCH(IF(MONTH(H115)=1,YEAR(H115)-1,YEAR(H115)),$A$6:$A$23,0),VLOOKUP(MONTH(H115),$L$2:$M$6,2,FALSE)),"")</f>
        <v/>
      </c>
    </row>
    <row r="116" spans="8:9" ht="14.4">
      <c r="H116" s="1">
        <v>38169</v>
      </c>
      <c r="I116" s="44" t="str" cm="1">
        <f t="array" ref="I116">IFERROR(INDEX($A$6:$E$23,MATCH(IF(MONTH(H116)=1,YEAR(H116)-1,YEAR(H116)),$A$6:$A$23,0),VLOOKUP(MONTH(H116),$L$2:$M$6,2,FALSE)),"")</f>
        <v/>
      </c>
    </row>
    <row r="117" spans="8:9" ht="14.4">
      <c r="H117" s="1">
        <v>38200</v>
      </c>
      <c r="I117" s="44" t="str" cm="1">
        <f t="array" ref="I117">IFERROR(INDEX($A$6:$E$23,MATCH(IF(MONTH(H117)=1,YEAR(H117)-1,YEAR(H117)),$A$6:$A$23,0),VLOOKUP(MONTH(H117),$L$2:$M$6,2,FALSE)),"")</f>
        <v/>
      </c>
    </row>
    <row r="118" spans="8:9" ht="14.4">
      <c r="H118" s="1">
        <v>38231</v>
      </c>
      <c r="I118" s="44" t="str" cm="1">
        <f t="array" ref="I118">IFERROR(INDEX($A$6:$E$23,MATCH(IF(MONTH(H118)=1,YEAR(H118)-1,YEAR(H118)),$A$6:$A$23,0),VLOOKUP(MONTH(H118),$L$2:$M$6,2,FALSE)),"")</f>
        <v/>
      </c>
    </row>
    <row r="119" spans="8:9" ht="14.4">
      <c r="H119" s="1">
        <v>38261</v>
      </c>
      <c r="I119" s="44" t="str" cm="1">
        <f t="array" ref="I119">IFERROR(INDEX($A$6:$E$23,MATCH(IF(MONTH(H119)=1,YEAR(H119)-1,YEAR(H119)),$A$6:$A$23,0),VLOOKUP(MONTH(H119),$L$2:$M$6,2,FALSE)),"")</f>
        <v/>
      </c>
    </row>
    <row r="120" spans="8:9" ht="14.4">
      <c r="H120" s="1">
        <v>38292</v>
      </c>
      <c r="I120" s="44" t="str" cm="1">
        <f t="array" ref="I120">IFERROR(INDEX($A$6:$E$23,MATCH(IF(MONTH(H120)=1,YEAR(H120)-1,YEAR(H120)),$A$6:$A$23,0),VLOOKUP(MONTH(H120),$L$2:$M$6,2,FALSE)),"")</f>
        <v/>
      </c>
    </row>
    <row r="121" spans="8:9" ht="14.4">
      <c r="H121" s="1">
        <v>38322</v>
      </c>
      <c r="I121" s="44" t="str" cm="1">
        <f t="array" ref="I121">IFERROR(INDEX($A$6:$E$23,MATCH(IF(MONTH(H121)=1,YEAR(H121)-1,YEAR(H121)),$A$6:$A$23,0),VLOOKUP(MONTH(H121),$L$2:$M$6,2,FALSE)),"")</f>
        <v/>
      </c>
    </row>
    <row r="122" spans="8:9" ht="14.4">
      <c r="H122" s="1">
        <v>38353</v>
      </c>
      <c r="I122" s="44" t="str" cm="1">
        <f t="array" ref="I122">IFERROR(INDEX($A$6:$E$23,MATCH(IF(MONTH(H122)=1,YEAR(H122)-1,YEAR(H122)),$A$6:$A$23,0),VLOOKUP(MONTH(H122),$L$2:$M$6,2,FALSE)),"")</f>
        <v/>
      </c>
    </row>
    <row r="123" spans="8:9" ht="14.4">
      <c r="H123" s="1">
        <v>38384</v>
      </c>
      <c r="I123" s="44" t="str" cm="1">
        <f t="array" ref="I123">IFERROR(INDEX($A$6:$E$23,MATCH(IF(MONTH(H123)=1,YEAR(H123)-1,YEAR(H123)),$A$6:$A$23,0),VLOOKUP(MONTH(H123),$L$2:$M$6,2,FALSE)),"")</f>
        <v/>
      </c>
    </row>
    <row r="124" spans="8:9" ht="14.4">
      <c r="H124" s="1">
        <v>38412</v>
      </c>
      <c r="I124" s="44" t="str" cm="1">
        <f t="array" ref="I124">IFERROR(INDEX($A$6:$E$23,MATCH(IF(MONTH(H124)=1,YEAR(H124)-1,YEAR(H124)),$A$6:$A$23,0),VLOOKUP(MONTH(H124),$L$2:$M$6,2,FALSE)),"")</f>
        <v/>
      </c>
    </row>
    <row r="125" spans="8:9" ht="14.4">
      <c r="H125" s="1">
        <v>38443</v>
      </c>
      <c r="I125" s="44" t="str" cm="1">
        <f t="array" ref="I125">IFERROR(INDEX($A$6:$E$23,MATCH(IF(MONTH(H125)=1,YEAR(H125)-1,YEAR(H125)),$A$6:$A$23,0),VLOOKUP(MONTH(H125),$L$2:$M$6,2,FALSE)),"")</f>
        <v/>
      </c>
    </row>
    <row r="126" spans="8:9" ht="14.4">
      <c r="H126" s="1">
        <v>38473</v>
      </c>
      <c r="I126" s="44" t="str" cm="1">
        <f t="array" ref="I126">IFERROR(INDEX($A$6:$E$23,MATCH(IF(MONTH(H126)=1,YEAR(H126)-1,YEAR(H126)),$A$6:$A$23,0),VLOOKUP(MONTH(H126),$L$2:$M$6,2,FALSE)),"")</f>
        <v/>
      </c>
    </row>
    <row r="127" spans="8:9" ht="14.4">
      <c r="H127" s="1">
        <v>38504</v>
      </c>
      <c r="I127" s="44" t="str" cm="1">
        <f t="array" ref="I127">IFERROR(INDEX($A$6:$E$23,MATCH(IF(MONTH(H127)=1,YEAR(H127)-1,YEAR(H127)),$A$6:$A$23,0),VLOOKUP(MONTH(H127),$L$2:$M$6,2,FALSE)),"")</f>
        <v/>
      </c>
    </row>
    <row r="128" spans="8:9" ht="14.4">
      <c r="H128" s="1">
        <v>38534</v>
      </c>
      <c r="I128" s="44" t="str" cm="1">
        <f t="array" ref="I128">IFERROR(INDEX($A$6:$E$23,MATCH(IF(MONTH(H128)=1,YEAR(H128)-1,YEAR(H128)),$A$6:$A$23,0),VLOOKUP(MONTH(H128),$L$2:$M$6,2,FALSE)),"")</f>
        <v/>
      </c>
    </row>
    <row r="129" spans="8:9" ht="14.4">
      <c r="H129" s="1">
        <v>38565</v>
      </c>
      <c r="I129" s="44" t="str" cm="1">
        <f t="array" ref="I129">IFERROR(INDEX($A$6:$E$23,MATCH(IF(MONTH(H129)=1,YEAR(H129)-1,YEAR(H129)),$A$6:$A$23,0),VLOOKUP(MONTH(H129),$L$2:$M$6,2,FALSE)),"")</f>
        <v/>
      </c>
    </row>
    <row r="130" spans="8:9" ht="14.4">
      <c r="H130" s="1">
        <v>38596</v>
      </c>
      <c r="I130" s="44" t="str" cm="1">
        <f t="array" ref="I130">IFERROR(INDEX($A$6:$E$23,MATCH(IF(MONTH(H130)=1,YEAR(H130)-1,YEAR(H130)),$A$6:$A$23,0),VLOOKUP(MONTH(H130),$L$2:$M$6,2,FALSE)),"")</f>
        <v/>
      </c>
    </row>
    <row r="131" spans="8:9" ht="14.4">
      <c r="H131" s="1">
        <v>38626</v>
      </c>
      <c r="I131" s="44" t="str" cm="1">
        <f t="array" ref="I131">IFERROR(INDEX($A$6:$E$23,MATCH(IF(MONTH(H131)=1,YEAR(H131)-1,YEAR(H131)),$A$6:$A$23,0),VLOOKUP(MONTH(H131),$L$2:$M$6,2,FALSE)),"")</f>
        <v/>
      </c>
    </row>
    <row r="132" spans="8:9" ht="14.4">
      <c r="H132" s="1">
        <v>38657</v>
      </c>
      <c r="I132" s="44" t="str" cm="1">
        <f t="array" ref="I132">IFERROR(INDEX($A$6:$E$23,MATCH(IF(MONTH(H132)=1,YEAR(H132)-1,YEAR(H132)),$A$6:$A$23,0),VLOOKUP(MONTH(H132),$L$2:$M$6,2,FALSE)),"")</f>
        <v/>
      </c>
    </row>
    <row r="133" spans="8:9" ht="14.4">
      <c r="H133" s="1">
        <v>38687</v>
      </c>
      <c r="I133" s="44" t="str" cm="1">
        <f t="array" ref="I133">IFERROR(INDEX($A$6:$E$23,MATCH(IF(MONTH(H133)=1,YEAR(H133)-1,YEAR(H133)),$A$6:$A$23,0),VLOOKUP(MONTH(H133),$L$2:$M$6,2,FALSE)),"")</f>
        <v/>
      </c>
    </row>
    <row r="134" spans="8:9" ht="14.4">
      <c r="H134" s="1">
        <v>38718</v>
      </c>
      <c r="I134" s="44" t="str" cm="1">
        <f t="array" ref="I134">IFERROR(INDEX($A$6:$E$23,MATCH(IF(MONTH(H134)=1,YEAR(H134)-1,YEAR(H134)),$A$6:$A$23,0),VLOOKUP(MONTH(H134),$L$2:$M$6,2,FALSE)),"")</f>
        <v/>
      </c>
    </row>
    <row r="135" spans="8:9" ht="14.4">
      <c r="H135" s="1">
        <v>38749</v>
      </c>
      <c r="I135" s="44" t="str" cm="1">
        <f t="array" ref="I135">IFERROR(INDEX($A$6:$E$23,MATCH(IF(MONTH(H135)=1,YEAR(H135)-1,YEAR(H135)),$A$6:$A$23,0),VLOOKUP(MONTH(H135),$L$2:$M$6,2,FALSE)),"")</f>
        <v/>
      </c>
    </row>
    <row r="136" spans="8:9" ht="14.4">
      <c r="H136" s="1">
        <v>38777</v>
      </c>
      <c r="I136" s="44" t="str" cm="1">
        <f t="array" ref="I136">IFERROR(INDEX($A$6:$E$23,MATCH(IF(MONTH(H136)=1,YEAR(H136)-1,YEAR(H136)),$A$6:$A$23,0),VLOOKUP(MONTH(H136),$L$2:$M$6,2,FALSE)),"")</f>
        <v/>
      </c>
    </row>
    <row r="137" spans="8:9" ht="14.4">
      <c r="H137" s="1">
        <v>38808</v>
      </c>
      <c r="I137" s="44" cm="1">
        <f t="array" ref="I137">IFERROR(INDEX($A$6:$E$23,MATCH(IF(MONTH(H137)=1,YEAR(H137)-1,YEAR(H137)),$A$6:$A$23,0),VLOOKUP(MONTH(H137),$L$2:$M$6,2,FALSE)),"")</f>
        <v>-6</v>
      </c>
    </row>
    <row r="138" spans="8:9" ht="14.4">
      <c r="H138" s="1">
        <v>38838</v>
      </c>
      <c r="I138" s="44" t="str" cm="1">
        <f t="array" ref="I138">IFERROR(INDEX($A$6:$E$23,MATCH(IF(MONTH(H138)=1,YEAR(H138)-1,YEAR(H138)),$A$6:$A$23,0),VLOOKUP(MONTH(H138),$L$2:$M$6,2,FALSE)),"")</f>
        <v/>
      </c>
    </row>
    <row r="139" spans="8:9" ht="14.4">
      <c r="H139" s="1">
        <v>38869</v>
      </c>
      <c r="I139" s="44" t="str" cm="1">
        <f t="array" ref="I139">IFERROR(INDEX($A$6:$E$23,MATCH(IF(MONTH(H139)=1,YEAR(H139)-1,YEAR(H139)),$A$6:$A$23,0),VLOOKUP(MONTH(H139),$L$2:$M$6,2,FALSE)),"")</f>
        <v/>
      </c>
    </row>
    <row r="140" spans="8:9" ht="14.4">
      <c r="H140" s="1">
        <v>38899</v>
      </c>
      <c r="I140" s="44" cm="1">
        <f t="array" ref="I140">IFERROR(INDEX($A$6:$E$23,MATCH(IF(MONTH(H140)=1,YEAR(H140)-1,YEAR(H140)),$A$6:$A$23,0),VLOOKUP(MONTH(H140),$L$2:$M$6,2,FALSE)),"")</f>
        <v>-5</v>
      </c>
    </row>
    <row r="141" spans="8:9" ht="14.4">
      <c r="H141" s="1">
        <v>38930</v>
      </c>
      <c r="I141" s="44" t="str" cm="1">
        <f t="array" ref="I141">IFERROR(INDEX($A$6:$E$23,MATCH(IF(MONTH(H141)=1,YEAR(H141)-1,YEAR(H141)),$A$6:$A$23,0),VLOOKUP(MONTH(H141),$L$2:$M$6,2,FALSE)),"")</f>
        <v/>
      </c>
    </row>
    <row r="142" spans="8:9" ht="14.4">
      <c r="H142" s="1">
        <v>38961</v>
      </c>
      <c r="I142" s="44" t="str" cm="1">
        <f t="array" ref="I142">IFERROR(INDEX($A$6:$E$23,MATCH(IF(MONTH(H142)=1,YEAR(H142)-1,YEAR(H142)),$A$6:$A$23,0),VLOOKUP(MONTH(H142),$L$2:$M$6,2,FALSE)),"")</f>
        <v/>
      </c>
    </row>
    <row r="143" spans="8:9" ht="14.4">
      <c r="H143" s="1">
        <v>38991</v>
      </c>
      <c r="I143" s="44" cm="1">
        <f t="array" ref="I143">IFERROR(INDEX($A$6:$E$23,MATCH(IF(MONTH(H143)=1,YEAR(H143)-1,YEAR(H143)),$A$6:$A$23,0),VLOOKUP(MONTH(H143),$L$2:$M$6,2,FALSE)),"")</f>
        <v>-5</v>
      </c>
    </row>
    <row r="144" spans="8:9" ht="14.4">
      <c r="H144" s="1">
        <v>39022</v>
      </c>
      <c r="I144" s="44" t="str" cm="1">
        <f t="array" ref="I144">IFERROR(INDEX($A$6:$E$23,MATCH(IF(MONTH(H144)=1,YEAR(H144)-1,YEAR(H144)),$A$6:$A$23,0),VLOOKUP(MONTH(H144),$L$2:$M$6,2,FALSE)),"")</f>
        <v/>
      </c>
    </row>
    <row r="145" spans="8:9" ht="14.4">
      <c r="H145" s="1">
        <v>39052</v>
      </c>
      <c r="I145" s="44" t="str" cm="1">
        <f t="array" ref="I145">IFERROR(INDEX($A$6:$E$23,MATCH(IF(MONTH(H145)=1,YEAR(H145)-1,YEAR(H145)),$A$6:$A$23,0),VLOOKUP(MONTH(H145),$L$2:$M$6,2,FALSE)),"")</f>
        <v/>
      </c>
    </row>
    <row r="146" spans="8:9" ht="14.4">
      <c r="H146" s="1">
        <v>39083</v>
      </c>
      <c r="I146" s="44" cm="1">
        <f t="array" ref="I146">IFERROR(INDEX($A$6:$E$23,MATCH(IF(MONTH(H146)=1,YEAR(H146)-1,YEAR(H146)),$A$6:$A$23,0),VLOOKUP(MONTH(H146),$L$2:$M$6,2,FALSE)),"")</f>
        <v>-10</v>
      </c>
    </row>
    <row r="147" spans="8:9" ht="14.4">
      <c r="H147" s="1">
        <v>39114</v>
      </c>
      <c r="I147" s="44" t="str" cm="1">
        <f t="array" ref="I147">IFERROR(INDEX($A$6:$E$23,MATCH(IF(MONTH(H147)=1,YEAR(H147)-1,YEAR(H147)),$A$6:$A$23,0),VLOOKUP(MONTH(H147),$L$2:$M$6,2,FALSE)),"")</f>
        <v/>
      </c>
    </row>
    <row r="148" spans="8:9" ht="14.4">
      <c r="H148" s="1">
        <v>39142</v>
      </c>
      <c r="I148" s="44" t="str" cm="1">
        <f t="array" ref="I148">IFERROR(INDEX($A$6:$E$23,MATCH(IF(MONTH(H148)=1,YEAR(H148)-1,YEAR(H148)),$A$6:$A$23,0),VLOOKUP(MONTH(H148),$L$2:$M$6,2,FALSE)),"")</f>
        <v/>
      </c>
    </row>
    <row r="149" spans="8:9" ht="14.4">
      <c r="H149" s="1">
        <v>39173</v>
      </c>
      <c r="I149" s="44" cm="1">
        <f t="array" ref="I149">IFERROR(INDEX($A$6:$E$23,MATCH(IF(MONTH(H149)=1,YEAR(H149)-1,YEAR(H149)),$A$6:$A$23,0),VLOOKUP(MONTH(H149),$L$2:$M$6,2,FALSE)),"")</f>
        <v>-4</v>
      </c>
    </row>
    <row r="150" spans="8:9" ht="14.4">
      <c r="H150" s="1">
        <v>39203</v>
      </c>
      <c r="I150" s="44" t="str" cm="1">
        <f t="array" ref="I150">IFERROR(INDEX($A$6:$E$23,MATCH(IF(MONTH(H150)=1,YEAR(H150)-1,YEAR(H150)),$A$6:$A$23,0),VLOOKUP(MONTH(H150),$L$2:$M$6,2,FALSE)),"")</f>
        <v/>
      </c>
    </row>
    <row r="151" spans="8:9" ht="14.4">
      <c r="H151" s="1">
        <v>39234</v>
      </c>
      <c r="I151" s="44" t="str" cm="1">
        <f t="array" ref="I151">IFERROR(INDEX($A$6:$E$23,MATCH(IF(MONTH(H151)=1,YEAR(H151)-1,YEAR(H151)),$A$6:$A$23,0),VLOOKUP(MONTH(H151),$L$2:$M$6,2,FALSE)),"")</f>
        <v/>
      </c>
    </row>
    <row r="152" spans="8:9" ht="14.4">
      <c r="H152" s="1">
        <v>39264</v>
      </c>
      <c r="I152" s="44" cm="1">
        <f t="array" ref="I152">IFERROR(INDEX($A$6:$E$23,MATCH(IF(MONTH(H152)=1,YEAR(H152)-1,YEAR(H152)),$A$6:$A$23,0),VLOOKUP(MONTH(H152),$L$2:$M$6,2,FALSE)),"")</f>
        <v>3</v>
      </c>
    </row>
    <row r="153" spans="8:9" ht="14.4">
      <c r="H153" s="1">
        <v>39295</v>
      </c>
      <c r="I153" s="44" t="str" cm="1">
        <f t="array" ref="I153">IFERROR(INDEX($A$6:$E$23,MATCH(IF(MONTH(H153)=1,YEAR(H153)-1,YEAR(H153)),$A$6:$A$23,0),VLOOKUP(MONTH(H153),$L$2:$M$6,2,FALSE)),"")</f>
        <v/>
      </c>
    </row>
    <row r="154" spans="8:9" ht="14.4">
      <c r="H154" s="1">
        <v>39326</v>
      </c>
      <c r="I154" s="44" t="str" cm="1">
        <f t="array" ref="I154">IFERROR(INDEX($A$6:$E$23,MATCH(IF(MONTH(H154)=1,YEAR(H154)-1,YEAR(H154)),$A$6:$A$23,0),VLOOKUP(MONTH(H154),$L$2:$M$6,2,FALSE)),"")</f>
        <v/>
      </c>
    </row>
    <row r="155" spans="8:9" ht="14.4">
      <c r="H155" s="1">
        <v>39356</v>
      </c>
      <c r="I155" s="44" cm="1">
        <f t="array" ref="I155">IFERROR(INDEX($A$6:$E$23,MATCH(IF(MONTH(H155)=1,YEAR(H155)-1,YEAR(H155)),$A$6:$A$23,0),VLOOKUP(MONTH(H155),$L$2:$M$6,2,FALSE)),"")</f>
        <v>-1</v>
      </c>
    </row>
    <row r="156" spans="8:9" ht="14.4">
      <c r="H156" s="1">
        <v>39387</v>
      </c>
      <c r="I156" s="44" t="str" cm="1">
        <f t="array" ref="I156">IFERROR(INDEX($A$6:$E$23,MATCH(IF(MONTH(H156)=1,YEAR(H156)-1,YEAR(H156)),$A$6:$A$23,0),VLOOKUP(MONTH(H156),$L$2:$M$6,2,FALSE)),"")</f>
        <v/>
      </c>
    </row>
    <row r="157" spans="8:9" ht="14.4">
      <c r="H157" s="1">
        <v>39417</v>
      </c>
      <c r="I157" s="44" t="str" cm="1">
        <f t="array" ref="I157">IFERROR(INDEX($A$6:$E$23,MATCH(IF(MONTH(H157)=1,YEAR(H157)-1,YEAR(H157)),$A$6:$A$23,0),VLOOKUP(MONTH(H157),$L$2:$M$6,2,FALSE)),"")</f>
        <v/>
      </c>
    </row>
    <row r="158" spans="8:9" ht="14.4">
      <c r="H158" s="1">
        <v>39448</v>
      </c>
      <c r="I158" s="44" cm="1">
        <f t="array" ref="I158">IFERROR(INDEX($A$6:$E$23,MATCH(IF(MONTH(H158)=1,YEAR(H158)-1,YEAR(H158)),$A$6:$A$23,0),VLOOKUP(MONTH(H158),$L$2:$M$6,2,FALSE)),"")</f>
        <v>-5</v>
      </c>
    </row>
    <row r="159" spans="8:9" ht="14.4">
      <c r="H159" s="1">
        <v>39479</v>
      </c>
      <c r="I159" s="44" t="str" cm="1">
        <f t="array" ref="I159">IFERROR(INDEX($A$6:$E$23,MATCH(IF(MONTH(H159)=1,YEAR(H159)-1,YEAR(H159)),$A$6:$A$23,0),VLOOKUP(MONTH(H159),$L$2:$M$6,2,FALSE)),"")</f>
        <v/>
      </c>
    </row>
    <row r="160" spans="8:9" ht="14.4">
      <c r="H160" s="1">
        <v>39508</v>
      </c>
      <c r="I160" s="44" t="str" cm="1">
        <f t="array" ref="I160">IFERROR(INDEX($A$6:$E$23,MATCH(IF(MONTH(H160)=1,YEAR(H160)-1,YEAR(H160)),$A$6:$A$23,0),VLOOKUP(MONTH(H160),$L$2:$M$6,2,FALSE)),"")</f>
        <v/>
      </c>
    </row>
    <row r="161" spans="8:9" ht="14.4">
      <c r="H161" s="1">
        <v>39539</v>
      </c>
      <c r="I161" s="44" cm="1">
        <f t="array" ref="I161">IFERROR(INDEX($A$6:$E$23,MATCH(IF(MONTH(H161)=1,YEAR(H161)-1,YEAR(H161)),$A$6:$A$23,0),VLOOKUP(MONTH(H161),$L$2:$M$6,2,FALSE)),"")</f>
        <v>3</v>
      </c>
    </row>
    <row r="162" spans="8:9" ht="14.4">
      <c r="H162" s="1">
        <v>39569</v>
      </c>
      <c r="I162" s="44" t="str" cm="1">
        <f t="array" ref="I162">IFERROR(INDEX($A$6:$E$23,MATCH(IF(MONTH(H162)=1,YEAR(H162)-1,YEAR(H162)),$A$6:$A$23,0),VLOOKUP(MONTH(H162),$L$2:$M$6,2,FALSE)),"")</f>
        <v/>
      </c>
    </row>
    <row r="163" spans="8:9" ht="14.4">
      <c r="H163" s="1">
        <v>39600</v>
      </c>
      <c r="I163" s="44" t="str" cm="1">
        <f t="array" ref="I163">IFERROR(INDEX($A$6:$E$23,MATCH(IF(MONTH(H163)=1,YEAR(H163)-1,YEAR(H163)),$A$6:$A$23,0),VLOOKUP(MONTH(H163),$L$2:$M$6,2,FALSE)),"")</f>
        <v/>
      </c>
    </row>
    <row r="164" spans="8:9" ht="14.4">
      <c r="H164" s="1">
        <v>39630</v>
      </c>
      <c r="I164" s="44" cm="1">
        <f t="array" ref="I164">IFERROR(INDEX($A$6:$E$23,MATCH(IF(MONTH(H164)=1,YEAR(H164)-1,YEAR(H164)),$A$6:$A$23,0),VLOOKUP(MONTH(H164),$L$2:$M$6,2,FALSE)),"")</f>
        <v>6</v>
      </c>
    </row>
    <row r="165" spans="8:9" ht="14.4">
      <c r="H165" s="1">
        <v>39661</v>
      </c>
      <c r="I165" s="44" t="str" cm="1">
        <f t="array" ref="I165">IFERROR(INDEX($A$6:$E$23,MATCH(IF(MONTH(H165)=1,YEAR(H165)-1,YEAR(H165)),$A$6:$A$23,0),VLOOKUP(MONTH(H165),$L$2:$M$6,2,FALSE)),"")</f>
        <v/>
      </c>
    </row>
    <row r="166" spans="8:9" ht="14.4">
      <c r="H166" s="1">
        <v>39692</v>
      </c>
      <c r="I166" s="44" t="str" cm="1">
        <f t="array" ref="I166">IFERROR(INDEX($A$6:$E$23,MATCH(IF(MONTH(H166)=1,YEAR(H166)-1,YEAR(H166)),$A$6:$A$23,0),VLOOKUP(MONTH(H166),$L$2:$M$6,2,FALSE)),"")</f>
        <v/>
      </c>
    </row>
    <row r="167" spans="8:9" ht="14.4">
      <c r="H167" s="1">
        <v>39722</v>
      </c>
      <c r="I167" s="44" cm="1">
        <f t="array" ref="I167">IFERROR(INDEX($A$6:$E$23,MATCH(IF(MONTH(H167)=1,YEAR(H167)-1,YEAR(H167)),$A$6:$A$23,0),VLOOKUP(MONTH(H167),$L$2:$M$6,2,FALSE)),"")</f>
        <v>3</v>
      </c>
    </row>
    <row r="168" spans="8:9" ht="14.4">
      <c r="H168" s="1">
        <v>39753</v>
      </c>
      <c r="I168" s="44" t="str" cm="1">
        <f t="array" ref="I168">IFERROR(INDEX($A$6:$E$23,MATCH(IF(MONTH(H168)=1,YEAR(H168)-1,YEAR(H168)),$A$6:$A$23,0),VLOOKUP(MONTH(H168),$L$2:$M$6,2,FALSE)),"")</f>
        <v/>
      </c>
    </row>
    <row r="169" spans="8:9" ht="14.4">
      <c r="H169" s="1">
        <v>39783</v>
      </c>
      <c r="I169" s="44" t="str" cm="1">
        <f t="array" ref="I169">IFERROR(INDEX($A$6:$E$23,MATCH(IF(MONTH(H169)=1,YEAR(H169)-1,YEAR(H169)),$A$6:$A$23,0),VLOOKUP(MONTH(H169),$L$2:$M$6,2,FALSE)),"")</f>
        <v/>
      </c>
    </row>
    <row r="170" spans="8:9" ht="14.4">
      <c r="H170" s="1">
        <v>39814</v>
      </c>
      <c r="I170" s="44" cm="1">
        <f t="array" ref="I170">IFERROR(INDEX($A$6:$E$23,MATCH(IF(MONTH(H170)=1,YEAR(H170)-1,YEAR(H170)),$A$6:$A$23,0),VLOOKUP(MONTH(H170),$L$2:$M$6,2,FALSE)),"")</f>
        <v>-6</v>
      </c>
    </row>
    <row r="171" spans="8:9" ht="14.4">
      <c r="H171" s="1">
        <v>39845</v>
      </c>
      <c r="I171" s="44" t="str" cm="1">
        <f t="array" ref="I171">IFERROR(INDEX($A$6:$E$23,MATCH(IF(MONTH(H171)=1,YEAR(H171)-1,YEAR(H171)),$A$6:$A$23,0),VLOOKUP(MONTH(H171),$L$2:$M$6,2,FALSE)),"")</f>
        <v/>
      </c>
    </row>
    <row r="172" spans="8:9" ht="14.4">
      <c r="H172" s="1">
        <v>39873</v>
      </c>
      <c r="I172" s="44" t="str" cm="1">
        <f t="array" ref="I172">IFERROR(INDEX($A$6:$E$23,MATCH(IF(MONTH(H172)=1,YEAR(H172)-1,YEAR(H172)),$A$6:$A$23,0),VLOOKUP(MONTH(H172),$L$2:$M$6,2,FALSE)),"")</f>
        <v/>
      </c>
    </row>
    <row r="173" spans="8:9" ht="14.4">
      <c r="H173" s="1">
        <v>39904</v>
      </c>
      <c r="I173" s="44" cm="1">
        <f t="array" ref="I173">IFERROR(INDEX($A$6:$E$23,MATCH(IF(MONTH(H173)=1,YEAR(H173)-1,YEAR(H173)),$A$6:$A$23,0),VLOOKUP(MONTH(H173),$L$2:$M$6,2,FALSE)),"")</f>
        <v>-18</v>
      </c>
    </row>
    <row r="174" spans="8:9" ht="14.4">
      <c r="H174" s="1">
        <v>39934</v>
      </c>
      <c r="I174" s="44" t="str" cm="1">
        <f t="array" ref="I174">IFERROR(INDEX($A$6:$E$23,MATCH(IF(MONTH(H174)=1,YEAR(H174)-1,YEAR(H174)),$A$6:$A$23,0),VLOOKUP(MONTH(H174),$L$2:$M$6,2,FALSE)),"")</f>
        <v/>
      </c>
    </row>
    <row r="175" spans="8:9" ht="14.4">
      <c r="H175" s="1">
        <v>39965</v>
      </c>
      <c r="I175" s="44" t="str" cm="1">
        <f t="array" ref="I175">IFERROR(INDEX($A$6:$E$23,MATCH(IF(MONTH(H175)=1,YEAR(H175)-1,YEAR(H175)),$A$6:$A$23,0),VLOOKUP(MONTH(H175),$L$2:$M$6,2,FALSE)),"")</f>
        <v/>
      </c>
    </row>
    <row r="176" spans="8:9" ht="14.4">
      <c r="H176" s="1">
        <v>39995</v>
      </c>
      <c r="I176" s="44" cm="1">
        <f t="array" ref="I176">IFERROR(INDEX($A$6:$E$23,MATCH(IF(MONTH(H176)=1,YEAR(H176)-1,YEAR(H176)),$A$6:$A$23,0),VLOOKUP(MONTH(H176),$L$2:$M$6,2,FALSE)),"")</f>
        <v>-19</v>
      </c>
    </row>
    <row r="177" spans="8:9" ht="14.4">
      <c r="H177" s="1">
        <v>40026</v>
      </c>
      <c r="I177" s="44" t="str" cm="1">
        <f t="array" ref="I177">IFERROR(INDEX($A$6:$E$23,MATCH(IF(MONTH(H177)=1,YEAR(H177)-1,YEAR(H177)),$A$6:$A$23,0),VLOOKUP(MONTH(H177),$L$2:$M$6,2,FALSE)),"")</f>
        <v/>
      </c>
    </row>
    <row r="178" spans="8:9" ht="14.4">
      <c r="H178" s="1">
        <v>40057</v>
      </c>
      <c r="I178" s="44" t="str" cm="1">
        <f t="array" ref="I178">IFERROR(INDEX($A$6:$E$23,MATCH(IF(MONTH(H178)=1,YEAR(H178)-1,YEAR(H178)),$A$6:$A$23,0),VLOOKUP(MONTH(H178),$L$2:$M$6,2,FALSE)),"")</f>
        <v/>
      </c>
    </row>
    <row r="179" spans="8:9" ht="14.4">
      <c r="H179" s="1">
        <v>40087</v>
      </c>
      <c r="I179" s="44" cm="1">
        <f t="array" ref="I179">IFERROR(INDEX($A$6:$E$23,MATCH(IF(MONTH(H179)=1,YEAR(H179)-1,YEAR(H179)),$A$6:$A$23,0),VLOOKUP(MONTH(H179),$L$2:$M$6,2,FALSE)),"")</f>
        <v>-20</v>
      </c>
    </row>
    <row r="180" spans="8:9" ht="14.4">
      <c r="H180" s="1">
        <v>40118</v>
      </c>
      <c r="I180" s="44" t="str" cm="1">
        <f t="array" ref="I180">IFERROR(INDEX($A$6:$E$23,MATCH(IF(MONTH(H180)=1,YEAR(H180)-1,YEAR(H180)),$A$6:$A$23,0),VLOOKUP(MONTH(H180),$L$2:$M$6,2,FALSE)),"")</f>
        <v/>
      </c>
    </row>
    <row r="181" spans="8:9" ht="14.4">
      <c r="H181" s="1">
        <v>40148</v>
      </c>
      <c r="I181" s="44" t="str" cm="1">
        <f t="array" ref="I181">IFERROR(INDEX($A$6:$E$23,MATCH(IF(MONTH(H181)=1,YEAR(H181)-1,YEAR(H181)),$A$6:$A$23,0),VLOOKUP(MONTH(H181),$L$2:$M$6,2,FALSE)),"")</f>
        <v/>
      </c>
    </row>
    <row r="182" spans="8:9" ht="14.4">
      <c r="H182" s="1">
        <v>40179</v>
      </c>
      <c r="I182" s="44" cm="1">
        <f t="array" ref="I182">IFERROR(INDEX($A$6:$E$23,MATCH(IF(MONTH(H182)=1,YEAR(H182)-1,YEAR(H182)),$A$6:$A$23,0),VLOOKUP(MONTH(H182),$L$2:$M$6,2,FALSE)),"")</f>
        <v>-21</v>
      </c>
    </row>
    <row r="183" spans="8:9" ht="14.4">
      <c r="H183" s="1">
        <v>40210</v>
      </c>
      <c r="I183" s="44" t="str" cm="1">
        <f t="array" ref="I183">IFERROR(INDEX($A$6:$E$23,MATCH(IF(MONTH(H183)=1,YEAR(H183)-1,YEAR(H183)),$A$6:$A$23,0),VLOOKUP(MONTH(H183),$L$2:$M$6,2,FALSE)),"")</f>
        <v/>
      </c>
    </row>
    <row r="184" spans="8:9" ht="14.4">
      <c r="H184" s="1">
        <v>40238</v>
      </c>
      <c r="I184" s="44" t="str" cm="1">
        <f t="array" ref="I184">IFERROR(INDEX($A$6:$E$23,MATCH(IF(MONTH(H184)=1,YEAR(H184)-1,YEAR(H184)),$A$6:$A$23,0),VLOOKUP(MONTH(H184),$L$2:$M$6,2,FALSE)),"")</f>
        <v/>
      </c>
    </row>
    <row r="185" spans="8:9" ht="14.4">
      <c r="H185" s="1">
        <v>40269</v>
      </c>
      <c r="I185" s="44" cm="1">
        <f t="array" ref="I185">IFERROR(INDEX($A$6:$E$23,MATCH(IF(MONTH(H185)=1,YEAR(H185)-1,YEAR(H185)),$A$6:$A$23,0),VLOOKUP(MONTH(H185),$L$2:$M$6,2,FALSE)),"")</f>
        <v>-16</v>
      </c>
    </row>
    <row r="186" spans="8:9" ht="14.4">
      <c r="H186" s="1">
        <v>40299</v>
      </c>
      <c r="I186" s="44" t="str" cm="1">
        <f t="array" ref="I186">IFERROR(INDEX($A$6:$E$23,MATCH(IF(MONTH(H186)=1,YEAR(H186)-1,YEAR(H186)),$A$6:$A$23,0),VLOOKUP(MONTH(H186),$L$2:$M$6,2,FALSE)),"")</f>
        <v/>
      </c>
    </row>
    <row r="187" spans="8:9" ht="14.4">
      <c r="H187" s="1">
        <v>40330</v>
      </c>
      <c r="I187" s="44" t="str" cm="1">
        <f t="array" ref="I187">IFERROR(INDEX($A$6:$E$23,MATCH(IF(MONTH(H187)=1,YEAR(H187)-1,YEAR(H187)),$A$6:$A$23,0),VLOOKUP(MONTH(H187),$L$2:$M$6,2,FALSE)),"")</f>
        <v/>
      </c>
    </row>
    <row r="188" spans="8:9" ht="14.4">
      <c r="H188" s="1">
        <v>40360</v>
      </c>
      <c r="I188" s="44" cm="1">
        <f t="array" ref="I188">IFERROR(INDEX($A$6:$E$23,MATCH(IF(MONTH(H188)=1,YEAR(H188)-1,YEAR(H188)),$A$6:$A$23,0),VLOOKUP(MONTH(H188),$L$2:$M$6,2,FALSE)),"")</f>
        <v>-13</v>
      </c>
    </row>
    <row r="189" spans="8:9" ht="14.4">
      <c r="H189" s="1">
        <v>40391</v>
      </c>
      <c r="I189" s="44" t="str" cm="1">
        <f t="array" ref="I189">IFERROR(INDEX($A$6:$E$23,MATCH(IF(MONTH(H189)=1,YEAR(H189)-1,YEAR(H189)),$A$6:$A$23,0),VLOOKUP(MONTH(H189),$L$2:$M$6,2,FALSE)),"")</f>
        <v/>
      </c>
    </row>
    <row r="190" spans="8:9" ht="14.4">
      <c r="H190" s="1">
        <v>40422</v>
      </c>
      <c r="I190" s="44" t="str" cm="1">
        <f t="array" ref="I190">IFERROR(INDEX($A$6:$E$23,MATCH(IF(MONTH(H190)=1,YEAR(H190)-1,YEAR(H190)),$A$6:$A$23,0),VLOOKUP(MONTH(H190),$L$2:$M$6,2,FALSE)),"")</f>
        <v/>
      </c>
    </row>
    <row r="191" spans="8:9" ht="14.4">
      <c r="H191" s="1">
        <v>40452</v>
      </c>
      <c r="I191" s="44" cm="1">
        <f t="array" ref="I191">IFERROR(INDEX($A$6:$E$23,MATCH(IF(MONTH(H191)=1,YEAR(H191)-1,YEAR(H191)),$A$6:$A$23,0),VLOOKUP(MONTH(H191),$L$2:$M$6,2,FALSE)),"")</f>
        <v>-12</v>
      </c>
    </row>
    <row r="192" spans="8:9" ht="14.4">
      <c r="H192" s="1">
        <v>40483</v>
      </c>
      <c r="I192" s="44" t="str" cm="1">
        <f t="array" ref="I192">IFERROR(INDEX($A$6:$E$23,MATCH(IF(MONTH(H192)=1,YEAR(H192)-1,YEAR(H192)),$A$6:$A$23,0),VLOOKUP(MONTH(H192),$L$2:$M$6,2,FALSE)),"")</f>
        <v/>
      </c>
    </row>
    <row r="193" spans="8:9" ht="14.4">
      <c r="H193" s="1">
        <v>40513</v>
      </c>
      <c r="I193" s="44" t="str" cm="1">
        <f t="array" ref="I193">IFERROR(INDEX($A$6:$E$23,MATCH(IF(MONTH(H193)=1,YEAR(H193)-1,YEAR(H193)),$A$6:$A$23,0),VLOOKUP(MONTH(H193),$L$2:$M$6,2,FALSE)),"")</f>
        <v/>
      </c>
    </row>
    <row r="194" spans="8:9" ht="14.4">
      <c r="H194" s="1">
        <v>40544</v>
      </c>
      <c r="I194" s="44" cm="1">
        <f t="array" ref="I194">IFERROR(INDEX($A$6:$E$23,MATCH(IF(MONTH(H194)=1,YEAR(H194)-1,YEAR(H194)),$A$6:$A$23,0),VLOOKUP(MONTH(H194),$L$2:$M$6,2,FALSE)),"")</f>
        <v>-16</v>
      </c>
    </row>
    <row r="195" spans="8:9" ht="14.4">
      <c r="H195" s="1">
        <v>40575</v>
      </c>
      <c r="I195" s="44" t="str" cm="1">
        <f t="array" ref="I195">IFERROR(INDEX($A$6:$E$23,MATCH(IF(MONTH(H195)=1,YEAR(H195)-1,YEAR(H195)),$A$6:$A$23,0),VLOOKUP(MONTH(H195),$L$2:$M$6,2,FALSE)),"")</f>
        <v/>
      </c>
    </row>
    <row r="196" spans="8:9" ht="14.4">
      <c r="H196" s="1">
        <v>40603</v>
      </c>
      <c r="I196" s="44" t="str" cm="1">
        <f t="array" ref="I196">IFERROR(INDEX($A$6:$E$23,MATCH(IF(MONTH(H196)=1,YEAR(H196)-1,YEAR(H196)),$A$6:$A$23,0),VLOOKUP(MONTH(H196),$L$2:$M$6,2,FALSE)),"")</f>
        <v/>
      </c>
    </row>
    <row r="197" spans="8:9" ht="14.4">
      <c r="H197" s="1">
        <v>40634</v>
      </c>
      <c r="I197" s="44" cm="1">
        <f t="array" ref="I197">IFERROR(INDEX($A$6:$E$23,MATCH(IF(MONTH(H197)=1,YEAR(H197)-1,YEAR(H197)),$A$6:$A$23,0),VLOOKUP(MONTH(H197),$L$2:$M$6,2,FALSE)),"")</f>
        <v>-7</v>
      </c>
    </row>
    <row r="198" spans="8:9" ht="14.4">
      <c r="H198" s="1">
        <v>40664</v>
      </c>
      <c r="I198" s="44" t="str" cm="1">
        <f t="array" ref="I198">IFERROR(INDEX($A$6:$E$23,MATCH(IF(MONTH(H198)=1,YEAR(H198)-1,YEAR(H198)),$A$6:$A$23,0),VLOOKUP(MONTH(H198),$L$2:$M$6,2,FALSE)),"")</f>
        <v/>
      </c>
    </row>
    <row r="199" spans="8:9" ht="14.4">
      <c r="H199" s="1">
        <v>40695</v>
      </c>
      <c r="I199" s="44" t="str" cm="1">
        <f t="array" ref="I199">IFERROR(INDEX($A$6:$E$23,MATCH(IF(MONTH(H199)=1,YEAR(H199)-1,YEAR(H199)),$A$6:$A$23,0),VLOOKUP(MONTH(H199),$L$2:$M$6,2,FALSE)),"")</f>
        <v/>
      </c>
    </row>
    <row r="200" spans="8:9" ht="14.4">
      <c r="H200" s="1">
        <v>40725</v>
      </c>
      <c r="I200" s="44" cm="1">
        <f t="array" ref="I200">IFERROR(INDEX($A$6:$E$23,MATCH(IF(MONTH(H200)=1,YEAR(H200)-1,YEAR(H200)),$A$6:$A$23,0),VLOOKUP(MONTH(H200),$L$2:$M$6,2,FALSE)),"")</f>
        <v>-6</v>
      </c>
    </row>
    <row r="201" spans="8:9" ht="14.4">
      <c r="H201" s="1">
        <v>40756</v>
      </c>
      <c r="I201" s="44" t="str" cm="1">
        <f t="array" ref="I201">IFERROR(INDEX($A$6:$E$23,MATCH(IF(MONTH(H201)=1,YEAR(H201)-1,YEAR(H201)),$A$6:$A$23,0),VLOOKUP(MONTH(H201),$L$2:$M$6,2,FALSE)),"")</f>
        <v/>
      </c>
    </row>
    <row r="202" spans="8:9" ht="14.4">
      <c r="H202" s="1">
        <v>40787</v>
      </c>
      <c r="I202" s="44" t="str" cm="1">
        <f t="array" ref="I202">IFERROR(INDEX($A$6:$E$23,MATCH(IF(MONTH(H202)=1,YEAR(H202)-1,YEAR(H202)),$A$6:$A$23,0),VLOOKUP(MONTH(H202),$L$2:$M$6,2,FALSE)),"")</f>
        <v/>
      </c>
    </row>
    <row r="203" spans="8:9" ht="14.4">
      <c r="H203" s="1">
        <v>40817</v>
      </c>
      <c r="I203" s="44" cm="1">
        <f t="array" ref="I203">IFERROR(INDEX($A$6:$E$23,MATCH(IF(MONTH(H203)=1,YEAR(H203)-1,YEAR(H203)),$A$6:$A$23,0),VLOOKUP(MONTH(H203),$L$2:$M$6,2,FALSE)),"")</f>
        <v>-8</v>
      </c>
    </row>
    <row r="204" spans="8:9" ht="14.4">
      <c r="H204" s="1">
        <v>40848</v>
      </c>
      <c r="I204" s="44" t="str" cm="1">
        <f t="array" ref="I204">IFERROR(INDEX($A$6:$E$23,MATCH(IF(MONTH(H204)=1,YEAR(H204)-1,YEAR(H204)),$A$6:$A$23,0),VLOOKUP(MONTH(H204),$L$2:$M$6,2,FALSE)),"")</f>
        <v/>
      </c>
    </row>
    <row r="205" spans="8:9" ht="14.4">
      <c r="H205" s="1">
        <v>40878</v>
      </c>
      <c r="I205" s="44" t="str" cm="1">
        <f t="array" ref="I205">IFERROR(INDEX($A$6:$E$23,MATCH(IF(MONTH(H205)=1,YEAR(H205)-1,YEAR(H205)),$A$6:$A$23,0),VLOOKUP(MONTH(H205),$L$2:$M$6,2,FALSE)),"")</f>
        <v/>
      </c>
    </row>
    <row r="206" spans="8:9" ht="14.4">
      <c r="H206" s="1">
        <v>40909</v>
      </c>
      <c r="I206" s="44" cm="1">
        <f t="array" ref="I206">IFERROR(INDEX($A$6:$E$23,MATCH(IF(MONTH(H206)=1,YEAR(H206)-1,YEAR(H206)),$A$6:$A$23,0),VLOOKUP(MONTH(H206),$L$2:$M$6,2,FALSE)),"")</f>
        <v>-12</v>
      </c>
    </row>
    <row r="207" spans="8:9" ht="14.4">
      <c r="H207" s="1">
        <v>40940</v>
      </c>
      <c r="I207" s="44" t="str" cm="1">
        <f t="array" ref="I207">IFERROR(INDEX($A$6:$E$23,MATCH(IF(MONTH(H207)=1,YEAR(H207)-1,YEAR(H207)),$A$6:$A$23,0),VLOOKUP(MONTH(H207),$L$2:$M$6,2,FALSE)),"")</f>
        <v/>
      </c>
    </row>
    <row r="208" spans="8:9" ht="14.4">
      <c r="H208" s="1">
        <v>40969</v>
      </c>
      <c r="I208" s="44" t="str" cm="1">
        <f t="array" ref="I208">IFERROR(INDEX($A$6:$E$23,MATCH(IF(MONTH(H208)=1,YEAR(H208)-1,YEAR(H208)),$A$6:$A$23,0),VLOOKUP(MONTH(H208),$L$2:$M$6,2,FALSE)),"")</f>
        <v/>
      </c>
    </row>
    <row r="209" spans="8:9" ht="14.4">
      <c r="H209" s="1">
        <v>41000</v>
      </c>
      <c r="I209" s="44" cm="1">
        <f t="array" ref="I209">IFERROR(INDEX($A$6:$E$23,MATCH(IF(MONTH(H209)=1,YEAR(H209)-1,YEAR(H209)),$A$6:$A$23,0),VLOOKUP(MONTH(H209),$L$2:$M$6,2,FALSE)),"")</f>
        <v>-7</v>
      </c>
    </row>
    <row r="210" spans="8:9" ht="14.4">
      <c r="H210" s="1">
        <v>41030</v>
      </c>
      <c r="I210" s="44" t="str" cm="1">
        <f t="array" ref="I210">IFERROR(INDEX($A$6:$E$23,MATCH(IF(MONTH(H210)=1,YEAR(H210)-1,YEAR(H210)),$A$6:$A$23,0),VLOOKUP(MONTH(H210),$L$2:$M$6,2,FALSE)),"")</f>
        <v/>
      </c>
    </row>
    <row r="211" spans="8:9" ht="14.4">
      <c r="H211" s="1">
        <v>41061</v>
      </c>
      <c r="I211" s="44" t="str" cm="1">
        <f t="array" ref="I211">IFERROR(INDEX($A$6:$E$23,MATCH(IF(MONTH(H211)=1,YEAR(H211)-1,YEAR(H211)),$A$6:$A$23,0),VLOOKUP(MONTH(H211),$L$2:$M$6,2,FALSE)),"")</f>
        <v/>
      </c>
    </row>
    <row r="212" spans="8:9" ht="14.4">
      <c r="H212" s="1">
        <v>41091</v>
      </c>
      <c r="I212" s="44" cm="1">
        <f t="array" ref="I212">IFERROR(INDEX($A$6:$E$23,MATCH(IF(MONTH(H212)=1,YEAR(H212)-1,YEAR(H212)),$A$6:$A$23,0),VLOOKUP(MONTH(H212),$L$2:$M$6,2,FALSE)),"")</f>
        <v>-6</v>
      </c>
    </row>
    <row r="213" spans="8:9" ht="14.4">
      <c r="H213" s="1">
        <v>41122</v>
      </c>
      <c r="I213" s="44" t="str" cm="1">
        <f t="array" ref="I213">IFERROR(INDEX($A$6:$E$23,MATCH(IF(MONTH(H213)=1,YEAR(H213)-1,YEAR(H213)),$A$6:$A$23,0),VLOOKUP(MONTH(H213),$L$2:$M$6,2,FALSE)),"")</f>
        <v/>
      </c>
    </row>
    <row r="214" spans="8:9" ht="14.4">
      <c r="H214" s="1">
        <v>41153</v>
      </c>
      <c r="I214" s="44" t="str" cm="1">
        <f t="array" ref="I214">IFERROR(INDEX($A$6:$E$23,MATCH(IF(MONTH(H214)=1,YEAR(H214)-1,YEAR(H214)),$A$6:$A$23,0),VLOOKUP(MONTH(H214),$L$2:$M$6,2,FALSE)),"")</f>
        <v/>
      </c>
    </row>
    <row r="215" spans="8:9" ht="14.4">
      <c r="H215" s="1">
        <v>41183</v>
      </c>
      <c r="I215" s="44" cm="1">
        <f t="array" ref="I215">IFERROR(INDEX($A$6:$E$23,MATCH(IF(MONTH(H215)=1,YEAR(H215)-1,YEAR(H215)),$A$6:$A$23,0),VLOOKUP(MONTH(H215),$L$2:$M$6,2,FALSE)),"")</f>
        <v>-7</v>
      </c>
    </row>
    <row r="216" spans="8:9" ht="14.4">
      <c r="H216" s="1">
        <v>41214</v>
      </c>
      <c r="I216" s="44" t="str" cm="1">
        <f t="array" ref="I216">IFERROR(INDEX($A$6:$E$23,MATCH(IF(MONTH(H216)=1,YEAR(H216)-1,YEAR(H216)),$A$6:$A$23,0),VLOOKUP(MONTH(H216),$L$2:$M$6,2,FALSE)),"")</f>
        <v/>
      </c>
    </row>
    <row r="217" spans="8:9" ht="14.4">
      <c r="H217" s="1">
        <v>41244</v>
      </c>
      <c r="I217" s="44" t="str" cm="1">
        <f t="array" ref="I217">IFERROR(INDEX($A$6:$E$23,MATCH(IF(MONTH(H217)=1,YEAR(H217)-1,YEAR(H217)),$A$6:$A$23,0),VLOOKUP(MONTH(H217),$L$2:$M$6,2,FALSE)),"")</f>
        <v/>
      </c>
    </row>
    <row r="218" spans="8:9" ht="14.4">
      <c r="H218" s="1">
        <v>41275</v>
      </c>
      <c r="I218" s="44" cm="1">
        <f t="array" ref="I218">IFERROR(INDEX($A$6:$E$23,MATCH(IF(MONTH(H218)=1,YEAR(H218)-1,YEAR(H218)),$A$6:$A$23,0),VLOOKUP(MONTH(H218),$L$2:$M$6,2,FALSE)),"")</f>
        <v>-10</v>
      </c>
    </row>
    <row r="219" spans="8:9" ht="14.4">
      <c r="H219" s="1">
        <v>41306</v>
      </c>
      <c r="I219" s="44" t="str" cm="1">
        <f t="array" ref="I219">IFERROR(INDEX($A$6:$E$23,MATCH(IF(MONTH(H219)=1,YEAR(H219)-1,YEAR(H219)),$A$6:$A$23,0),VLOOKUP(MONTH(H219),$L$2:$M$6,2,FALSE)),"")</f>
        <v/>
      </c>
    </row>
    <row r="220" spans="8:9" ht="14.4">
      <c r="H220" s="1">
        <v>41334</v>
      </c>
      <c r="I220" s="44" t="str" cm="1">
        <f t="array" ref="I220">IFERROR(INDEX($A$6:$E$23,MATCH(IF(MONTH(H220)=1,YEAR(H220)-1,YEAR(H220)),$A$6:$A$23,0),VLOOKUP(MONTH(H220),$L$2:$M$6,2,FALSE)),"")</f>
        <v/>
      </c>
    </row>
    <row r="221" spans="8:9" ht="14.4">
      <c r="H221" s="1">
        <v>41365</v>
      </c>
      <c r="I221" s="44" cm="1">
        <f t="array" ref="I221">IFERROR(INDEX($A$6:$E$23,MATCH(IF(MONTH(H221)=1,YEAR(H221)-1,YEAR(H221)),$A$6:$A$23,0),VLOOKUP(MONTH(H221),$L$2:$M$6,2,FALSE)),"")</f>
        <v>-5</v>
      </c>
    </row>
    <row r="222" spans="8:9" ht="14.4">
      <c r="H222" s="1">
        <v>41395</v>
      </c>
      <c r="I222" s="44" t="str" cm="1">
        <f t="array" ref="I222">IFERROR(INDEX($A$6:$E$23,MATCH(IF(MONTH(H222)=1,YEAR(H222)-1,YEAR(H222)),$A$6:$A$23,0),VLOOKUP(MONTH(H222),$L$2:$M$6,2,FALSE)),"")</f>
        <v/>
      </c>
    </row>
    <row r="223" spans="8:9" ht="14.4">
      <c r="H223" s="1">
        <v>41426</v>
      </c>
      <c r="I223" s="44" t="str" cm="1">
        <f t="array" ref="I223">IFERROR(INDEX($A$6:$E$23,MATCH(IF(MONTH(H223)=1,YEAR(H223)-1,YEAR(H223)),$A$6:$A$23,0),VLOOKUP(MONTH(H223),$L$2:$M$6,2,FALSE)),"")</f>
        <v/>
      </c>
    </row>
    <row r="224" spans="8:9" ht="14.4">
      <c r="H224" s="1">
        <v>41456</v>
      </c>
      <c r="I224" s="44" cm="1">
        <f t="array" ref="I224">IFERROR(INDEX($A$6:$E$23,MATCH(IF(MONTH(H224)=1,YEAR(H224)-1,YEAR(H224)),$A$6:$A$23,0),VLOOKUP(MONTH(H224),$L$2:$M$6,2,FALSE)),"")</f>
        <v>-3</v>
      </c>
    </row>
    <row r="225" spans="8:9" ht="14.4">
      <c r="H225" s="1">
        <v>41487</v>
      </c>
      <c r="I225" s="44" t="str" cm="1">
        <f t="array" ref="I225">IFERROR(INDEX($A$6:$E$23,MATCH(IF(MONTH(H225)=1,YEAR(H225)-1,YEAR(H225)),$A$6:$A$23,0),VLOOKUP(MONTH(H225),$L$2:$M$6,2,FALSE)),"")</f>
        <v/>
      </c>
    </row>
    <row r="226" spans="8:9" ht="14.4">
      <c r="H226" s="1">
        <v>41518</v>
      </c>
      <c r="I226" s="44" t="str" cm="1">
        <f t="array" ref="I226">IFERROR(INDEX($A$6:$E$23,MATCH(IF(MONTH(H226)=1,YEAR(H226)-1,YEAR(H226)),$A$6:$A$23,0),VLOOKUP(MONTH(H226),$L$2:$M$6,2,FALSE)),"")</f>
        <v/>
      </c>
    </row>
    <row r="227" spans="8:9" ht="14.4">
      <c r="H227" s="1">
        <v>41548</v>
      </c>
      <c r="I227" s="44" cm="1">
        <f t="array" ref="I227">IFERROR(INDEX($A$6:$E$23,MATCH(IF(MONTH(H227)=1,YEAR(H227)-1,YEAR(H227)),$A$6:$A$23,0),VLOOKUP(MONTH(H227),$L$2:$M$6,2,FALSE)),"")</f>
        <v>-4</v>
      </c>
    </row>
    <row r="228" spans="8:9" ht="14.4">
      <c r="H228" s="1">
        <v>41579</v>
      </c>
      <c r="I228" s="44" t="str" cm="1">
        <f t="array" ref="I228">IFERROR(INDEX($A$6:$E$23,MATCH(IF(MONTH(H228)=1,YEAR(H228)-1,YEAR(H228)),$A$6:$A$23,0),VLOOKUP(MONTH(H228),$L$2:$M$6,2,FALSE)),"")</f>
        <v/>
      </c>
    </row>
    <row r="229" spans="8:9" ht="14.4">
      <c r="H229" s="1">
        <v>41609</v>
      </c>
      <c r="I229" s="44" t="str" cm="1">
        <f t="array" ref="I229">IFERROR(INDEX($A$6:$E$23,MATCH(IF(MONTH(H229)=1,YEAR(H229)-1,YEAR(H229)),$A$6:$A$23,0),VLOOKUP(MONTH(H229),$L$2:$M$6,2,FALSE)),"")</f>
        <v/>
      </c>
    </row>
    <row r="230" spans="8:9" ht="14.4">
      <c r="H230" s="1">
        <v>41640</v>
      </c>
      <c r="I230" s="44" cm="1">
        <f t="array" ref="I230">IFERROR(INDEX($A$6:$E$23,MATCH(IF(MONTH(H230)=1,YEAR(H230)-1,YEAR(H230)),$A$6:$A$23,0),VLOOKUP(MONTH(H230),$L$2:$M$6,2,FALSE)),"")</f>
        <v>-8</v>
      </c>
    </row>
    <row r="231" spans="8:9" ht="14.4">
      <c r="H231" s="1">
        <v>41671</v>
      </c>
      <c r="I231" s="44" t="str" cm="1">
        <f t="array" ref="I231">IFERROR(INDEX($A$6:$E$23,MATCH(IF(MONTH(H231)=1,YEAR(H231)-1,YEAR(H231)),$A$6:$A$23,0),VLOOKUP(MONTH(H231),$L$2:$M$6,2,FALSE)),"")</f>
        <v/>
      </c>
    </row>
    <row r="232" spans="8:9" ht="14.4">
      <c r="H232" s="1">
        <v>41699</v>
      </c>
      <c r="I232" s="44" t="str" cm="1">
        <f t="array" ref="I232">IFERROR(INDEX($A$6:$E$23,MATCH(IF(MONTH(H232)=1,YEAR(H232)-1,YEAR(H232)),$A$6:$A$23,0),VLOOKUP(MONTH(H232),$L$2:$M$6,2,FALSE)),"")</f>
        <v/>
      </c>
    </row>
    <row r="233" spans="8:9" ht="14.4">
      <c r="H233" s="1">
        <v>41730</v>
      </c>
      <c r="I233" s="44" cm="1">
        <f t="array" ref="I233">IFERROR(INDEX($A$6:$E$23,MATCH(IF(MONTH(H233)=1,YEAR(H233)-1,YEAR(H233)),$A$6:$A$23,0),VLOOKUP(MONTH(H233),$L$2:$M$6,2,FALSE)),"")</f>
        <v>-3</v>
      </c>
    </row>
    <row r="234" spans="8:9" ht="14.4">
      <c r="H234" s="1">
        <v>41760</v>
      </c>
      <c r="I234" s="44" t="str" cm="1">
        <f t="array" ref="I234">IFERROR(INDEX($A$6:$E$23,MATCH(IF(MONTH(H234)=1,YEAR(H234)-1,YEAR(H234)),$A$6:$A$23,0),VLOOKUP(MONTH(H234),$L$2:$M$6,2,FALSE)),"")</f>
        <v/>
      </c>
    </row>
    <row r="235" spans="8:9" ht="14.4">
      <c r="H235" s="1">
        <v>41791</v>
      </c>
      <c r="I235" s="44" t="str" cm="1">
        <f t="array" ref="I235">IFERROR(INDEX($A$6:$E$23,MATCH(IF(MONTH(H235)=1,YEAR(H235)-1,YEAR(H235)),$A$6:$A$23,0),VLOOKUP(MONTH(H235),$L$2:$M$6,2,FALSE)),"")</f>
        <v/>
      </c>
    </row>
    <row r="236" spans="8:9" ht="14.4">
      <c r="H236" s="1">
        <v>41821</v>
      </c>
      <c r="I236" s="44" cm="1">
        <f t="array" ref="I236">IFERROR(INDEX($A$6:$E$23,MATCH(IF(MONTH(H236)=1,YEAR(H236)-1,YEAR(H236)),$A$6:$A$23,0),VLOOKUP(MONTH(H236),$L$2:$M$6,2,FALSE)),"")</f>
        <v>-4</v>
      </c>
    </row>
    <row r="237" spans="8:9" ht="14.4">
      <c r="H237" s="1">
        <v>41852</v>
      </c>
      <c r="I237" s="44" t="str" cm="1">
        <f t="array" ref="I237">IFERROR(INDEX($A$6:$E$23,MATCH(IF(MONTH(H237)=1,YEAR(H237)-1,YEAR(H237)),$A$6:$A$23,0),VLOOKUP(MONTH(H237),$L$2:$M$6,2,FALSE)),"")</f>
        <v/>
      </c>
    </row>
    <row r="238" spans="8:9" ht="14.4">
      <c r="H238" s="1">
        <v>41883</v>
      </c>
      <c r="I238" s="44" t="str" cm="1">
        <f t="array" ref="I238">IFERROR(INDEX($A$6:$E$23,MATCH(IF(MONTH(H238)=1,YEAR(H238)-1,YEAR(H238)),$A$6:$A$23,0),VLOOKUP(MONTH(H238),$L$2:$M$6,2,FALSE)),"")</f>
        <v/>
      </c>
    </row>
    <row r="239" spans="8:9" ht="14.4">
      <c r="H239" s="1">
        <v>41913</v>
      </c>
      <c r="I239" s="44" cm="1">
        <f t="array" ref="I239">IFERROR(INDEX($A$6:$E$23,MATCH(IF(MONTH(H239)=1,YEAR(H239)-1,YEAR(H239)),$A$6:$A$23,0),VLOOKUP(MONTH(H239),$L$2:$M$6,2,FALSE)),"")</f>
        <v>-6</v>
      </c>
    </row>
    <row r="240" spans="8:9" ht="14.4">
      <c r="H240" s="1">
        <v>41944</v>
      </c>
      <c r="I240" s="44" t="str" cm="1">
        <f t="array" ref="I240">IFERROR(INDEX($A$6:$E$23,MATCH(IF(MONTH(H240)=1,YEAR(H240)-1,YEAR(H240)),$A$6:$A$23,0),VLOOKUP(MONTH(H240),$L$2:$M$6,2,FALSE)),"")</f>
        <v/>
      </c>
    </row>
    <row r="241" spans="8:9" ht="14.4">
      <c r="H241" s="1">
        <v>41974</v>
      </c>
      <c r="I241" s="44" t="str" cm="1">
        <f t="array" ref="I241">IFERROR(INDEX($A$6:$E$23,MATCH(IF(MONTH(H241)=1,YEAR(H241)-1,YEAR(H241)),$A$6:$A$23,0),VLOOKUP(MONTH(H241),$L$2:$M$6,2,FALSE)),"")</f>
        <v/>
      </c>
    </row>
    <row r="242" spans="8:9" ht="14.4">
      <c r="H242" s="1">
        <v>42005</v>
      </c>
      <c r="I242" s="44" cm="1">
        <f t="array" ref="I242">IFERROR(INDEX($A$6:$E$23,MATCH(IF(MONTH(H242)=1,YEAR(H242)-1,YEAR(H242)),$A$6:$A$23,0),VLOOKUP(MONTH(H242),$L$2:$M$6,2,FALSE)),"")</f>
        <v>-11</v>
      </c>
    </row>
    <row r="243" spans="8:9" ht="14.4">
      <c r="H243" s="1">
        <v>42036</v>
      </c>
      <c r="I243" s="44" t="str" cm="1">
        <f t="array" ref="I243">IFERROR(INDEX($A$6:$E$23,MATCH(IF(MONTH(H243)=1,YEAR(H243)-1,YEAR(H243)),$A$6:$A$23,0),VLOOKUP(MONTH(H243),$L$2:$M$6,2,FALSE)),"")</f>
        <v/>
      </c>
    </row>
    <row r="244" spans="8:9" ht="14.4">
      <c r="H244" s="1">
        <v>42064</v>
      </c>
      <c r="I244" s="44" t="str" cm="1">
        <f t="array" ref="I244">IFERROR(INDEX($A$6:$E$23,MATCH(IF(MONTH(H244)=1,YEAR(H244)-1,YEAR(H244)),$A$6:$A$23,0),VLOOKUP(MONTH(H244),$L$2:$M$6,2,FALSE)),"")</f>
        <v/>
      </c>
    </row>
    <row r="245" spans="8:9" ht="14.4">
      <c r="H245" s="1">
        <v>42095</v>
      </c>
      <c r="I245" s="44" cm="1">
        <f t="array" ref="I245">IFERROR(INDEX($A$6:$E$23,MATCH(IF(MONTH(H245)=1,YEAR(H245)-1,YEAR(H245)),$A$6:$A$23,0),VLOOKUP(MONTH(H245),$L$2:$M$6,2,FALSE)),"")</f>
        <v>-8</v>
      </c>
    </row>
    <row r="246" spans="8:9" ht="14.4">
      <c r="H246" s="1">
        <v>42125</v>
      </c>
      <c r="I246" s="44" t="str" cm="1">
        <f t="array" ref="I246">IFERROR(INDEX($A$6:$E$23,MATCH(IF(MONTH(H246)=1,YEAR(H246)-1,YEAR(H246)),$A$6:$A$23,0),VLOOKUP(MONTH(H246),$L$2:$M$6,2,FALSE)),"")</f>
        <v/>
      </c>
    </row>
    <row r="247" spans="8:9" ht="14.4">
      <c r="H247" s="1">
        <v>42156</v>
      </c>
      <c r="I247" s="44" t="str" cm="1">
        <f t="array" ref="I247">IFERROR(INDEX($A$6:$E$23,MATCH(IF(MONTH(H247)=1,YEAR(H247)-1,YEAR(H247)),$A$6:$A$23,0),VLOOKUP(MONTH(H247),$L$2:$M$6,2,FALSE)),"")</f>
        <v/>
      </c>
    </row>
    <row r="248" spans="8:9" ht="14.4">
      <c r="H248" s="1">
        <v>42186</v>
      </c>
      <c r="I248" s="44" cm="1">
        <f t="array" ref="I248">IFERROR(INDEX($A$6:$E$23,MATCH(IF(MONTH(H248)=1,YEAR(H248)-1,YEAR(H248)),$A$6:$A$23,0),VLOOKUP(MONTH(H248),$L$2:$M$6,2,FALSE)),"")</f>
        <v>-6</v>
      </c>
    </row>
    <row r="249" spans="8:9" ht="14.4">
      <c r="H249" s="1">
        <v>42217</v>
      </c>
      <c r="I249" s="44" t="str" cm="1">
        <f t="array" ref="I249">IFERROR(INDEX($A$6:$E$23,MATCH(IF(MONTH(H249)=1,YEAR(H249)-1,YEAR(H249)),$A$6:$A$23,0),VLOOKUP(MONTH(H249),$L$2:$M$6,2,FALSE)),"")</f>
        <v/>
      </c>
    </row>
    <row r="250" spans="8:9" ht="14.4">
      <c r="H250" s="1">
        <v>42248</v>
      </c>
      <c r="I250" s="44" t="str" cm="1">
        <f t="array" ref="I250">IFERROR(INDEX($A$6:$E$23,MATCH(IF(MONTH(H250)=1,YEAR(H250)-1,YEAR(H250)),$A$6:$A$23,0),VLOOKUP(MONTH(H250),$L$2:$M$6,2,FALSE)),"")</f>
        <v/>
      </c>
    </row>
    <row r="251" spans="8:9" ht="14.4">
      <c r="H251" s="1">
        <v>42278</v>
      </c>
      <c r="I251" s="44" cm="1">
        <f t="array" ref="I251">IFERROR(INDEX($A$6:$E$23,MATCH(IF(MONTH(H251)=1,YEAR(H251)-1,YEAR(H251)),$A$6:$A$23,0),VLOOKUP(MONTH(H251),$L$2:$M$6,2,FALSE)),"")</f>
        <v>-9</v>
      </c>
    </row>
    <row r="252" spans="8:9" ht="14.4">
      <c r="H252" s="1">
        <v>42309</v>
      </c>
      <c r="I252" s="44" t="str" cm="1">
        <f t="array" ref="I252">IFERROR(INDEX($A$6:$E$23,MATCH(IF(MONTH(H252)=1,YEAR(H252)-1,YEAR(H252)),$A$6:$A$23,0),VLOOKUP(MONTH(H252),$L$2:$M$6,2,FALSE)),"")</f>
        <v/>
      </c>
    </row>
    <row r="253" spans="8:9" ht="14.4">
      <c r="H253" s="1">
        <v>42339</v>
      </c>
      <c r="I253" s="44" t="str" cm="1">
        <f t="array" ref="I253">IFERROR(INDEX($A$6:$E$23,MATCH(IF(MONTH(H253)=1,YEAR(H253)-1,YEAR(H253)),$A$6:$A$23,0),VLOOKUP(MONTH(H253),$L$2:$M$6,2,FALSE)),"")</f>
        <v/>
      </c>
    </row>
    <row r="254" spans="8:9" ht="14.4">
      <c r="H254" s="1">
        <v>42370</v>
      </c>
      <c r="I254" s="44" cm="1">
        <f t="array" ref="I254">IFERROR(INDEX($A$6:$E$23,MATCH(IF(MONTH(H254)=1,YEAR(H254)-1,YEAR(H254)),$A$6:$A$23,0),VLOOKUP(MONTH(H254),$L$2:$M$6,2,FALSE)),"")</f>
        <v>-13</v>
      </c>
    </row>
    <row r="255" spans="8:9" ht="14.4">
      <c r="H255" s="1">
        <v>42401</v>
      </c>
      <c r="I255" s="44" t="str" cm="1">
        <f t="array" ref="I255">IFERROR(INDEX($A$6:$E$23,MATCH(IF(MONTH(H255)=1,YEAR(H255)-1,YEAR(H255)),$A$6:$A$23,0),VLOOKUP(MONTH(H255),$L$2:$M$6,2,FALSE)),"")</f>
        <v/>
      </c>
    </row>
    <row r="256" spans="8:9" ht="14.4">
      <c r="H256" s="1">
        <v>42430</v>
      </c>
      <c r="I256" s="44" t="str" cm="1">
        <f t="array" ref="I256">IFERROR(INDEX($A$6:$E$23,MATCH(IF(MONTH(H256)=1,YEAR(H256)-1,YEAR(H256)),$A$6:$A$23,0),VLOOKUP(MONTH(H256),$L$2:$M$6,2,FALSE)),"")</f>
        <v/>
      </c>
    </row>
    <row r="257" spans="8:9" ht="14.4">
      <c r="H257" s="1">
        <v>42461</v>
      </c>
      <c r="I257" s="44" cm="1">
        <f t="array" ref="I257">IFERROR(INDEX($A$6:$E$23,MATCH(IF(MONTH(H257)=1,YEAR(H257)-1,YEAR(H257)),$A$6:$A$23,0),VLOOKUP(MONTH(H257),$L$2:$M$6,2,FALSE)),"")</f>
        <v>-16</v>
      </c>
    </row>
    <row r="258" spans="8:9" ht="14.4">
      <c r="H258" s="1">
        <v>42491</v>
      </c>
      <c r="I258" s="44" t="str" cm="1">
        <f t="array" ref="I258">IFERROR(INDEX($A$6:$E$23,MATCH(IF(MONTH(H258)=1,YEAR(H258)-1,YEAR(H258)),$A$6:$A$23,0),VLOOKUP(MONTH(H258),$L$2:$M$6,2,FALSE)),"")</f>
        <v/>
      </c>
    </row>
    <row r="259" spans="8:9" ht="14.4">
      <c r="H259" s="1">
        <v>42522</v>
      </c>
      <c r="I259" s="44" t="str" cm="1">
        <f t="array" ref="I259">IFERROR(INDEX($A$6:$E$23,MATCH(IF(MONTH(H259)=1,YEAR(H259)-1,YEAR(H259)),$A$6:$A$23,0),VLOOKUP(MONTH(H259),$L$2:$M$6,2,FALSE)),"")</f>
        <v/>
      </c>
    </row>
    <row r="260" spans="8:9" ht="14.4">
      <c r="H260" s="1">
        <v>42552</v>
      </c>
      <c r="I260" s="44" cm="1">
        <f t="array" ref="I260">IFERROR(INDEX($A$6:$E$23,MATCH(IF(MONTH(H260)=1,YEAR(H260)-1,YEAR(H260)),$A$6:$A$23,0),VLOOKUP(MONTH(H260),$L$2:$M$6,2,FALSE)),"")</f>
        <v>-15</v>
      </c>
    </row>
    <row r="261" spans="8:9" ht="14.4">
      <c r="H261" s="1">
        <v>42583</v>
      </c>
      <c r="I261" s="44" t="str" cm="1">
        <f t="array" ref="I261">IFERROR(INDEX($A$6:$E$23,MATCH(IF(MONTH(H261)=1,YEAR(H261)-1,YEAR(H261)),$A$6:$A$23,0),VLOOKUP(MONTH(H261),$L$2:$M$6,2,FALSE)),"")</f>
        <v/>
      </c>
    </row>
    <row r="262" spans="8:9" ht="14.4">
      <c r="H262" s="1">
        <v>42614</v>
      </c>
      <c r="I262" s="44" t="str" cm="1">
        <f t="array" ref="I262">IFERROR(INDEX($A$6:$E$23,MATCH(IF(MONTH(H262)=1,YEAR(H262)-1,YEAR(H262)),$A$6:$A$23,0),VLOOKUP(MONTH(H262),$L$2:$M$6,2,FALSE)),"")</f>
        <v/>
      </c>
    </row>
    <row r="263" spans="8:9" ht="14.4">
      <c r="H263" s="1">
        <v>42644</v>
      </c>
      <c r="I263" s="44" cm="1">
        <f t="array" ref="I263">IFERROR(INDEX($A$6:$E$23,MATCH(IF(MONTH(H263)=1,YEAR(H263)-1,YEAR(H263)),$A$6:$A$23,0),VLOOKUP(MONTH(H263),$L$2:$M$6,2,FALSE)),"")</f>
        <v>-16</v>
      </c>
    </row>
    <row r="264" spans="8:9" ht="14.4">
      <c r="H264" s="1">
        <v>42675</v>
      </c>
      <c r="I264" s="44" t="str" cm="1">
        <f t="array" ref="I264">IFERROR(INDEX($A$6:$E$23,MATCH(IF(MONTH(H264)=1,YEAR(H264)-1,YEAR(H264)),$A$6:$A$23,0),VLOOKUP(MONTH(H264),$L$2:$M$6,2,FALSE)),"")</f>
        <v/>
      </c>
    </row>
    <row r="265" spans="8:9" ht="14.4">
      <c r="H265" s="1">
        <v>42705</v>
      </c>
      <c r="I265" s="44" t="str" cm="1">
        <f t="array" ref="I265">IFERROR(INDEX($A$6:$E$23,MATCH(IF(MONTH(H265)=1,YEAR(H265)-1,YEAR(H265)),$A$6:$A$23,0),VLOOKUP(MONTH(H265),$L$2:$M$6,2,FALSE)),"")</f>
        <v/>
      </c>
    </row>
    <row r="266" spans="8:9" ht="14.4">
      <c r="H266" s="1">
        <v>42736</v>
      </c>
      <c r="I266" s="44" cm="1">
        <f t="array" ref="I266">IFERROR(INDEX($A$6:$E$23,MATCH(IF(MONTH(H266)=1,YEAR(H266)-1,YEAR(H266)),$A$6:$A$23,0),VLOOKUP(MONTH(H266),$L$2:$M$6,2,FALSE)),"")</f>
        <v>-21</v>
      </c>
    </row>
    <row r="267" spans="8:9" ht="14.4">
      <c r="H267" s="1">
        <v>42767</v>
      </c>
      <c r="I267" s="44" t="str" cm="1">
        <f t="array" ref="I267">IFERROR(INDEX($A$6:$E$23,MATCH(IF(MONTH(H267)=1,YEAR(H267)-1,YEAR(H267)),$A$6:$A$23,0),VLOOKUP(MONTH(H267),$L$2:$M$6,2,FALSE)),"")</f>
        <v/>
      </c>
    </row>
    <row r="268" spans="8:9" ht="14.4">
      <c r="H268" s="1">
        <v>42795</v>
      </c>
      <c r="I268" s="44" t="str" cm="1">
        <f t="array" ref="I268">IFERROR(INDEX($A$6:$E$23,MATCH(IF(MONTH(H268)=1,YEAR(H268)-1,YEAR(H268)),$A$6:$A$23,0),VLOOKUP(MONTH(H268),$L$2:$M$6,2,FALSE)),"")</f>
        <v/>
      </c>
    </row>
    <row r="269" spans="8:9" ht="14.4">
      <c r="H269" s="1">
        <v>42826</v>
      </c>
      <c r="I269" s="44" cm="1">
        <f t="array" ref="I269">IFERROR(INDEX($A$6:$E$23,MATCH(IF(MONTH(H269)=1,YEAR(H269)-1,YEAR(H269)),$A$6:$A$23,0),VLOOKUP(MONTH(H269),$L$2:$M$6,2,FALSE)),"")</f>
        <v>-16</v>
      </c>
    </row>
    <row r="270" spans="8:9" ht="14.4">
      <c r="H270" s="1">
        <v>42856</v>
      </c>
      <c r="I270" s="44" t="str" cm="1">
        <f t="array" ref="I270">IFERROR(INDEX($A$6:$E$23,MATCH(IF(MONTH(H270)=1,YEAR(H270)-1,YEAR(H270)),$A$6:$A$23,0),VLOOKUP(MONTH(H270),$L$2:$M$6,2,FALSE)),"")</f>
        <v/>
      </c>
    </row>
    <row r="271" spans="8:9" ht="14.4">
      <c r="H271" s="1">
        <v>42887</v>
      </c>
      <c r="I271" s="44" t="str" cm="1">
        <f t="array" ref="I271">IFERROR(INDEX($A$6:$E$23,MATCH(IF(MONTH(H271)=1,YEAR(H271)-1,YEAR(H271)),$A$6:$A$23,0),VLOOKUP(MONTH(H271),$L$2:$M$6,2,FALSE)),"")</f>
        <v/>
      </c>
    </row>
    <row r="272" spans="8:9" ht="14.4">
      <c r="H272" s="1">
        <v>42917</v>
      </c>
      <c r="I272" s="44" cm="1">
        <f t="array" ref="I272">IFERROR(INDEX($A$6:$E$23,MATCH(IF(MONTH(H272)=1,YEAR(H272)-1,YEAR(H272)),$A$6:$A$23,0),VLOOKUP(MONTH(H272),$L$2:$M$6,2,FALSE)),"")</f>
        <v>-16</v>
      </c>
    </row>
    <row r="273" spans="8:9" ht="14.4">
      <c r="H273" s="1">
        <v>42948</v>
      </c>
      <c r="I273" s="44" t="str" cm="1">
        <f t="array" ref="I273">IFERROR(INDEX($A$6:$E$23,MATCH(IF(MONTH(H273)=1,YEAR(H273)-1,YEAR(H273)),$A$6:$A$23,0),VLOOKUP(MONTH(H273),$L$2:$M$6,2,FALSE)),"")</f>
        <v/>
      </c>
    </row>
    <row r="274" spans="8:9" ht="14.4">
      <c r="H274" s="1">
        <v>42979</v>
      </c>
      <c r="I274" s="44" t="str" cm="1">
        <f t="array" ref="I274">IFERROR(INDEX($A$6:$E$23,MATCH(IF(MONTH(H274)=1,YEAR(H274)-1,YEAR(H274)),$A$6:$A$23,0),VLOOKUP(MONTH(H274),$L$2:$M$6,2,FALSE)),"")</f>
        <v/>
      </c>
    </row>
    <row r="275" spans="8:9" ht="14.4">
      <c r="H275" s="1">
        <v>43009</v>
      </c>
      <c r="I275" s="44" cm="1">
        <f t="array" ref="I275">IFERROR(INDEX($A$6:$E$23,MATCH(IF(MONTH(H275)=1,YEAR(H275)-1,YEAR(H275)),$A$6:$A$23,0),VLOOKUP(MONTH(H275),$L$2:$M$6,2,FALSE)),"")</f>
        <v>-16</v>
      </c>
    </row>
    <row r="276" spans="8:9" ht="14.4">
      <c r="H276" s="1">
        <v>43040</v>
      </c>
      <c r="I276" s="44" t="str" cm="1">
        <f t="array" ref="I276">IFERROR(INDEX($A$6:$E$23,MATCH(IF(MONTH(H276)=1,YEAR(H276)-1,YEAR(H276)),$A$6:$A$23,0),VLOOKUP(MONTH(H276),$L$2:$M$6,2,FALSE)),"")</f>
        <v/>
      </c>
    </row>
    <row r="277" spans="8:9" ht="14.4">
      <c r="H277" s="1">
        <v>43070</v>
      </c>
      <c r="I277" s="44" t="str" cm="1">
        <f t="array" ref="I277">IFERROR(INDEX($A$6:$E$23,MATCH(IF(MONTH(H277)=1,YEAR(H277)-1,YEAR(H277)),$A$6:$A$23,0),VLOOKUP(MONTH(H277),$L$2:$M$6,2,FALSE)),"")</f>
        <v/>
      </c>
    </row>
    <row r="278" spans="8:9" ht="14.4">
      <c r="H278" s="1">
        <v>43101</v>
      </c>
      <c r="I278" s="44" cm="1">
        <f t="array" ref="I278">IFERROR(INDEX($A$6:$E$23,MATCH(IF(MONTH(H278)=1,YEAR(H278)-1,YEAR(H278)),$A$6:$A$23,0),VLOOKUP(MONTH(H278),$L$2:$M$6,2,FALSE)),"")</f>
        <v>-20</v>
      </c>
    </row>
    <row r="279" spans="8:9" ht="14.4">
      <c r="H279" s="1">
        <v>43132</v>
      </c>
      <c r="I279" s="44" t="str" cm="1">
        <f t="array" ref="I279">IFERROR(INDEX($A$6:$E$23,MATCH(IF(MONTH(H279)=1,YEAR(H279)-1,YEAR(H279)),$A$6:$A$23,0),VLOOKUP(MONTH(H279),$L$2:$M$6,2,FALSE)),"")</f>
        <v/>
      </c>
    </row>
    <row r="280" spans="8:9" ht="14.4">
      <c r="H280" s="1">
        <v>43160</v>
      </c>
      <c r="I280" s="44" t="str" cm="1">
        <f t="array" ref="I280">IFERROR(INDEX($A$6:$E$23,MATCH(IF(MONTH(H280)=1,YEAR(H280)-1,YEAR(H280)),$A$6:$A$23,0),VLOOKUP(MONTH(H280),$L$2:$M$6,2,FALSE)),"")</f>
        <v/>
      </c>
    </row>
    <row r="281" spans="8:9" ht="14.4">
      <c r="H281" s="1">
        <v>43191</v>
      </c>
      <c r="I281" s="44" cm="1">
        <f t="array" ref="I281">IFERROR(INDEX($A$6:$E$23,MATCH(IF(MONTH(H281)=1,YEAR(H281)-1,YEAR(H281)),$A$6:$A$23,0),VLOOKUP(MONTH(H281),$L$2:$M$6,2,FALSE)),"")</f>
        <v>-22</v>
      </c>
    </row>
    <row r="282" spans="8:9" ht="14.4">
      <c r="H282" s="1">
        <v>43221</v>
      </c>
      <c r="I282" s="44" t="str" cm="1">
        <f t="array" ref="I282">IFERROR(INDEX($A$6:$E$23,MATCH(IF(MONTH(H282)=1,YEAR(H282)-1,YEAR(H282)),$A$6:$A$23,0),VLOOKUP(MONTH(H282),$L$2:$M$6,2,FALSE)),"")</f>
        <v/>
      </c>
    </row>
    <row r="283" spans="8:9" ht="14.4">
      <c r="H283" s="1">
        <v>43252</v>
      </c>
      <c r="I283" s="44" t="str" cm="1">
        <f t="array" ref="I283">IFERROR(INDEX($A$6:$E$23,MATCH(IF(MONTH(H283)=1,YEAR(H283)-1,YEAR(H283)),$A$6:$A$23,0),VLOOKUP(MONTH(H283),$L$2:$M$6,2,FALSE)),"")</f>
        <v/>
      </c>
    </row>
    <row r="284" spans="8:9" ht="14.4">
      <c r="H284" s="1">
        <v>43282</v>
      </c>
      <c r="I284" s="44" cm="1">
        <f t="array" ref="I284">IFERROR(INDEX($A$6:$E$23,MATCH(IF(MONTH(H284)=1,YEAR(H284)-1,YEAR(H284)),$A$6:$A$23,0),VLOOKUP(MONTH(H284),$L$2:$M$6,2,FALSE)),"")</f>
        <v>-20</v>
      </c>
    </row>
    <row r="285" spans="8:9" ht="14.4">
      <c r="H285" s="1">
        <v>43313</v>
      </c>
      <c r="I285" s="44" t="str" cm="1">
        <f t="array" ref="I285">IFERROR(INDEX($A$6:$E$23,MATCH(IF(MONTH(H285)=1,YEAR(H285)-1,YEAR(H285)),$A$6:$A$23,0),VLOOKUP(MONTH(H285),$L$2:$M$6,2,FALSE)),"")</f>
        <v/>
      </c>
    </row>
    <row r="286" spans="8:9" ht="14.4">
      <c r="H286" s="1">
        <v>43344</v>
      </c>
      <c r="I286" s="44" t="str" cm="1">
        <f t="array" ref="I286">IFERROR(INDEX($A$6:$E$23,MATCH(IF(MONTH(H286)=1,YEAR(H286)-1,YEAR(H286)),$A$6:$A$23,0),VLOOKUP(MONTH(H286),$L$2:$M$6,2,FALSE)),"")</f>
        <v/>
      </c>
    </row>
    <row r="287" spans="8:9" ht="14.4">
      <c r="H287" s="1">
        <v>43374</v>
      </c>
      <c r="I287" s="44" cm="1">
        <f t="array" ref="I287">IFERROR(INDEX($A$6:$E$23,MATCH(IF(MONTH(H287)=1,YEAR(H287)-1,YEAR(H287)),$A$6:$A$23,0),VLOOKUP(MONTH(H287),$L$2:$M$6,2,FALSE)),"")</f>
        <v>-22</v>
      </c>
    </row>
    <row r="288" spans="8:9" ht="14.4">
      <c r="H288" s="1">
        <v>43405</v>
      </c>
      <c r="I288" s="44" t="str" cm="1">
        <f t="array" ref="I288">IFERROR(INDEX($A$6:$E$23,MATCH(IF(MONTH(H288)=1,YEAR(H288)-1,YEAR(H288)),$A$6:$A$23,0),VLOOKUP(MONTH(H288),$L$2:$M$6,2,FALSE)),"")</f>
        <v/>
      </c>
    </row>
    <row r="289" spans="8:9" ht="14.4">
      <c r="H289" s="1">
        <v>43435</v>
      </c>
      <c r="I289" s="44" t="str" cm="1">
        <f t="array" ref="I289">IFERROR(INDEX($A$6:$E$23,MATCH(IF(MONTH(H289)=1,YEAR(H289)-1,YEAR(H289)),$A$6:$A$23,0),VLOOKUP(MONTH(H289),$L$2:$M$6,2,FALSE)),"")</f>
        <v/>
      </c>
    </row>
    <row r="290" spans="8:9" ht="14.4">
      <c r="H290" s="1">
        <v>43466</v>
      </c>
      <c r="I290" s="44" cm="1">
        <f t="array" ref="I290">IFERROR(INDEX($A$6:$E$23,MATCH(IF(MONTH(H290)=1,YEAR(H290)-1,YEAR(H290)),$A$6:$A$23,0),VLOOKUP(MONTH(H290),$L$2:$M$6,2,FALSE)),"")</f>
        <v>-25</v>
      </c>
    </row>
    <row r="291" spans="8:9" ht="14.4">
      <c r="H291" s="1">
        <v>43497</v>
      </c>
      <c r="I291" s="44" t="str" cm="1">
        <f t="array" ref="I291">IFERROR(INDEX($A$6:$E$23,MATCH(IF(MONTH(H291)=1,YEAR(H291)-1,YEAR(H291)),$A$6:$A$23,0),VLOOKUP(MONTH(H291),$L$2:$M$6,2,FALSE)),"")</f>
        <v/>
      </c>
    </row>
    <row r="292" spans="8:9" ht="14.4">
      <c r="H292" s="1">
        <v>43525</v>
      </c>
      <c r="I292" s="44" t="str" cm="1">
        <f t="array" ref="I292">IFERROR(INDEX($A$6:$E$23,MATCH(IF(MONTH(H292)=1,YEAR(H292)-1,YEAR(H292)),$A$6:$A$23,0),VLOOKUP(MONTH(H292),$L$2:$M$6,2,FALSE)),"")</f>
        <v/>
      </c>
    </row>
    <row r="293" spans="8:9" ht="14.4">
      <c r="H293" s="1">
        <v>43556</v>
      </c>
      <c r="I293" s="44" cm="1">
        <f t="array" ref="I293">IFERROR(INDEX($A$6:$E$23,MATCH(IF(MONTH(H293)=1,YEAR(H293)-1,YEAR(H293)),$A$6:$A$23,0),VLOOKUP(MONTH(H293),$L$2:$M$6,2,FALSE)),"")</f>
        <v>-20</v>
      </c>
    </row>
    <row r="294" spans="8:9" ht="14.4">
      <c r="H294" s="1">
        <v>43586</v>
      </c>
      <c r="I294" s="44" t="str" cm="1">
        <f t="array" ref="I294">IFERROR(INDEX($A$6:$E$23,MATCH(IF(MONTH(H294)=1,YEAR(H294)-1,YEAR(H294)),$A$6:$A$23,0),VLOOKUP(MONTH(H294),$L$2:$M$6,2,FALSE)),"")</f>
        <v/>
      </c>
    </row>
    <row r="295" spans="8:9" ht="14.4">
      <c r="H295" s="1">
        <v>43617</v>
      </c>
      <c r="I295" s="44" t="str" cm="1">
        <f t="array" ref="I295">IFERROR(INDEX($A$6:$E$23,MATCH(IF(MONTH(H295)=1,YEAR(H295)-1,YEAR(H295)),$A$6:$A$23,0),VLOOKUP(MONTH(H295),$L$2:$M$6,2,FALSE)),"")</f>
        <v/>
      </c>
    </row>
    <row r="296" spans="8:9" ht="14.4">
      <c r="H296" s="1">
        <v>43647</v>
      </c>
      <c r="I296" s="44" cm="1">
        <f t="array" ref="I296">IFERROR(INDEX($A$6:$E$23,MATCH(IF(MONTH(H296)=1,YEAR(H296)-1,YEAR(H296)),$A$6:$A$23,0),VLOOKUP(MONTH(H296),$L$2:$M$6,2,FALSE)),"")</f>
        <v>-16</v>
      </c>
    </row>
    <row r="297" spans="8:9" ht="14.4">
      <c r="H297" s="1">
        <v>43678</v>
      </c>
      <c r="I297" s="44" t="str" cm="1">
        <f t="array" ref="I297">IFERROR(INDEX($A$6:$E$23,MATCH(IF(MONTH(H297)=1,YEAR(H297)-1,YEAR(H297)),$A$6:$A$23,0),VLOOKUP(MONTH(H297),$L$2:$M$6,2,FALSE)),"")</f>
        <v/>
      </c>
    </row>
    <row r="298" spans="8:9" ht="14.4">
      <c r="H298" s="1">
        <v>43709</v>
      </c>
      <c r="I298" s="44" t="str" cm="1">
        <f t="array" ref="I298">IFERROR(INDEX($A$6:$E$23,MATCH(IF(MONTH(H298)=1,YEAR(H298)-1,YEAR(H298)),$A$6:$A$23,0),VLOOKUP(MONTH(H298),$L$2:$M$6,2,FALSE)),"")</f>
        <v/>
      </c>
    </row>
    <row r="299" spans="8:9" ht="14.4">
      <c r="H299" s="1">
        <v>43739</v>
      </c>
      <c r="I299" s="44" cm="1">
        <f t="array" ref="I299">IFERROR(INDEX($A$6:$E$23,MATCH(IF(MONTH(H299)=1,YEAR(H299)-1,YEAR(H299)),$A$6:$A$23,0),VLOOKUP(MONTH(H299),$L$2:$M$6,2,FALSE)),"")</f>
        <v>-19</v>
      </c>
    </row>
    <row r="300" spans="8:9" ht="14.4">
      <c r="H300" s="1">
        <v>43770</v>
      </c>
      <c r="I300" s="44" t="str" cm="1">
        <f t="array" ref="I300">IFERROR(INDEX($A$6:$E$23,MATCH(IF(MONTH(H300)=1,YEAR(H300)-1,YEAR(H300)),$A$6:$A$23,0),VLOOKUP(MONTH(H300),$L$2:$M$6,2,FALSE)),"")</f>
        <v/>
      </c>
    </row>
    <row r="301" spans="8:9" ht="14.4">
      <c r="H301" s="1">
        <v>43800</v>
      </c>
      <c r="I301" s="44" t="str" cm="1">
        <f t="array" ref="I301">IFERROR(INDEX($A$6:$E$23,MATCH(IF(MONTH(H301)=1,YEAR(H301)-1,YEAR(H301)),$A$6:$A$23,0),VLOOKUP(MONTH(H301),$L$2:$M$6,2,FALSE)),"")</f>
        <v/>
      </c>
    </row>
    <row r="302" spans="8:9" ht="14.4">
      <c r="H302" s="1">
        <v>43831</v>
      </c>
      <c r="I302" s="44" cm="1">
        <f t="array" ref="I302">IFERROR(INDEX($A$6:$E$23,MATCH(IF(MONTH(H302)=1,YEAR(H302)-1,YEAR(H302)),$A$6:$A$23,0),VLOOKUP(MONTH(H302),$L$2:$M$6,2,FALSE)),"")</f>
        <v>-25</v>
      </c>
    </row>
    <row r="303" spans="8:9" ht="14.4">
      <c r="H303" s="1">
        <v>43862</v>
      </c>
      <c r="I303" s="44" t="str" cm="1">
        <f t="array" ref="I303">IFERROR(INDEX($A$6:$E$23,MATCH(IF(MONTH(H303)=1,YEAR(H303)-1,YEAR(H303)),$A$6:$A$23,0),VLOOKUP(MONTH(H303),$L$2:$M$6,2,FALSE)),"")</f>
        <v/>
      </c>
    </row>
    <row r="304" spans="8:9" ht="14.4">
      <c r="H304" s="1">
        <v>43891</v>
      </c>
      <c r="I304" s="44" t="str" cm="1">
        <f t="array" ref="I304">IFERROR(INDEX($A$6:$E$23,MATCH(IF(MONTH(H304)=1,YEAR(H304)-1,YEAR(H304)),$A$6:$A$23,0),VLOOKUP(MONTH(H304),$L$2:$M$6,2,FALSE)),"")</f>
        <v/>
      </c>
    </row>
    <row r="305" spans="8:9" ht="14.4">
      <c r="H305" s="1">
        <v>43922</v>
      </c>
      <c r="I305" s="44" cm="1">
        <f t="array" ref="I305">IFERROR(INDEX($A$6:$E$23,MATCH(IF(MONTH(H305)=1,YEAR(H305)-1,YEAR(H305)),$A$6:$A$23,0),VLOOKUP(MONTH(H305),$L$2:$M$6,2,FALSE)),"")</f>
        <v>-15</v>
      </c>
    </row>
    <row r="306" spans="8:9" ht="14.4">
      <c r="H306" s="1">
        <v>43952</v>
      </c>
      <c r="I306" s="44" t="str" cm="1">
        <f t="array" ref="I306">IFERROR(INDEX($A$6:$E$23,MATCH(IF(MONTH(H306)=1,YEAR(H306)-1,YEAR(H306)),$A$6:$A$23,0),VLOOKUP(MONTH(H306),$L$2:$M$6,2,FALSE)),"")</f>
        <v/>
      </c>
    </row>
    <row r="307" spans="8:9" ht="14.4">
      <c r="H307" s="1">
        <v>43983</v>
      </c>
      <c r="I307" s="44" t="str" cm="1">
        <f t="array" ref="I307">IFERROR(INDEX($A$6:$E$23,MATCH(IF(MONTH(H307)=1,YEAR(H307)-1,YEAR(H307)),$A$6:$A$23,0),VLOOKUP(MONTH(H307),$L$2:$M$6,2,FALSE)),"")</f>
        <v/>
      </c>
    </row>
    <row r="308" spans="8:9" ht="14.4">
      <c r="H308" s="1">
        <v>44013</v>
      </c>
      <c r="I308" s="44" cm="1">
        <f t="array" ref="I308">IFERROR(INDEX($A$6:$E$23,MATCH(IF(MONTH(H308)=1,YEAR(H308)-1,YEAR(H308)),$A$6:$A$23,0),VLOOKUP(MONTH(H308),$L$2:$M$6,2,FALSE)),"")</f>
        <v>-21</v>
      </c>
    </row>
    <row r="309" spans="8:9" ht="14.4">
      <c r="H309" s="1">
        <v>44044</v>
      </c>
      <c r="I309" s="44" t="str" cm="1">
        <f t="array" ref="I309">IFERROR(INDEX($A$6:$E$23,MATCH(IF(MONTH(H309)=1,YEAR(H309)-1,YEAR(H309)),$A$6:$A$23,0),VLOOKUP(MONTH(H309),$L$2:$M$6,2,FALSE)),"")</f>
        <v/>
      </c>
    </row>
    <row r="310" spans="8:9" ht="14.4">
      <c r="H310" s="1">
        <v>44075</v>
      </c>
      <c r="I310" s="44" t="str" cm="1">
        <f t="array" ref="I310">IFERROR(INDEX($A$6:$E$23,MATCH(IF(MONTH(H310)=1,YEAR(H310)-1,YEAR(H310)),$A$6:$A$23,0),VLOOKUP(MONTH(H310),$L$2:$M$6,2,FALSE)),"")</f>
        <v/>
      </c>
    </row>
    <row r="311" spans="8:9" ht="14.4">
      <c r="H311" s="1">
        <v>44105</v>
      </c>
      <c r="I311" s="44" cm="1">
        <f t="array" ref="I311">IFERROR(INDEX($A$6:$E$23,MATCH(IF(MONTH(H311)=1,YEAR(H311)-1,YEAR(H311)),$A$6:$A$23,0),VLOOKUP(MONTH(H311),$L$2:$M$6,2,FALSE)),"")</f>
        <v>-22</v>
      </c>
    </row>
    <row r="312" spans="8:9" ht="14.4">
      <c r="H312" s="1">
        <v>44136</v>
      </c>
      <c r="I312" s="44" t="str" cm="1">
        <f t="array" ref="I312">IFERROR(INDEX($A$6:$E$23,MATCH(IF(MONTH(H312)=1,YEAR(H312)-1,YEAR(H312)),$A$6:$A$23,0),VLOOKUP(MONTH(H312),$L$2:$M$6,2,FALSE)),"")</f>
        <v/>
      </c>
    </row>
    <row r="313" spans="8:9" ht="14.4">
      <c r="H313" s="1">
        <v>44166</v>
      </c>
      <c r="I313" s="44" t="str" cm="1">
        <f t="array" ref="I313">IFERROR(INDEX($A$6:$E$23,MATCH(IF(MONTH(H313)=1,YEAR(H313)-1,YEAR(H313)),$A$6:$A$23,0),VLOOKUP(MONTH(H313),$L$2:$M$6,2,FALSE)),"")</f>
        <v/>
      </c>
    </row>
    <row r="314" spans="8:9" ht="14.4">
      <c r="H314" s="1">
        <v>44197</v>
      </c>
      <c r="I314" s="44" cm="1">
        <f t="array" ref="I314">IFERROR(INDEX($A$6:$E$23,MATCH(IF(MONTH(H314)=1,YEAR(H314)-1,YEAR(H314)),$A$6:$A$23,0),VLOOKUP(MONTH(H314),$L$2:$M$6,2,FALSE)),"")</f>
        <v>-23</v>
      </c>
    </row>
    <row r="315" spans="8:9" ht="14.4">
      <c r="H315" s="1">
        <v>44228</v>
      </c>
      <c r="I315" s="44" t="str" cm="1">
        <f t="array" ref="I315">IFERROR(INDEX($A$6:$E$23,MATCH(IF(MONTH(H315)=1,YEAR(H315)-1,YEAR(H315)),$A$6:$A$23,0),VLOOKUP(MONTH(H315),$L$2:$M$6,2,FALSE)),"")</f>
        <v/>
      </c>
    </row>
    <row r="316" spans="8:9" ht="14.4">
      <c r="H316" s="1">
        <v>44256</v>
      </c>
      <c r="I316" s="44" t="str" cm="1">
        <f t="array" ref="I316">IFERROR(INDEX($A$6:$E$23,MATCH(IF(MONTH(H316)=1,YEAR(H316)-1,YEAR(H316)),$A$6:$A$23,0),VLOOKUP(MONTH(H316),$L$2:$M$6,2,FALSE)),"")</f>
        <v/>
      </c>
    </row>
    <row r="317" spans="8:9" ht="14.4">
      <c r="H317" s="1">
        <v>44287</v>
      </c>
      <c r="I317" s="44" cm="1">
        <f t="array" ref="I317">IFERROR(INDEX($A$6:$E$23,MATCH(IF(MONTH(H317)=1,YEAR(H317)-1,YEAR(H317)),$A$6:$A$23,0),VLOOKUP(MONTH(H317),$L$2:$M$6,2,FALSE)),"")</f>
        <v>-15</v>
      </c>
    </row>
    <row r="318" spans="8:9" ht="14.4">
      <c r="H318" s="1">
        <v>44317</v>
      </c>
      <c r="I318" s="44" t="str" cm="1">
        <f t="array" ref="I318">IFERROR(INDEX($A$6:$E$23,MATCH(IF(MONTH(H318)=1,YEAR(H318)-1,YEAR(H318)),$A$6:$A$23,0),VLOOKUP(MONTH(H318),$L$2:$M$6,2,FALSE)),"")</f>
        <v/>
      </c>
    </row>
    <row r="319" spans="8:9" ht="14.4">
      <c r="H319" s="1">
        <v>44348</v>
      </c>
      <c r="I319" s="44" t="str" cm="1">
        <f t="array" ref="I319">IFERROR(INDEX($A$6:$E$23,MATCH(IF(MONTH(H319)=1,YEAR(H319)-1,YEAR(H319)),$A$6:$A$23,0),VLOOKUP(MONTH(H319),$L$2:$M$6,2,FALSE)),"")</f>
        <v/>
      </c>
    </row>
    <row r="320" spans="8:9" ht="14.4">
      <c r="H320" s="1">
        <v>44378</v>
      </c>
      <c r="I320" s="44" cm="1">
        <f t="array" ref="I320">IFERROR(INDEX($A$6:$E$23,MATCH(IF(MONTH(H320)=1,YEAR(H320)-1,YEAR(H320)),$A$6:$A$23,0),VLOOKUP(MONTH(H320),$L$2:$M$6,2,FALSE)),"")</f>
        <v>-12</v>
      </c>
    </row>
    <row r="321" spans="8:9" ht="14.4">
      <c r="H321" s="1">
        <v>44409</v>
      </c>
      <c r="I321" s="44" t="str" cm="1">
        <f t="array" ref="I321">IFERROR(INDEX($A$6:$E$23,MATCH(IF(MONTH(H321)=1,YEAR(H321)-1,YEAR(H321)),$A$6:$A$23,0),VLOOKUP(MONTH(H321),$L$2:$M$6,2,FALSE)),"")</f>
        <v/>
      </c>
    </row>
    <row r="322" spans="8:9" ht="14.4">
      <c r="H322" s="1">
        <v>44440</v>
      </c>
      <c r="I322" s="44" t="str" cm="1">
        <f t="array" ref="I322">IFERROR(INDEX($A$6:$E$23,MATCH(IF(MONTH(H322)=1,YEAR(H322)-1,YEAR(H322)),$A$6:$A$23,0),VLOOKUP(MONTH(H322),$L$2:$M$6,2,FALSE)),"")</f>
        <v/>
      </c>
    </row>
    <row r="323" spans="8:9" ht="14.4">
      <c r="H323" s="1">
        <v>44470</v>
      </c>
      <c r="I323" s="44" cm="1">
        <f t="array" ref="I323">IFERROR(INDEX($A$6:$E$23,MATCH(IF(MONTH(H323)=1,YEAR(H323)-1,YEAR(H323)),$A$6:$A$23,0),VLOOKUP(MONTH(H323),$L$2:$M$6,2,FALSE)),"")</f>
        <v>-16</v>
      </c>
    </row>
    <row r="324" spans="8:9" ht="14.4">
      <c r="H324" s="1">
        <v>44501</v>
      </c>
      <c r="I324" s="44" t="str" cm="1">
        <f t="array" ref="I324">IFERROR(INDEX($A$6:$E$23,MATCH(IF(MONTH(H324)=1,YEAR(H324)-1,YEAR(H324)),$A$6:$A$23,0),VLOOKUP(MONTH(H324),$L$2:$M$6,2,FALSE)),"")</f>
        <v/>
      </c>
    </row>
    <row r="325" spans="8:9" ht="14.4">
      <c r="H325" s="1">
        <v>44531</v>
      </c>
      <c r="I325" s="44" t="str" cm="1">
        <f t="array" ref="I325">IFERROR(INDEX($A$6:$E$23,MATCH(IF(MONTH(H325)=1,YEAR(H325)-1,YEAR(H325)),$A$6:$A$23,0),VLOOKUP(MONTH(H325),$L$2:$M$6,2,FALSE)),"")</f>
        <v/>
      </c>
    </row>
    <row r="326" spans="8:9" ht="14.4">
      <c r="H326" s="1">
        <v>44562</v>
      </c>
      <c r="I326" s="44" cm="1">
        <f t="array" ref="I326">IFERROR(INDEX($A$6:$E$23,MATCH(IF(MONTH(H326)=1,YEAR(H326)-1,YEAR(H326)),$A$6:$A$23,0),VLOOKUP(MONTH(H326),$L$2:$M$6,2,FALSE)),"")</f>
        <v>-16</v>
      </c>
    </row>
    <row r="327" spans="8:9" ht="14.4">
      <c r="H327" s="1">
        <v>44593</v>
      </c>
      <c r="I327" s="44" t="str" cm="1">
        <f t="array" ref="I327">IFERROR(INDEX($A$6:$E$23,MATCH(IF(MONTH(H327)=1,YEAR(H327)-1,YEAR(H327)),$A$6:$A$23,0),VLOOKUP(MONTH(H327),$L$2:$M$6,2,FALSE)),"")</f>
        <v/>
      </c>
    </row>
    <row r="328" spans="8:9" ht="14.4">
      <c r="H328" s="1">
        <v>44621</v>
      </c>
      <c r="I328" s="44" t="str" cm="1">
        <f t="array" ref="I328">IFERROR(INDEX($A$6:$E$23,MATCH(IF(MONTH(H328)=1,YEAR(H328)-1,YEAR(H328)),$A$6:$A$23,0),VLOOKUP(MONTH(H328),$L$2:$M$6,2,FALSE)),"")</f>
        <v/>
      </c>
    </row>
    <row r="329" spans="8:9" ht="14.4">
      <c r="H329" s="1">
        <v>44652</v>
      </c>
      <c r="I329" s="44" cm="1">
        <f t="array" ref="I329">IFERROR(INDEX($A$6:$E$23,MATCH(IF(MONTH(H329)=1,YEAR(H329)-1,YEAR(H329)),$A$6:$A$23,0),VLOOKUP(MONTH(H329),$L$2:$M$6,2,FALSE)),"")</f>
        <v>-7</v>
      </c>
    </row>
    <row r="330" spans="8:9" ht="14.4">
      <c r="H330" s="1">
        <v>44682</v>
      </c>
      <c r="I330" s="44" t="str" cm="1">
        <f t="array" ref="I330">IFERROR(INDEX($A$6:$E$23,MATCH(IF(MONTH(H330)=1,YEAR(H330)-1,YEAR(H330)),$A$6:$A$23,0),VLOOKUP(MONTH(H330),$L$2:$M$6,2,FALSE)),"")</f>
        <v/>
      </c>
    </row>
    <row r="331" spans="8:9" ht="14.4">
      <c r="H331" s="1">
        <v>44713</v>
      </c>
      <c r="I331" s="44" t="str" cm="1">
        <f t="array" ref="I331">IFERROR(INDEX($A$6:$E$23,MATCH(IF(MONTH(H331)=1,YEAR(H331)-1,YEAR(H331)),$A$6:$A$23,0),VLOOKUP(MONTH(H331),$L$2:$M$6,2,FALSE)),"")</f>
        <v/>
      </c>
    </row>
    <row r="332" spans="8:9" ht="14.4">
      <c r="H332" s="1">
        <v>44743</v>
      </c>
      <c r="I332" s="44" cm="1">
        <f t="array" ref="I332">IFERROR(INDEX($A$6:$E$23,MATCH(IF(MONTH(H332)=1,YEAR(H332)-1,YEAR(H332)),$A$6:$A$23,0),VLOOKUP(MONTH(H332),$L$2:$M$6,2,FALSE)),"")</f>
        <v>-11</v>
      </c>
    </row>
    <row r="333" spans="8:9" ht="14.4">
      <c r="H333" s="1">
        <v>44774</v>
      </c>
      <c r="I333" s="44" t="str" cm="1">
        <f t="array" ref="I333">IFERROR(INDEX($A$6:$E$23,MATCH(IF(MONTH(H333)=1,YEAR(H333)-1,YEAR(H333)),$A$6:$A$23,0),VLOOKUP(MONTH(H333),$L$2:$M$6,2,FALSE)),"")</f>
        <v/>
      </c>
    </row>
    <row r="334" spans="8:9" ht="14.4">
      <c r="H334" s="1">
        <v>44805</v>
      </c>
      <c r="I334" s="44" t="str" cm="1">
        <f t="array" ref="I334">IFERROR(INDEX($A$6:$E$23,MATCH(IF(MONTH(H334)=1,YEAR(H334)-1,YEAR(H334)),$A$6:$A$23,0),VLOOKUP(MONTH(H334),$L$2:$M$6,2,FALSE)),"")</f>
        <v/>
      </c>
    </row>
    <row r="335" spans="8:9" ht="14.4">
      <c r="H335" s="1">
        <v>44835</v>
      </c>
      <c r="I335" s="44" cm="1">
        <f t="array" ref="I335">IFERROR(INDEX($A$6:$E$23,MATCH(IF(MONTH(H335)=1,YEAR(H335)-1,YEAR(H335)),$A$6:$A$23,0),VLOOKUP(MONTH(H335),$L$2:$M$6,2,FALSE)),"")</f>
        <v>-12</v>
      </c>
    </row>
    <row r="336" spans="8:9" ht="14.4">
      <c r="H336" s="1">
        <v>44866</v>
      </c>
      <c r="I336" s="44" t="str" cm="1">
        <f t="array" ref="I336">IFERROR(INDEX($A$6:$E$23,MATCH(IF(MONTH(H336)=1,YEAR(H336)-1,YEAR(H336)),$A$6:$A$23,0),VLOOKUP(MONTH(H336),$L$2:$M$6,2,FALSE)),"")</f>
        <v/>
      </c>
    </row>
    <row r="337" spans="8:9" ht="14.4">
      <c r="H337" s="1">
        <v>44896</v>
      </c>
      <c r="I337" s="44" t="str" cm="1">
        <f t="array" ref="I337">IFERROR(INDEX($A$6:$E$23,MATCH(IF(MONTH(H337)=1,YEAR(H337)-1,YEAR(H337)),$A$6:$A$23,0),VLOOKUP(MONTH(H337),$L$2:$M$6,2,FALSE)),"")</f>
        <v/>
      </c>
    </row>
    <row r="338" spans="8:9" ht="14.4">
      <c r="H338" s="1">
        <v>44927</v>
      </c>
      <c r="I338" s="44" cm="1">
        <f t="array" ref="I338">IFERROR(INDEX($A$6:$E$23,MATCH(IF(MONTH(H338)=1,YEAR(H338)-1,YEAR(H338)),$A$6:$A$23,0),VLOOKUP(MONTH(H338),$L$2:$M$6,2,FALSE)),"")</f>
        <v>-13</v>
      </c>
    </row>
    <row r="339" spans="8:9" ht="14.4">
      <c r="H339" s="1">
        <v>44958</v>
      </c>
      <c r="I339" s="44" t="str" cm="1">
        <f t="array" ref="I339">IFERROR(INDEX($A$6:$E$23,MATCH(IF(MONTH(H339)=1,YEAR(H339)-1,YEAR(H339)),$A$6:$A$23,0),VLOOKUP(MONTH(H339),$L$2:$M$6,2,FALSE)),"")</f>
        <v/>
      </c>
    </row>
    <row r="340" spans="8:9" ht="14.4">
      <c r="H340" s="1">
        <v>44986</v>
      </c>
      <c r="I340" s="44" t="str" cm="1">
        <f t="array" ref="I340">IFERROR(INDEX($A$6:$E$23,MATCH(IF(MONTH(H340)=1,YEAR(H340)-1,YEAR(H340)),$A$6:$A$23,0),VLOOKUP(MONTH(H340),$L$2:$M$6,2,FALSE)),"")</f>
        <v/>
      </c>
    </row>
  </sheetData>
  <mergeCells count="6">
    <mergeCell ref="A26:E26"/>
    <mergeCell ref="F26:G26"/>
    <mergeCell ref="A1:B1"/>
    <mergeCell ref="A2:G2"/>
    <mergeCell ref="A24:E24"/>
    <mergeCell ref="A25:E25"/>
  </mergeCells>
  <hyperlinks>
    <hyperlink ref="A1" location="Содержание!A1" display="          К содержанию" xr:uid="{D3DA5911-B2E4-48AB-B3E1-C4BFF9C9438B}"/>
  </hyperlinks>
  <pageMargins left="0.39370078740157483" right="0.39370078740157483" top="0.59055118110236227" bottom="0.59055118110236227" header="0.59055118110236227" footer="0.59055118110236227"/>
  <pageSetup paperSize="9" orientation="portrait"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9998B-9475-4E34-89AC-A9F4B018DC57}">
  <dimension ref="A1:S340"/>
  <sheetViews>
    <sheetView zoomScaleNormal="100" workbookViewId="0">
      <selection activeCell="Q3" sqref="Q3:S340"/>
    </sheetView>
  </sheetViews>
  <sheetFormatPr defaultColWidth="9.109375" defaultRowHeight="15.6"/>
  <cols>
    <col min="1" max="1" width="22.6640625" style="23" customWidth="1"/>
    <col min="2" max="2" width="11.5546875" style="23" customWidth="1"/>
    <col min="3" max="15" width="9.6640625" style="23" customWidth="1"/>
    <col min="16" max="16" width="10.109375" style="23" bestFit="1" customWidth="1"/>
    <col min="17" max="16384" width="9.109375" style="23"/>
  </cols>
  <sheetData>
    <row r="1" spans="1:19" ht="33" customHeight="1">
      <c r="A1" s="132" t="s">
        <v>1172</v>
      </c>
      <c r="B1" s="132"/>
      <c r="C1" s="132"/>
      <c r="D1" s="22"/>
      <c r="E1" s="22"/>
      <c r="F1" s="22"/>
      <c r="G1" s="22"/>
      <c r="H1" s="22"/>
    </row>
    <row r="2" spans="1:19" ht="42" customHeight="1" thickBot="1">
      <c r="A2" s="133" t="s">
        <v>1173</v>
      </c>
      <c r="B2" s="133"/>
      <c r="C2" s="133"/>
      <c r="D2" s="133"/>
      <c r="E2" s="133"/>
      <c r="F2" s="133"/>
      <c r="G2" s="133"/>
      <c r="H2" s="133"/>
      <c r="I2" s="133"/>
      <c r="J2" s="133"/>
      <c r="K2" s="133"/>
      <c r="L2" s="133"/>
      <c r="M2" s="133"/>
      <c r="N2" s="133"/>
      <c r="P2" t="s">
        <v>392</v>
      </c>
      <c r="Q2" s="23" t="s">
        <v>1176</v>
      </c>
      <c r="R2" s="23" t="s">
        <v>1177</v>
      </c>
      <c r="S2" s="23" t="s">
        <v>1178</v>
      </c>
    </row>
    <row r="3" spans="1:19">
      <c r="A3" s="134"/>
      <c r="B3" s="136" t="s">
        <v>1174</v>
      </c>
      <c r="C3" s="136" t="s">
        <v>1175</v>
      </c>
      <c r="D3" s="136"/>
      <c r="E3" s="136"/>
      <c r="F3" s="136"/>
      <c r="G3" s="136"/>
      <c r="H3" s="136"/>
      <c r="I3" s="136"/>
      <c r="J3" s="136"/>
      <c r="K3" s="136"/>
      <c r="L3" s="136"/>
      <c r="M3" s="136"/>
      <c r="N3" s="138"/>
      <c r="P3" s="1">
        <v>34731</v>
      </c>
      <c r="Q3" s="23" t="str" cm="1">
        <f t="array" ref="Q3">IFERROR(INDEX($B$5:$N$22,MATCH(IF(MONTH($P3)=1,YEAR($P3)-1,YEAR($P3)),$B$5:$B$22,0),IF(MONTH($P3)=1,13,MONTH($P3))),"")</f>
        <v/>
      </c>
      <c r="R3" s="23" t="str" cm="1">
        <f t="array" ref="R3">IFERROR(INDEX($B$5:$N$22,MATCH(IF(MONTH($P3)=1,YEAR($P3)-1,YEAR($P3)),$B$5:$B$22,0),IF(MONTH($P3)=1,13,MONTH($P3))),"")</f>
        <v/>
      </c>
      <c r="S3" s="23" t="str" cm="1">
        <f t="array" ref="S3">IFERROR(INDEX($B$5:$N$22,MATCH(IF(MONTH($P3)=1,YEAR($P3)-1,YEAR($P3)),$B$5:$B$22,0),IF(MONTH($P3)=1,13,MONTH($P3))),"")</f>
        <v/>
      </c>
    </row>
    <row r="4" spans="1:19" ht="16.2" thickBot="1">
      <c r="A4" s="135"/>
      <c r="B4" s="137"/>
      <c r="C4" s="24">
        <v>1</v>
      </c>
      <c r="D4" s="24">
        <v>2</v>
      </c>
      <c r="E4" s="24">
        <v>3</v>
      </c>
      <c r="F4" s="24">
        <v>4</v>
      </c>
      <c r="G4" s="24">
        <v>5</v>
      </c>
      <c r="H4" s="24">
        <v>6</v>
      </c>
      <c r="I4" s="24">
        <v>7</v>
      </c>
      <c r="J4" s="24">
        <v>8</v>
      </c>
      <c r="K4" s="24">
        <v>9</v>
      </c>
      <c r="L4" s="24">
        <v>10</v>
      </c>
      <c r="M4" s="24">
        <v>11</v>
      </c>
      <c r="N4" s="25">
        <v>12</v>
      </c>
      <c r="P4" s="1">
        <v>34759</v>
      </c>
      <c r="Q4" s="23" t="str" cm="1">
        <f t="array" ref="Q4">IFERROR(INDEX($B$5:$N$22,MATCH(IF(MONTH($P4)=1,YEAR($P4)-1,YEAR($P4)),$B$5:$B$22,0),IF(MONTH($P4)=1,13,MONTH($P4))),"")</f>
        <v/>
      </c>
      <c r="R4" s="23" t="str" cm="1">
        <f t="array" ref="R4">IFERROR(INDEX($B$5:$N$22,MATCH(IF(MONTH($P4)=1,YEAR($P4)-1,YEAR($P4)),$B$5:$B$22,0),IF(MONTH($P4)=1,13,MONTH($P4))),"")</f>
        <v/>
      </c>
      <c r="S4" s="23" t="str" cm="1">
        <f t="array" ref="S4">IFERROR(INDEX($B$5:$N$22,MATCH(IF(MONTH($P4)=1,YEAR($P4)-1,YEAR($P4)),$B$5:$B$22,0),IF(MONTH($P4)=1,13,MONTH($P4))),"")</f>
        <v/>
      </c>
    </row>
    <row r="5" spans="1:19">
      <c r="A5" s="129" t="s">
        <v>1176</v>
      </c>
      <c r="B5" s="26">
        <v>2006</v>
      </c>
      <c r="C5" s="27">
        <v>1</v>
      </c>
      <c r="D5" s="27">
        <v>5</v>
      </c>
      <c r="E5" s="27">
        <v>8</v>
      </c>
      <c r="F5" s="27">
        <v>7</v>
      </c>
      <c r="G5" s="27">
        <v>8</v>
      </c>
      <c r="H5" s="27">
        <v>6</v>
      </c>
      <c r="I5" s="27">
        <v>9</v>
      </c>
      <c r="J5" s="27">
        <v>7</v>
      </c>
      <c r="K5" s="27">
        <v>3</v>
      </c>
      <c r="L5" s="27">
        <v>1</v>
      </c>
      <c r="M5" s="27">
        <v>1</v>
      </c>
      <c r="N5" s="28">
        <v>0</v>
      </c>
      <c r="P5" s="1">
        <v>34790</v>
      </c>
      <c r="Q5" s="23" t="str" cm="1">
        <f t="array" ref="Q5">IFERROR(INDEX($B$5:$N$22,MATCH(IF(MONTH($P5)=1,YEAR($P5)-1,YEAR($P5)),$B$5:$B$22,0),IF(MONTH($P5)=1,13,MONTH($P5))),"")</f>
        <v/>
      </c>
      <c r="R5" s="23" t="str" cm="1">
        <f t="array" ref="R5">IFERROR(INDEX($B$5:$N$22,MATCH(IF(MONTH($P5)=1,YEAR($P5)-1,YEAR($P5)),$B$5:$B$22,0),IF(MONTH($P5)=1,13,MONTH($P5))),"")</f>
        <v/>
      </c>
      <c r="S5" s="23" t="str" cm="1">
        <f t="array" ref="S5">IFERROR(INDEX($B$5:$N$22,MATCH(IF(MONTH($P5)=1,YEAR($P5)-1,YEAR($P5)),$B$5:$B$22,0),IF(MONTH($P5)=1,13,MONTH($P5))),"")</f>
        <v/>
      </c>
    </row>
    <row r="6" spans="1:19">
      <c r="A6" s="125"/>
      <c r="B6" s="29">
        <v>2007</v>
      </c>
      <c r="C6" s="30">
        <v>0</v>
      </c>
      <c r="D6" s="30">
        <v>4</v>
      </c>
      <c r="E6" s="30">
        <v>5</v>
      </c>
      <c r="F6" s="30">
        <v>5</v>
      </c>
      <c r="G6" s="30">
        <v>6</v>
      </c>
      <c r="H6" s="30">
        <v>8</v>
      </c>
      <c r="I6" s="30">
        <v>7</v>
      </c>
      <c r="J6" s="30">
        <v>6</v>
      </c>
      <c r="K6" s="30">
        <v>3</v>
      </c>
      <c r="L6" s="30">
        <v>1</v>
      </c>
      <c r="M6" s="30">
        <v>1</v>
      </c>
      <c r="N6" s="31">
        <v>1</v>
      </c>
      <c r="P6" s="1">
        <v>34820</v>
      </c>
      <c r="Q6" s="23" t="str" cm="1">
        <f t="array" ref="Q6">IFERROR(INDEX($B$5:$N$22,MATCH(IF(MONTH($P6)=1,YEAR($P6)-1,YEAR($P6)),$B$5:$B$22,0),IF(MONTH($P6)=1,13,MONTH($P6))),"")</f>
        <v/>
      </c>
      <c r="R6" s="23" t="str" cm="1">
        <f t="array" ref="R6">IFERROR(INDEX($B$5:$N$22,MATCH(IF(MONTH($P6)=1,YEAR($P6)-1,YEAR($P6)),$B$5:$B$22,0),IF(MONTH($P6)=1,13,MONTH($P6))),"")</f>
        <v/>
      </c>
      <c r="S6" s="23" t="str" cm="1">
        <f t="array" ref="S6">IFERROR(INDEX($B$5:$N$22,MATCH(IF(MONTH($P6)=1,YEAR($P6)-1,YEAR($P6)),$B$5:$B$22,0),IF(MONTH($P6)=1,13,MONTH($P6))),"")</f>
        <v/>
      </c>
    </row>
    <row r="7" spans="1:19">
      <c r="A7" s="125"/>
      <c r="B7" s="29">
        <v>2008</v>
      </c>
      <c r="C7" s="30">
        <v>4</v>
      </c>
      <c r="D7" s="30">
        <v>6</v>
      </c>
      <c r="E7" s="30">
        <v>6</v>
      </c>
      <c r="F7" s="30">
        <v>8</v>
      </c>
      <c r="G7" s="30">
        <v>8</v>
      </c>
      <c r="H7" s="30">
        <v>10</v>
      </c>
      <c r="I7" s="30">
        <v>9</v>
      </c>
      <c r="J7" s="30">
        <v>10</v>
      </c>
      <c r="K7" s="30">
        <v>6</v>
      </c>
      <c r="L7" s="30">
        <v>3</v>
      </c>
      <c r="M7" s="30">
        <v>-8</v>
      </c>
      <c r="N7" s="31">
        <v>-16</v>
      </c>
      <c r="P7" s="1">
        <v>34851</v>
      </c>
      <c r="Q7" s="23" t="str" cm="1">
        <f t="array" ref="Q7">IFERROR(INDEX($B$5:$N$22,MATCH(IF(MONTH($P7)=1,YEAR($P7)-1,YEAR($P7)),$B$5:$B$22,0),IF(MONTH($P7)=1,13,MONTH($P7))),"")</f>
        <v/>
      </c>
      <c r="R7" s="23" t="str" cm="1">
        <f t="array" ref="R7">IFERROR(INDEX($B$5:$N$22,MATCH(IF(MONTH($P7)=1,YEAR($P7)-1,YEAR($P7)),$B$5:$B$22,0),IF(MONTH($P7)=1,13,MONTH($P7))),"")</f>
        <v/>
      </c>
      <c r="S7" s="23" t="str" cm="1">
        <f t="array" ref="S7">IFERROR(INDEX($B$5:$N$22,MATCH(IF(MONTH($P7)=1,YEAR($P7)-1,YEAR($P7)),$B$5:$B$22,0),IF(MONTH($P7)=1,13,MONTH($P7))),"")</f>
        <v/>
      </c>
    </row>
    <row r="8" spans="1:19">
      <c r="A8" s="125"/>
      <c r="B8" s="29">
        <v>2009</v>
      </c>
      <c r="C8" s="30">
        <v>-14</v>
      </c>
      <c r="D8" s="30">
        <v>-12</v>
      </c>
      <c r="E8" s="30">
        <v>-12</v>
      </c>
      <c r="F8" s="30">
        <v>-9</v>
      </c>
      <c r="G8" s="30">
        <v>-7</v>
      </c>
      <c r="H8" s="30">
        <v>-5</v>
      </c>
      <c r="I8" s="30">
        <v>-4</v>
      </c>
      <c r="J8" s="30">
        <v>-7</v>
      </c>
      <c r="K8" s="30">
        <v>-7</v>
      </c>
      <c r="L8" s="30">
        <v>-9</v>
      </c>
      <c r="M8" s="30">
        <v>-12</v>
      </c>
      <c r="N8" s="31">
        <v>-13</v>
      </c>
      <c r="P8" s="1">
        <v>34881</v>
      </c>
      <c r="Q8" s="23" t="str" cm="1">
        <f t="array" ref="Q8">IFERROR(INDEX($B$5:$N$22,MATCH(IF(MONTH($P8)=1,YEAR($P8)-1,YEAR($P8)),$B$5:$B$22,0),IF(MONTH($P8)=1,13,MONTH($P8))),"")</f>
        <v/>
      </c>
      <c r="R8" s="23" t="str" cm="1">
        <f t="array" ref="R8">IFERROR(INDEX($B$5:$N$22,MATCH(IF(MONTH($P8)=1,YEAR($P8)-1,YEAR($P8)),$B$5:$B$22,0),IF(MONTH($P8)=1,13,MONTH($P8))),"")</f>
        <v/>
      </c>
      <c r="S8" s="23" t="str" cm="1">
        <f t="array" ref="S8">IFERROR(INDEX($B$5:$N$22,MATCH(IF(MONTH($P8)=1,YEAR($P8)-1,YEAR($P8)),$B$5:$B$22,0),IF(MONTH($P8)=1,13,MONTH($P8))),"")</f>
        <v/>
      </c>
    </row>
    <row r="9" spans="1:19">
      <c r="A9" s="125"/>
      <c r="B9" s="29">
        <v>2010</v>
      </c>
      <c r="C9" s="30">
        <v>-8</v>
      </c>
      <c r="D9" s="30">
        <v>-2</v>
      </c>
      <c r="E9" s="30">
        <v>-1</v>
      </c>
      <c r="F9" s="30">
        <v>0</v>
      </c>
      <c r="G9" s="30">
        <v>3</v>
      </c>
      <c r="H9" s="30">
        <v>2</v>
      </c>
      <c r="I9" s="30">
        <v>5</v>
      </c>
      <c r="J9" s="30">
        <v>3</v>
      </c>
      <c r="K9" s="30">
        <v>2</v>
      </c>
      <c r="L9" s="30">
        <v>0</v>
      </c>
      <c r="M9" s="30">
        <v>-2</v>
      </c>
      <c r="N9" s="31">
        <v>-3</v>
      </c>
      <c r="P9" s="1">
        <v>34912</v>
      </c>
      <c r="Q9" s="23" t="str" cm="1">
        <f t="array" ref="Q9">IFERROR(INDEX($B$5:$N$22,MATCH(IF(MONTH($P9)=1,YEAR($P9)-1,YEAR($P9)),$B$5:$B$22,0),IF(MONTH($P9)=1,13,MONTH($P9))),"")</f>
        <v/>
      </c>
      <c r="R9" s="23" t="str" cm="1">
        <f t="array" ref="R9">IFERROR(INDEX($B$5:$N$22,MATCH(IF(MONTH($P9)=1,YEAR($P9)-1,YEAR($P9)),$B$5:$B$22,0),IF(MONTH($P9)=1,13,MONTH($P9))),"")</f>
        <v/>
      </c>
      <c r="S9" s="23" t="str" cm="1">
        <f t="array" ref="S9">IFERROR(INDEX($B$5:$N$22,MATCH(IF(MONTH($P9)=1,YEAR($P9)-1,YEAR($P9)),$B$5:$B$22,0),IF(MONTH($P9)=1,13,MONTH($P9))),"")</f>
        <v/>
      </c>
    </row>
    <row r="10" spans="1:19">
      <c r="A10" s="125"/>
      <c r="B10" s="29">
        <v>2011</v>
      </c>
      <c r="C10" s="30">
        <v>-1</v>
      </c>
      <c r="D10" s="30">
        <v>1</v>
      </c>
      <c r="E10" s="30">
        <v>3</v>
      </c>
      <c r="F10" s="30">
        <v>4</v>
      </c>
      <c r="G10" s="30">
        <v>5</v>
      </c>
      <c r="H10" s="30">
        <v>6</v>
      </c>
      <c r="I10" s="30">
        <v>6</v>
      </c>
      <c r="J10" s="30">
        <v>4</v>
      </c>
      <c r="K10" s="30">
        <v>4</v>
      </c>
      <c r="L10" s="30">
        <v>0</v>
      </c>
      <c r="M10" s="30">
        <v>-3</v>
      </c>
      <c r="N10" s="31">
        <v>-3</v>
      </c>
      <c r="P10" s="1">
        <v>34943</v>
      </c>
      <c r="Q10" s="23" t="str" cm="1">
        <f t="array" ref="Q10">IFERROR(INDEX($B$5:$N$22,MATCH(IF(MONTH($P10)=1,YEAR($P10)-1,YEAR($P10)),$B$5:$B$22,0),IF(MONTH($P10)=1,13,MONTH($P10))),"")</f>
        <v/>
      </c>
      <c r="R10" s="23" t="str" cm="1">
        <f t="array" ref="R10">IFERROR(INDEX($B$5:$N$22,MATCH(IF(MONTH($P10)=1,YEAR($P10)-1,YEAR($P10)),$B$5:$B$22,0),IF(MONTH($P10)=1,13,MONTH($P10))),"")</f>
        <v/>
      </c>
      <c r="S10" s="23" t="str" cm="1">
        <f t="array" ref="S10">IFERROR(INDEX($B$5:$N$22,MATCH(IF(MONTH($P10)=1,YEAR($P10)-1,YEAR($P10)),$B$5:$B$22,0),IF(MONTH($P10)=1,13,MONTH($P10))),"")</f>
        <v/>
      </c>
    </row>
    <row r="11" spans="1:19">
      <c r="A11" s="125"/>
      <c r="B11" s="29">
        <v>2012</v>
      </c>
      <c r="C11" s="30">
        <v>-1</v>
      </c>
      <c r="D11" s="30">
        <v>3</v>
      </c>
      <c r="E11" s="30">
        <v>5</v>
      </c>
      <c r="F11" s="30">
        <v>7</v>
      </c>
      <c r="G11" s="30">
        <v>7</v>
      </c>
      <c r="H11" s="30">
        <v>9</v>
      </c>
      <c r="I11" s="30">
        <v>8</v>
      </c>
      <c r="J11" s="30">
        <v>5</v>
      </c>
      <c r="K11" s="30">
        <v>4</v>
      </c>
      <c r="L11" s="30">
        <v>0</v>
      </c>
      <c r="M11" s="30">
        <v>-2</v>
      </c>
      <c r="N11" s="31">
        <v>-5</v>
      </c>
      <c r="P11" s="1">
        <v>34973</v>
      </c>
      <c r="Q11" s="23" t="str" cm="1">
        <f t="array" ref="Q11">IFERROR(INDEX($B$5:$N$22,MATCH(IF(MONTH($P11)=1,YEAR($P11)-1,YEAR($P11)),$B$5:$B$22,0),IF(MONTH($P11)=1,13,MONTH($P11))),"")</f>
        <v/>
      </c>
      <c r="R11" s="23" t="str" cm="1">
        <f t="array" ref="R11">IFERROR(INDEX($B$5:$N$22,MATCH(IF(MONTH($P11)=1,YEAR($P11)-1,YEAR($P11)),$B$5:$B$22,0),IF(MONTH($P11)=1,13,MONTH($P11))),"")</f>
        <v/>
      </c>
      <c r="S11" s="23" t="str" cm="1">
        <f t="array" ref="S11">IFERROR(INDEX($B$5:$N$22,MATCH(IF(MONTH($P11)=1,YEAR($P11)-1,YEAR($P11)),$B$5:$B$22,0),IF(MONTH($P11)=1,13,MONTH($P11))),"")</f>
        <v/>
      </c>
    </row>
    <row r="12" spans="1:19">
      <c r="A12" s="125"/>
      <c r="B12" s="29">
        <v>2013</v>
      </c>
      <c r="C12" s="30">
        <v>-3</v>
      </c>
      <c r="D12" s="30">
        <v>1</v>
      </c>
      <c r="E12" s="30">
        <v>3</v>
      </c>
      <c r="F12" s="30">
        <v>4</v>
      </c>
      <c r="G12" s="30">
        <v>4</v>
      </c>
      <c r="H12" s="30">
        <v>4</v>
      </c>
      <c r="I12" s="30">
        <v>4</v>
      </c>
      <c r="J12" s="30">
        <v>4</v>
      </c>
      <c r="K12" s="30">
        <v>1</v>
      </c>
      <c r="L12" s="30">
        <v>-2</v>
      </c>
      <c r="M12" s="30">
        <v>-3</v>
      </c>
      <c r="N12" s="31">
        <v>-5</v>
      </c>
      <c r="P12" s="1">
        <v>35004</v>
      </c>
      <c r="Q12" s="23" t="str" cm="1">
        <f t="array" ref="Q12">IFERROR(INDEX($B$5:$N$22,MATCH(IF(MONTH($P12)=1,YEAR($P12)-1,YEAR($P12)),$B$5:$B$22,0),IF(MONTH($P12)=1,13,MONTH($P12))),"")</f>
        <v/>
      </c>
      <c r="R12" s="23" t="str" cm="1">
        <f t="array" ref="R12">IFERROR(INDEX($B$5:$N$22,MATCH(IF(MONTH($P12)=1,YEAR($P12)-1,YEAR($P12)),$B$5:$B$22,0),IF(MONTH($P12)=1,13,MONTH($P12))),"")</f>
        <v/>
      </c>
      <c r="S12" s="23" t="str" cm="1">
        <f t="array" ref="S12">IFERROR(INDEX($B$5:$N$22,MATCH(IF(MONTH($P12)=1,YEAR($P12)-1,YEAR($P12)),$B$5:$B$22,0),IF(MONTH($P12)=1,13,MONTH($P12))),"")</f>
        <v/>
      </c>
    </row>
    <row r="13" spans="1:19">
      <c r="A13" s="125"/>
      <c r="B13" s="29">
        <v>2014</v>
      </c>
      <c r="C13" s="30">
        <v>-5</v>
      </c>
      <c r="D13" s="30">
        <v>-3</v>
      </c>
      <c r="E13" s="30">
        <v>-1</v>
      </c>
      <c r="F13" s="30">
        <v>0</v>
      </c>
      <c r="G13" s="30">
        <v>1</v>
      </c>
      <c r="H13" s="30">
        <v>0</v>
      </c>
      <c r="I13" s="30">
        <v>0</v>
      </c>
      <c r="J13" s="30">
        <v>-4</v>
      </c>
      <c r="K13" s="30">
        <v>-1</v>
      </c>
      <c r="L13" s="30">
        <v>-4</v>
      </c>
      <c r="M13" s="30">
        <v>-5</v>
      </c>
      <c r="N13" s="31">
        <v>-7</v>
      </c>
      <c r="P13" s="1">
        <v>35034</v>
      </c>
      <c r="Q13" s="23" t="str" cm="1">
        <f t="array" ref="Q13">IFERROR(INDEX($B$5:$N$22,MATCH(IF(MONTH($P13)=1,YEAR($P13)-1,YEAR($P13)),$B$5:$B$22,0),IF(MONTH($P13)=1,13,MONTH($P13))),"")</f>
        <v/>
      </c>
      <c r="R13" s="23" t="str" cm="1">
        <f t="array" ref="R13">IFERROR(INDEX($B$5:$N$22,MATCH(IF(MONTH($P13)=1,YEAR($P13)-1,YEAR($P13)),$B$5:$B$22,0),IF(MONTH($P13)=1,13,MONTH($P13))),"")</f>
        <v/>
      </c>
      <c r="S13" s="23" t="str" cm="1">
        <f t="array" ref="S13">IFERROR(INDEX($B$5:$N$22,MATCH(IF(MONTH($P13)=1,YEAR($P13)-1,YEAR($P13)),$B$5:$B$22,0),IF(MONTH($P13)=1,13,MONTH($P13))),"")</f>
        <v/>
      </c>
    </row>
    <row r="14" spans="1:19">
      <c r="A14" s="125"/>
      <c r="B14" s="29">
        <v>2015</v>
      </c>
      <c r="C14" s="30">
        <v>-7</v>
      </c>
      <c r="D14" s="30">
        <v>-5</v>
      </c>
      <c r="E14" s="30">
        <v>-5</v>
      </c>
      <c r="F14" s="30">
        <v>-5</v>
      </c>
      <c r="G14" s="30">
        <v>-3</v>
      </c>
      <c r="H14" s="30">
        <v>-2</v>
      </c>
      <c r="I14" s="30">
        <v>-2</v>
      </c>
      <c r="J14" s="30">
        <v>-3</v>
      </c>
      <c r="K14" s="30">
        <v>-2</v>
      </c>
      <c r="L14" s="30">
        <v>-4</v>
      </c>
      <c r="M14" s="30">
        <v>-4</v>
      </c>
      <c r="N14" s="31">
        <v>-5</v>
      </c>
      <c r="P14" s="1">
        <v>35065</v>
      </c>
      <c r="Q14" s="23" t="str" cm="1">
        <f t="array" ref="Q14">IFERROR(INDEX($B$5:$N$22,MATCH(IF(MONTH($P14)=1,YEAR($P14)-1,YEAR($P14)),$B$5:$B$22,0),IF(MONTH($P14)=1,13,MONTH($P14))),"")</f>
        <v/>
      </c>
      <c r="R14" s="23" t="str" cm="1">
        <f t="array" ref="R14">IFERROR(INDEX($B$5:$N$22,MATCH(IF(MONTH($P14)=1,YEAR($P14)-1,YEAR($P14)),$B$5:$B$22,0),IF(MONTH($P14)=1,13,MONTH($P14))),"")</f>
        <v/>
      </c>
      <c r="S14" s="23" t="str" cm="1">
        <f t="array" ref="S14">IFERROR(INDEX($B$5:$N$22,MATCH(IF(MONTH($P14)=1,YEAR($P14)-1,YEAR($P14)),$B$5:$B$22,0),IF(MONTH($P14)=1,13,MONTH($P14))),"")</f>
        <v/>
      </c>
    </row>
    <row r="15" spans="1:19">
      <c r="A15" s="125"/>
      <c r="B15" s="29">
        <v>2016</v>
      </c>
      <c r="C15" s="30">
        <v>-6</v>
      </c>
      <c r="D15" s="30">
        <v>-4</v>
      </c>
      <c r="E15" s="30">
        <v>-3</v>
      </c>
      <c r="F15" s="30">
        <v>-2</v>
      </c>
      <c r="G15" s="30">
        <v>-1</v>
      </c>
      <c r="H15" s="30">
        <v>2</v>
      </c>
      <c r="I15" s="30">
        <v>2</v>
      </c>
      <c r="J15" s="30">
        <v>1</v>
      </c>
      <c r="K15" s="30">
        <v>-1</v>
      </c>
      <c r="L15" s="30">
        <v>-3</v>
      </c>
      <c r="M15" s="30">
        <v>-5</v>
      </c>
      <c r="N15" s="31">
        <v>-7</v>
      </c>
      <c r="P15" s="1">
        <v>35096</v>
      </c>
      <c r="Q15" s="23" t="str" cm="1">
        <f t="array" ref="Q15">IFERROR(INDEX($B$5:$N$22,MATCH(IF(MONTH($P15)=1,YEAR($P15)-1,YEAR($P15)),$B$5:$B$22,0),IF(MONTH($P15)=1,13,MONTH($P15))),"")</f>
        <v/>
      </c>
      <c r="R15" s="23" t="str" cm="1">
        <f t="array" ref="R15">IFERROR(INDEX($B$5:$N$22,MATCH(IF(MONTH($P15)=1,YEAR($P15)-1,YEAR($P15)),$B$5:$B$22,0),IF(MONTH($P15)=1,13,MONTH($P15))),"")</f>
        <v/>
      </c>
      <c r="S15" s="23" t="str" cm="1">
        <f t="array" ref="S15">IFERROR(INDEX($B$5:$N$22,MATCH(IF(MONTH($P15)=1,YEAR($P15)-1,YEAR($P15)),$B$5:$B$22,0),IF(MONTH($P15)=1,13,MONTH($P15))),"")</f>
        <v/>
      </c>
    </row>
    <row r="16" spans="1:19">
      <c r="A16" s="125"/>
      <c r="B16" s="29">
        <v>2017</v>
      </c>
      <c r="C16" s="30">
        <v>-1</v>
      </c>
      <c r="D16" s="30">
        <v>-1</v>
      </c>
      <c r="E16" s="30">
        <v>1</v>
      </c>
      <c r="F16" s="30">
        <v>1</v>
      </c>
      <c r="G16" s="30">
        <v>-1</v>
      </c>
      <c r="H16" s="30">
        <v>0</v>
      </c>
      <c r="I16" s="30">
        <v>2</v>
      </c>
      <c r="J16" s="30">
        <v>1</v>
      </c>
      <c r="K16" s="30">
        <v>0</v>
      </c>
      <c r="L16" s="30">
        <v>-1</v>
      </c>
      <c r="M16" s="30">
        <v>-1</v>
      </c>
      <c r="N16" s="31">
        <v>-2</v>
      </c>
      <c r="P16" s="1">
        <v>35125</v>
      </c>
      <c r="Q16" s="23" t="str" cm="1">
        <f t="array" ref="Q16">IFERROR(INDEX($B$5:$N$22,MATCH(IF(MONTH($P16)=1,YEAR($P16)-1,YEAR($P16)),$B$5:$B$22,0),IF(MONTH($P16)=1,13,MONTH($P16))),"")</f>
        <v/>
      </c>
      <c r="R16" s="23" t="str" cm="1">
        <f t="array" ref="R16">IFERROR(INDEX($B$5:$N$22,MATCH(IF(MONTH($P16)=1,YEAR($P16)-1,YEAR($P16)),$B$5:$B$22,0),IF(MONTH($P16)=1,13,MONTH($P16))),"")</f>
        <v/>
      </c>
      <c r="S16" s="23" t="str" cm="1">
        <f t="array" ref="S16">IFERROR(INDEX($B$5:$N$22,MATCH(IF(MONTH($P16)=1,YEAR($P16)-1,YEAR($P16)),$B$5:$B$22,0),IF(MONTH($P16)=1,13,MONTH($P16))),"")</f>
        <v/>
      </c>
    </row>
    <row r="17" spans="1:19">
      <c r="A17" s="126"/>
      <c r="B17" s="29">
        <v>2018</v>
      </c>
      <c r="C17" s="30">
        <v>0</v>
      </c>
      <c r="D17" s="30">
        <v>1</v>
      </c>
      <c r="E17" s="30">
        <v>2</v>
      </c>
      <c r="F17" s="30">
        <v>2</v>
      </c>
      <c r="G17" s="30">
        <v>3</v>
      </c>
      <c r="H17" s="30">
        <v>3</v>
      </c>
      <c r="I17" s="30">
        <v>3</v>
      </c>
      <c r="J17" s="30">
        <v>0</v>
      </c>
      <c r="K17" s="30">
        <v>1</v>
      </c>
      <c r="L17" s="30">
        <v>0</v>
      </c>
      <c r="M17" s="30">
        <v>-1</v>
      </c>
      <c r="N17" s="31">
        <v>-4</v>
      </c>
      <c r="P17" s="1">
        <v>35156</v>
      </c>
      <c r="Q17" s="23" t="str" cm="1">
        <f t="array" ref="Q17">IFERROR(INDEX($B$5:$N$22,MATCH(IF(MONTH($P17)=1,YEAR($P17)-1,YEAR($P17)),$B$5:$B$22,0),IF(MONTH($P17)=1,13,MONTH($P17))),"")</f>
        <v/>
      </c>
      <c r="R17" s="23" t="str" cm="1">
        <f t="array" ref="R17">IFERROR(INDEX($B$5:$N$22,MATCH(IF(MONTH($P17)=1,YEAR($P17)-1,YEAR($P17)),$B$5:$B$22,0),IF(MONTH($P17)=1,13,MONTH($P17))),"")</f>
        <v/>
      </c>
      <c r="S17" s="23" t="str" cm="1">
        <f t="array" ref="S17">IFERROR(INDEX($B$5:$N$22,MATCH(IF(MONTH($P17)=1,YEAR($P17)-1,YEAR($P17)),$B$5:$B$22,0),IF(MONTH($P17)=1,13,MONTH($P17))),"")</f>
        <v/>
      </c>
    </row>
    <row r="18" spans="1:19">
      <c r="A18" s="126"/>
      <c r="B18" s="29">
        <v>2019</v>
      </c>
      <c r="C18" s="30">
        <v>-1</v>
      </c>
      <c r="D18" s="30">
        <v>0</v>
      </c>
      <c r="E18" s="30">
        <v>1</v>
      </c>
      <c r="F18" s="30">
        <v>3</v>
      </c>
      <c r="G18" s="30">
        <v>1</v>
      </c>
      <c r="H18" s="30">
        <v>1</v>
      </c>
      <c r="I18" s="30">
        <v>1</v>
      </c>
      <c r="J18" s="30">
        <v>0</v>
      </c>
      <c r="K18" s="30">
        <v>0</v>
      </c>
      <c r="L18" s="30">
        <v>-2</v>
      </c>
      <c r="M18" s="30">
        <v>-4</v>
      </c>
      <c r="N18" s="31">
        <v>-4</v>
      </c>
      <c r="P18" s="1">
        <v>35186</v>
      </c>
      <c r="Q18" s="23" t="str" cm="1">
        <f t="array" ref="Q18">IFERROR(INDEX($B$5:$N$22,MATCH(IF(MONTH($P18)=1,YEAR($P18)-1,YEAR($P18)),$B$5:$B$22,0),IF(MONTH($P18)=1,13,MONTH($P18))),"")</f>
        <v/>
      </c>
      <c r="R18" s="23" t="str" cm="1">
        <f t="array" ref="R18">IFERROR(INDEX($B$5:$N$22,MATCH(IF(MONTH($P18)=1,YEAR($P18)-1,YEAR($P18)),$B$5:$B$22,0),IF(MONTH($P18)=1,13,MONTH($P18))),"")</f>
        <v/>
      </c>
      <c r="S18" s="23" t="str" cm="1">
        <f t="array" ref="S18">IFERROR(INDEX($B$5:$N$22,MATCH(IF(MONTH($P18)=1,YEAR($P18)-1,YEAR($P18)),$B$5:$B$22,0),IF(MONTH($P18)=1,13,MONTH($P18))),"")</f>
        <v/>
      </c>
    </row>
    <row r="19" spans="1:19">
      <c r="A19" s="126"/>
      <c r="B19" s="29">
        <v>2020</v>
      </c>
      <c r="C19" s="30">
        <v>-3</v>
      </c>
      <c r="D19" s="30">
        <v>-3</v>
      </c>
      <c r="E19" s="30">
        <v>-3</v>
      </c>
      <c r="F19" s="30">
        <v>-5</v>
      </c>
      <c r="G19" s="30">
        <v>-6</v>
      </c>
      <c r="H19" s="30">
        <v>-4</v>
      </c>
      <c r="I19" s="30">
        <v>-3</v>
      </c>
      <c r="J19" s="30">
        <v>-2</v>
      </c>
      <c r="K19" s="30">
        <v>-3</v>
      </c>
      <c r="L19" s="30">
        <v>-3</v>
      </c>
      <c r="M19" s="30">
        <v>-4</v>
      </c>
      <c r="N19" s="31">
        <v>-4</v>
      </c>
      <c r="P19" s="1">
        <v>35217</v>
      </c>
      <c r="Q19" s="23" t="str" cm="1">
        <f t="array" ref="Q19">IFERROR(INDEX($B$5:$N$22,MATCH(IF(MONTH($P19)=1,YEAR($P19)-1,YEAR($P19)),$B$5:$B$22,0),IF(MONTH($P19)=1,13,MONTH($P19))),"")</f>
        <v/>
      </c>
      <c r="R19" s="23" t="str" cm="1">
        <f t="array" ref="R19">IFERROR(INDEX($B$5:$N$22,MATCH(IF(MONTH($P19)=1,YEAR($P19)-1,YEAR($P19)),$B$5:$B$22,0),IF(MONTH($P19)=1,13,MONTH($P19))),"")</f>
        <v/>
      </c>
      <c r="S19" s="23" t="str" cm="1">
        <f t="array" ref="S19">IFERROR(INDEX($B$5:$N$22,MATCH(IF(MONTH($P19)=1,YEAR($P19)-1,YEAR($P19)),$B$5:$B$22,0),IF(MONTH($P19)=1,13,MONTH($P19))),"")</f>
        <v/>
      </c>
    </row>
    <row r="20" spans="1:19">
      <c r="A20" s="127"/>
      <c r="B20" s="32">
        <v>2021</v>
      </c>
      <c r="C20" s="33">
        <v>-3</v>
      </c>
      <c r="D20" s="33">
        <v>0</v>
      </c>
      <c r="E20" s="33">
        <v>-1</v>
      </c>
      <c r="F20" s="33">
        <v>-1</v>
      </c>
      <c r="G20" s="33">
        <v>0</v>
      </c>
      <c r="H20" s="33">
        <v>-1</v>
      </c>
      <c r="I20" s="33">
        <v>0</v>
      </c>
      <c r="J20" s="33">
        <v>-1</v>
      </c>
      <c r="K20" s="33">
        <v>0</v>
      </c>
      <c r="L20" s="33">
        <v>0</v>
      </c>
      <c r="M20" s="33">
        <v>0</v>
      </c>
      <c r="N20" s="34">
        <v>-1</v>
      </c>
      <c r="P20" s="1">
        <v>35247</v>
      </c>
      <c r="Q20" s="23" t="str" cm="1">
        <f t="array" ref="Q20">IFERROR(INDEX($B$5:$N$22,MATCH(IF(MONTH($P20)=1,YEAR($P20)-1,YEAR($P20)),$B$5:$B$22,0),IF(MONTH($P20)=1,13,MONTH($P20))),"")</f>
        <v/>
      </c>
      <c r="R20" s="23" t="str" cm="1">
        <f t="array" ref="R20">IFERROR(INDEX($B$5:$N$22,MATCH(IF(MONTH($P20)=1,YEAR($P20)-1,YEAR($P20)),$B$5:$B$22,0),IF(MONTH($P20)=1,13,MONTH($P20))),"")</f>
        <v/>
      </c>
      <c r="S20" s="23" t="str" cm="1">
        <f t="array" ref="S20">IFERROR(INDEX($B$5:$N$22,MATCH(IF(MONTH($P20)=1,YEAR($P20)-1,YEAR($P20)),$B$5:$B$22,0),IF(MONTH($P20)=1,13,MONTH($P20))),"")</f>
        <v/>
      </c>
    </row>
    <row r="21" spans="1:19">
      <c r="A21" s="127"/>
      <c r="B21" s="32">
        <v>2022</v>
      </c>
      <c r="C21" s="33">
        <v>0</v>
      </c>
      <c r="D21" s="33">
        <v>3</v>
      </c>
      <c r="E21" s="33">
        <v>1</v>
      </c>
      <c r="F21" s="33">
        <v>0</v>
      </c>
      <c r="G21" s="33">
        <v>0</v>
      </c>
      <c r="H21" s="33">
        <v>0</v>
      </c>
      <c r="I21" s="33">
        <v>0</v>
      </c>
      <c r="J21" s="33">
        <v>-1</v>
      </c>
      <c r="K21" s="33">
        <v>-1</v>
      </c>
      <c r="L21" s="33">
        <v>-2</v>
      </c>
      <c r="M21" s="33">
        <v>-2</v>
      </c>
      <c r="N21" s="34">
        <v>-2</v>
      </c>
      <c r="P21" s="1">
        <v>35278</v>
      </c>
      <c r="Q21" s="23" t="str" cm="1">
        <f t="array" ref="Q21">IFERROR(INDEX($B$5:$N$22,MATCH(IF(MONTH($P21)=1,YEAR($P21)-1,YEAR($P21)),$B$5:$B$22,0),IF(MONTH($P21)=1,13,MONTH($P21))),"")</f>
        <v/>
      </c>
      <c r="R21" s="23" t="str" cm="1">
        <f t="array" ref="R21">IFERROR(INDEX($B$5:$N$22,MATCH(IF(MONTH($P21)=1,YEAR($P21)-1,YEAR($P21)),$B$5:$B$22,0),IF(MONTH($P21)=1,13,MONTH($P21))),"")</f>
        <v/>
      </c>
      <c r="S21" s="23" t="str" cm="1">
        <f t="array" ref="S21">IFERROR(INDEX($B$5:$N$22,MATCH(IF(MONTH($P21)=1,YEAR($P21)-1,YEAR($P21)),$B$5:$B$22,0),IF(MONTH($P21)=1,13,MONTH($P21))),"")</f>
        <v/>
      </c>
    </row>
    <row r="22" spans="1:19" ht="16.2" thickBot="1">
      <c r="A22" s="128"/>
      <c r="B22" s="35">
        <v>2023</v>
      </c>
      <c r="C22" s="36">
        <v>1</v>
      </c>
      <c r="D22" s="36">
        <v>3</v>
      </c>
      <c r="E22" s="36">
        <v>2</v>
      </c>
      <c r="F22" s="36"/>
      <c r="G22" s="36"/>
      <c r="H22" s="36"/>
      <c r="I22" s="36"/>
      <c r="J22" s="36"/>
      <c r="K22" s="36"/>
      <c r="L22" s="36"/>
      <c r="M22" s="36"/>
      <c r="N22" s="37"/>
      <c r="P22" s="1">
        <v>35309</v>
      </c>
      <c r="Q22" s="23" t="str" cm="1">
        <f t="array" ref="Q22">IFERROR(INDEX($B$5:$N$22,MATCH(IF(MONTH($P22)=1,YEAR($P22)-1,YEAR($P22)),$B$5:$B$22,0),IF(MONTH($P22)=1,13,MONTH($P22))),"")</f>
        <v/>
      </c>
      <c r="R22" s="23" t="str" cm="1">
        <f t="array" ref="R22">IFERROR(INDEX($B$5:$N$22,MATCH(IF(MONTH($P22)=1,YEAR($P22)-1,YEAR($P22)),$B$5:$B$22,0),IF(MONTH($P22)=1,13,MONTH($P22))),"")</f>
        <v/>
      </c>
      <c r="S22" s="23" t="str" cm="1">
        <f t="array" ref="S22">IFERROR(INDEX($B$5:$N$22,MATCH(IF(MONTH($P22)=1,YEAR($P22)-1,YEAR($P22)),$B$5:$B$22,0),IF(MONTH($P22)=1,13,MONTH($P22))),"")</f>
        <v/>
      </c>
    </row>
    <row r="23" spans="1:19" ht="15.75" customHeight="1">
      <c r="A23" s="124" t="s">
        <v>1177</v>
      </c>
      <c r="B23" s="38">
        <v>2006</v>
      </c>
      <c r="C23" s="39">
        <v>-2</v>
      </c>
      <c r="D23" s="39">
        <v>0</v>
      </c>
      <c r="E23" s="39">
        <v>0</v>
      </c>
      <c r="F23" s="39">
        <v>0</v>
      </c>
      <c r="G23" s="39">
        <v>0</v>
      </c>
      <c r="H23" s="39">
        <v>2</v>
      </c>
      <c r="I23" s="39">
        <v>3</v>
      </c>
      <c r="J23" s="39">
        <v>3</v>
      </c>
      <c r="K23" s="39">
        <v>3</v>
      </c>
      <c r="L23" s="39">
        <v>2</v>
      </c>
      <c r="M23" s="39">
        <v>1</v>
      </c>
      <c r="N23" s="40">
        <v>0</v>
      </c>
      <c r="P23" s="1">
        <v>35339</v>
      </c>
      <c r="Q23" s="23" t="str" cm="1">
        <f t="array" ref="Q23">IFERROR(INDEX($B$5:$N$22,MATCH(IF(MONTH($P23)=1,YEAR($P23)-1,YEAR($P23)),$B$5:$B$22,0),IF(MONTH($P23)=1,13,MONTH($P23))),"")</f>
        <v/>
      </c>
      <c r="R23" s="23" t="str" cm="1">
        <f t="array" ref="R23">IFERROR(INDEX($B$5:$N$22,MATCH(IF(MONTH($P23)=1,YEAR($P23)-1,YEAR($P23)),$B$5:$B$22,0),IF(MONTH($P23)=1,13,MONTH($P23))),"")</f>
        <v/>
      </c>
      <c r="S23" s="23" t="str" cm="1">
        <f t="array" ref="S23">IFERROR(INDEX($B$5:$N$22,MATCH(IF(MONTH($P23)=1,YEAR($P23)-1,YEAR($P23)),$B$5:$B$22,0),IF(MONTH($P23)=1,13,MONTH($P23))),"")</f>
        <v/>
      </c>
    </row>
    <row r="24" spans="1:19">
      <c r="A24" s="125"/>
      <c r="B24" s="29">
        <v>2007</v>
      </c>
      <c r="C24" s="30">
        <v>1</v>
      </c>
      <c r="D24" s="30">
        <v>4</v>
      </c>
      <c r="E24" s="30">
        <v>4</v>
      </c>
      <c r="F24" s="30">
        <v>4</v>
      </c>
      <c r="G24" s="30">
        <v>4</v>
      </c>
      <c r="H24" s="30">
        <v>6</v>
      </c>
      <c r="I24" s="30">
        <v>7</v>
      </c>
      <c r="J24" s="30">
        <v>5</v>
      </c>
      <c r="K24" s="30">
        <v>5</v>
      </c>
      <c r="L24" s="30">
        <v>2</v>
      </c>
      <c r="M24" s="30">
        <v>1</v>
      </c>
      <c r="N24" s="31">
        <v>-1</v>
      </c>
      <c r="P24" s="1">
        <v>35370</v>
      </c>
      <c r="Q24" s="23" t="str" cm="1">
        <f t="array" ref="Q24">IFERROR(INDEX($B$5:$N$22,MATCH(IF(MONTH($P24)=1,YEAR($P24)-1,YEAR($P24)),$B$5:$B$22,0),IF(MONTH($P24)=1,13,MONTH($P24))),"")</f>
        <v/>
      </c>
      <c r="R24" s="23" t="str" cm="1">
        <f t="array" ref="R24">IFERROR(INDEX($B$5:$N$22,MATCH(IF(MONTH($P24)=1,YEAR($P24)-1,YEAR($P24)),$B$5:$B$22,0),IF(MONTH($P24)=1,13,MONTH($P24))),"")</f>
        <v/>
      </c>
      <c r="S24" s="23" t="str" cm="1">
        <f t="array" ref="S24">IFERROR(INDEX($B$5:$N$22,MATCH(IF(MONTH($P24)=1,YEAR($P24)-1,YEAR($P24)),$B$5:$B$22,0),IF(MONTH($P24)=1,13,MONTH($P24))),"")</f>
        <v/>
      </c>
    </row>
    <row r="25" spans="1:19">
      <c r="A25" s="125"/>
      <c r="B25" s="29">
        <v>2008</v>
      </c>
      <c r="C25" s="30">
        <v>2</v>
      </c>
      <c r="D25" s="30">
        <v>4</v>
      </c>
      <c r="E25" s="30">
        <v>5</v>
      </c>
      <c r="F25" s="30">
        <v>4</v>
      </c>
      <c r="G25" s="30">
        <v>4</v>
      </c>
      <c r="H25" s="30">
        <v>5</v>
      </c>
      <c r="I25" s="30">
        <v>5</v>
      </c>
      <c r="J25" s="30">
        <v>4</v>
      </c>
      <c r="K25" s="30">
        <v>2</v>
      </c>
      <c r="L25" s="30">
        <v>-1</v>
      </c>
      <c r="M25" s="30">
        <v>-11</v>
      </c>
      <c r="N25" s="31">
        <v>-20</v>
      </c>
      <c r="P25" s="1">
        <v>35400</v>
      </c>
      <c r="Q25" s="23" t="str" cm="1">
        <f t="array" ref="Q25">IFERROR(INDEX($B$5:$N$22,MATCH(IF(MONTH($P25)=1,YEAR($P25)-1,YEAR($P25)),$B$5:$B$22,0),IF(MONTH($P25)=1,13,MONTH($P25))),"")</f>
        <v/>
      </c>
      <c r="R25" s="23" t="str" cm="1">
        <f t="array" ref="R25">IFERROR(INDEX($B$5:$N$22,MATCH(IF(MONTH($P25)=1,YEAR($P25)-1,YEAR($P25)),$B$5:$B$22,0),IF(MONTH($P25)=1,13,MONTH($P25))),"")</f>
        <v/>
      </c>
      <c r="S25" s="23" t="str" cm="1">
        <f t="array" ref="S25">IFERROR(INDEX($B$5:$N$22,MATCH(IF(MONTH($P25)=1,YEAR($P25)-1,YEAR($P25)),$B$5:$B$22,0),IF(MONTH($P25)=1,13,MONTH($P25))),"")</f>
        <v/>
      </c>
    </row>
    <row r="26" spans="1:19">
      <c r="A26" s="125"/>
      <c r="B26" s="29">
        <v>2009</v>
      </c>
      <c r="C26" s="30">
        <v>-20</v>
      </c>
      <c r="D26" s="30">
        <v>-17</v>
      </c>
      <c r="E26" s="30">
        <v>-16</v>
      </c>
      <c r="F26" s="30">
        <v>-16</v>
      </c>
      <c r="G26" s="30">
        <v>-16</v>
      </c>
      <c r="H26" s="30">
        <v>-14</v>
      </c>
      <c r="I26" s="30">
        <v>-14</v>
      </c>
      <c r="J26" s="30">
        <v>-14</v>
      </c>
      <c r="K26" s="30">
        <v>-13</v>
      </c>
      <c r="L26" s="30">
        <v>-13</v>
      </c>
      <c r="M26" s="30">
        <v>-15</v>
      </c>
      <c r="N26" s="31">
        <v>-15</v>
      </c>
      <c r="P26" s="1">
        <v>35431</v>
      </c>
      <c r="Q26" s="23" t="str" cm="1">
        <f t="array" ref="Q26">IFERROR(INDEX($B$5:$N$22,MATCH(IF(MONTH($P26)=1,YEAR($P26)-1,YEAR($P26)),$B$5:$B$22,0),IF(MONTH($P26)=1,13,MONTH($P26))),"")</f>
        <v/>
      </c>
      <c r="R26" s="23" t="str" cm="1">
        <f t="array" ref="R26">IFERROR(INDEX($B$5:$N$22,MATCH(IF(MONTH($P26)=1,YEAR($P26)-1,YEAR($P26)),$B$5:$B$22,0),IF(MONTH($P26)=1,13,MONTH($P26))),"")</f>
        <v/>
      </c>
      <c r="S26" s="23" t="str" cm="1">
        <f t="array" ref="S26">IFERROR(INDEX($B$5:$N$22,MATCH(IF(MONTH($P26)=1,YEAR($P26)-1,YEAR($P26)),$B$5:$B$22,0),IF(MONTH($P26)=1,13,MONTH($P26))),"")</f>
        <v/>
      </c>
    </row>
    <row r="27" spans="1:19">
      <c r="A27" s="125"/>
      <c r="B27" s="29">
        <v>2010</v>
      </c>
      <c r="C27" s="30">
        <v>-11</v>
      </c>
      <c r="D27" s="30">
        <v>-8</v>
      </c>
      <c r="E27" s="30">
        <v>-6</v>
      </c>
      <c r="F27" s="30">
        <v>-6</v>
      </c>
      <c r="G27" s="30">
        <v>-5</v>
      </c>
      <c r="H27" s="30">
        <v>-3</v>
      </c>
      <c r="I27" s="30">
        <v>-2</v>
      </c>
      <c r="J27" s="30">
        <v>-2</v>
      </c>
      <c r="K27" s="30">
        <v>-2</v>
      </c>
      <c r="L27" s="30">
        <v>-3</v>
      </c>
      <c r="M27" s="30">
        <v>-4</v>
      </c>
      <c r="N27" s="31">
        <v>-6</v>
      </c>
      <c r="P27" s="1">
        <v>35462</v>
      </c>
      <c r="Q27" s="23" t="str" cm="1">
        <f t="array" ref="Q27">IFERROR(INDEX($B$5:$N$22,MATCH(IF(MONTH($P27)=1,YEAR($P27)-1,YEAR($P27)),$B$5:$B$22,0),IF(MONTH($P27)=1,13,MONTH($P27))),"")</f>
        <v/>
      </c>
      <c r="R27" s="23" t="str" cm="1">
        <f t="array" ref="R27">IFERROR(INDEX($B$5:$N$22,MATCH(IF(MONTH($P27)=1,YEAR($P27)-1,YEAR($P27)),$B$5:$B$22,0),IF(MONTH($P27)=1,13,MONTH($P27))),"")</f>
        <v/>
      </c>
      <c r="S27" s="23" t="str" cm="1">
        <f t="array" ref="S27">IFERROR(INDEX($B$5:$N$22,MATCH(IF(MONTH($P27)=1,YEAR($P27)-1,YEAR($P27)),$B$5:$B$22,0),IF(MONTH($P27)=1,13,MONTH($P27))),"")</f>
        <v/>
      </c>
    </row>
    <row r="28" spans="1:19">
      <c r="A28" s="125"/>
      <c r="B28" s="29">
        <v>2011</v>
      </c>
      <c r="C28" s="30">
        <v>-4</v>
      </c>
      <c r="D28" s="30">
        <v>-1</v>
      </c>
      <c r="E28" s="30">
        <v>0</v>
      </c>
      <c r="F28" s="30">
        <v>-1</v>
      </c>
      <c r="G28" s="30">
        <v>-1</v>
      </c>
      <c r="H28" s="30">
        <v>0</v>
      </c>
      <c r="I28" s="30">
        <v>0</v>
      </c>
      <c r="J28" s="30">
        <v>-1</v>
      </c>
      <c r="K28" s="30">
        <v>-1</v>
      </c>
      <c r="L28" s="30">
        <v>-2</v>
      </c>
      <c r="M28" s="30">
        <v>-4</v>
      </c>
      <c r="N28" s="31">
        <v>-6</v>
      </c>
      <c r="P28" s="1">
        <v>35490</v>
      </c>
      <c r="Q28" s="23" t="str" cm="1">
        <f t="array" ref="Q28">IFERROR(INDEX($B$5:$N$22,MATCH(IF(MONTH($P28)=1,YEAR($P28)-1,YEAR($P28)),$B$5:$B$22,0),IF(MONTH($P28)=1,13,MONTH($P28))),"")</f>
        <v/>
      </c>
      <c r="R28" s="23" t="str" cm="1">
        <f t="array" ref="R28">IFERROR(INDEX($B$5:$N$22,MATCH(IF(MONTH($P28)=1,YEAR($P28)-1,YEAR($P28)),$B$5:$B$22,0),IF(MONTH($P28)=1,13,MONTH($P28))),"")</f>
        <v/>
      </c>
      <c r="S28" s="23" t="str" cm="1">
        <f t="array" ref="S28">IFERROR(INDEX($B$5:$N$22,MATCH(IF(MONTH($P28)=1,YEAR($P28)-1,YEAR($P28)),$B$5:$B$22,0),IF(MONTH($P28)=1,13,MONTH($P28))),"")</f>
        <v/>
      </c>
    </row>
    <row r="29" spans="1:19">
      <c r="A29" s="125"/>
      <c r="B29" s="29">
        <v>2012</v>
      </c>
      <c r="C29" s="30">
        <v>-3</v>
      </c>
      <c r="D29" s="30">
        <v>-2</v>
      </c>
      <c r="E29" s="30">
        <v>0</v>
      </c>
      <c r="F29" s="30">
        <v>1</v>
      </c>
      <c r="G29" s="30">
        <v>0</v>
      </c>
      <c r="H29" s="30">
        <v>1</v>
      </c>
      <c r="I29" s="30">
        <v>2</v>
      </c>
      <c r="J29" s="30">
        <v>1</v>
      </c>
      <c r="K29" s="30">
        <v>1</v>
      </c>
      <c r="L29" s="30">
        <v>-1</v>
      </c>
      <c r="M29" s="30">
        <v>-3</v>
      </c>
      <c r="N29" s="31">
        <v>-5</v>
      </c>
      <c r="P29" s="1">
        <v>35521</v>
      </c>
      <c r="Q29" s="23" t="str" cm="1">
        <f t="array" ref="Q29">IFERROR(INDEX($B$5:$N$22,MATCH(IF(MONTH($P29)=1,YEAR($P29)-1,YEAR($P29)),$B$5:$B$22,0),IF(MONTH($P29)=1,13,MONTH($P29))),"")</f>
        <v/>
      </c>
      <c r="R29" s="23" t="str" cm="1">
        <f t="array" ref="R29">IFERROR(INDEX($B$5:$N$22,MATCH(IF(MONTH($P29)=1,YEAR($P29)-1,YEAR($P29)),$B$5:$B$22,0),IF(MONTH($P29)=1,13,MONTH($P29))),"")</f>
        <v/>
      </c>
      <c r="S29" s="23" t="str" cm="1">
        <f t="array" ref="S29">IFERROR(INDEX($B$5:$N$22,MATCH(IF(MONTH($P29)=1,YEAR($P29)-1,YEAR($P29)),$B$5:$B$22,0),IF(MONTH($P29)=1,13,MONTH($P29))),"")</f>
        <v/>
      </c>
    </row>
    <row r="30" spans="1:19">
      <c r="A30" s="125"/>
      <c r="B30" s="29">
        <v>2013</v>
      </c>
      <c r="C30" s="30">
        <v>-2</v>
      </c>
      <c r="D30" s="30">
        <v>0</v>
      </c>
      <c r="E30" s="30">
        <v>0</v>
      </c>
      <c r="F30" s="30">
        <v>-1</v>
      </c>
      <c r="G30" s="30">
        <v>0</v>
      </c>
      <c r="H30" s="30">
        <v>-1</v>
      </c>
      <c r="I30" s="30">
        <v>-1</v>
      </c>
      <c r="J30" s="30">
        <v>-1</v>
      </c>
      <c r="K30" s="30">
        <v>-3</v>
      </c>
      <c r="L30" s="30">
        <v>-5</v>
      </c>
      <c r="M30" s="30">
        <v>-6</v>
      </c>
      <c r="N30" s="31">
        <v>-8</v>
      </c>
      <c r="P30" s="1">
        <v>35551</v>
      </c>
      <c r="Q30" s="23" t="str" cm="1">
        <f t="array" ref="Q30">IFERROR(INDEX($B$5:$N$22,MATCH(IF(MONTH($P30)=1,YEAR($P30)-1,YEAR($P30)),$B$5:$B$22,0),IF(MONTH($P30)=1,13,MONTH($P30))),"")</f>
        <v/>
      </c>
      <c r="R30" s="23" t="str" cm="1">
        <f t="array" ref="R30">IFERROR(INDEX($B$5:$N$22,MATCH(IF(MONTH($P30)=1,YEAR($P30)-1,YEAR($P30)),$B$5:$B$22,0),IF(MONTH($P30)=1,13,MONTH($P30))),"")</f>
        <v/>
      </c>
      <c r="S30" s="23" t="str" cm="1">
        <f t="array" ref="S30">IFERROR(INDEX($B$5:$N$22,MATCH(IF(MONTH($P30)=1,YEAR($P30)-1,YEAR($P30)),$B$5:$B$22,0),IF(MONTH($P30)=1,13,MONTH($P30))),"")</f>
        <v/>
      </c>
    </row>
    <row r="31" spans="1:19">
      <c r="A31" s="125"/>
      <c r="B31" s="29">
        <v>2014</v>
      </c>
      <c r="C31" s="30">
        <v>-6</v>
      </c>
      <c r="D31" s="30">
        <v>-4</v>
      </c>
      <c r="E31" s="30">
        <v>-2</v>
      </c>
      <c r="F31" s="30">
        <v>-3</v>
      </c>
      <c r="G31" s="30">
        <v>-2</v>
      </c>
      <c r="H31" s="30">
        <v>-3</v>
      </c>
      <c r="I31" s="30">
        <v>-3</v>
      </c>
      <c r="J31" s="30">
        <v>-4</v>
      </c>
      <c r="K31" s="30">
        <v>-6</v>
      </c>
      <c r="L31" s="30">
        <v>-6</v>
      </c>
      <c r="M31" s="30">
        <v>-8</v>
      </c>
      <c r="N31" s="31">
        <v>-10</v>
      </c>
      <c r="P31" s="1">
        <v>35582</v>
      </c>
      <c r="Q31" s="23" t="str" cm="1">
        <f t="array" ref="Q31">IFERROR(INDEX($B$5:$N$22,MATCH(IF(MONTH($P31)=1,YEAR($P31)-1,YEAR($P31)),$B$5:$B$22,0),IF(MONTH($P31)=1,13,MONTH($P31))),"")</f>
        <v/>
      </c>
      <c r="R31" s="23" t="str" cm="1">
        <f t="array" ref="R31">IFERROR(INDEX($B$5:$N$22,MATCH(IF(MONTH($P31)=1,YEAR($P31)-1,YEAR($P31)),$B$5:$B$22,0),IF(MONTH($P31)=1,13,MONTH($P31))),"")</f>
        <v/>
      </c>
      <c r="S31" s="23" t="str" cm="1">
        <f t="array" ref="S31">IFERROR(INDEX($B$5:$N$22,MATCH(IF(MONTH($P31)=1,YEAR($P31)-1,YEAR($P31)),$B$5:$B$22,0),IF(MONTH($P31)=1,13,MONTH($P31))),"")</f>
        <v/>
      </c>
    </row>
    <row r="32" spans="1:19">
      <c r="A32" s="125"/>
      <c r="B32" s="29">
        <v>2015</v>
      </c>
      <c r="C32" s="30">
        <v>-9</v>
      </c>
      <c r="D32" s="30">
        <v>-6</v>
      </c>
      <c r="E32" s="30">
        <v>-6</v>
      </c>
      <c r="F32" s="30">
        <v>-5</v>
      </c>
      <c r="G32" s="30">
        <v>-6</v>
      </c>
      <c r="H32" s="30">
        <v>-6</v>
      </c>
      <c r="I32" s="30">
        <v>-6</v>
      </c>
      <c r="J32" s="30">
        <v>-6</v>
      </c>
      <c r="K32" s="30">
        <v>-7</v>
      </c>
      <c r="L32" s="30">
        <v>-8</v>
      </c>
      <c r="M32" s="30">
        <v>-9</v>
      </c>
      <c r="N32" s="31">
        <v>-11</v>
      </c>
      <c r="P32" s="1">
        <v>35612</v>
      </c>
      <c r="Q32" s="23" t="str" cm="1">
        <f t="array" ref="Q32">IFERROR(INDEX($B$5:$N$22,MATCH(IF(MONTH($P32)=1,YEAR($P32)-1,YEAR($P32)),$B$5:$B$22,0),IF(MONTH($P32)=1,13,MONTH($P32))),"")</f>
        <v/>
      </c>
      <c r="R32" s="23" t="str" cm="1">
        <f t="array" ref="R32">IFERROR(INDEX($B$5:$N$22,MATCH(IF(MONTH($P32)=1,YEAR($P32)-1,YEAR($P32)),$B$5:$B$22,0),IF(MONTH($P32)=1,13,MONTH($P32))),"")</f>
        <v/>
      </c>
      <c r="S32" s="23" t="str" cm="1">
        <f t="array" ref="S32">IFERROR(INDEX($B$5:$N$22,MATCH(IF(MONTH($P32)=1,YEAR($P32)-1,YEAR($P32)),$B$5:$B$22,0),IF(MONTH($P32)=1,13,MONTH($P32))),"")</f>
        <v/>
      </c>
    </row>
    <row r="33" spans="1:19">
      <c r="A33" s="125"/>
      <c r="B33" s="29">
        <v>2016</v>
      </c>
      <c r="C33" s="30">
        <v>-7</v>
      </c>
      <c r="D33" s="30">
        <v>-5</v>
      </c>
      <c r="E33" s="30">
        <v>-5</v>
      </c>
      <c r="F33" s="30">
        <v>-4</v>
      </c>
      <c r="G33" s="30">
        <v>-4</v>
      </c>
      <c r="H33" s="30">
        <v>-4</v>
      </c>
      <c r="I33" s="30">
        <v>-3</v>
      </c>
      <c r="J33" s="30">
        <v>-5</v>
      </c>
      <c r="K33" s="30">
        <v>-5</v>
      </c>
      <c r="L33" s="30">
        <v>-6</v>
      </c>
      <c r="M33" s="30">
        <v>-7</v>
      </c>
      <c r="N33" s="31">
        <v>-8</v>
      </c>
      <c r="P33" s="1">
        <v>35643</v>
      </c>
      <c r="Q33" s="23" t="str" cm="1">
        <f t="array" ref="Q33">IFERROR(INDEX($B$5:$N$22,MATCH(IF(MONTH($P33)=1,YEAR($P33)-1,YEAR($P33)),$B$5:$B$22,0),IF(MONTH($P33)=1,13,MONTH($P33))),"")</f>
        <v/>
      </c>
      <c r="R33" s="23" t="str" cm="1">
        <f t="array" ref="R33">IFERROR(INDEX($B$5:$N$22,MATCH(IF(MONTH($P33)=1,YEAR($P33)-1,YEAR($P33)),$B$5:$B$22,0),IF(MONTH($P33)=1,13,MONTH($P33))),"")</f>
        <v/>
      </c>
      <c r="S33" s="23" t="str" cm="1">
        <f t="array" ref="S33">IFERROR(INDEX($B$5:$N$22,MATCH(IF(MONTH($P33)=1,YEAR($P33)-1,YEAR($P33)),$B$5:$B$22,0),IF(MONTH($P33)=1,13,MONTH($P33))),"")</f>
        <v/>
      </c>
    </row>
    <row r="34" spans="1:19">
      <c r="A34" s="125"/>
      <c r="B34" s="29">
        <v>2017</v>
      </c>
      <c r="C34" s="30">
        <v>-3</v>
      </c>
      <c r="D34" s="30">
        <v>-2</v>
      </c>
      <c r="E34" s="30">
        <v>-2</v>
      </c>
      <c r="F34" s="30">
        <v>-1</v>
      </c>
      <c r="G34" s="30">
        <v>-1</v>
      </c>
      <c r="H34" s="30">
        <v>-1</v>
      </c>
      <c r="I34" s="30">
        <v>-1</v>
      </c>
      <c r="J34" s="30">
        <v>-2</v>
      </c>
      <c r="K34" s="30">
        <v>-3</v>
      </c>
      <c r="L34" s="30">
        <v>-3</v>
      </c>
      <c r="M34" s="30">
        <v>-4</v>
      </c>
      <c r="N34" s="31">
        <v>-5</v>
      </c>
      <c r="P34" s="1">
        <v>35674</v>
      </c>
      <c r="Q34" s="23" t="str" cm="1">
        <f t="array" ref="Q34">IFERROR(INDEX($B$5:$N$22,MATCH(IF(MONTH($P34)=1,YEAR($P34)-1,YEAR($P34)),$B$5:$B$22,0),IF(MONTH($P34)=1,13,MONTH($P34))),"")</f>
        <v/>
      </c>
      <c r="R34" s="23" t="str" cm="1">
        <f t="array" ref="R34">IFERROR(INDEX($B$5:$N$22,MATCH(IF(MONTH($P34)=1,YEAR($P34)-1,YEAR($P34)),$B$5:$B$22,0),IF(MONTH($P34)=1,13,MONTH($P34))),"")</f>
        <v/>
      </c>
      <c r="S34" s="23" t="str" cm="1">
        <f t="array" ref="S34">IFERROR(INDEX($B$5:$N$22,MATCH(IF(MONTH($P34)=1,YEAR($P34)-1,YEAR($P34)),$B$5:$B$22,0),IF(MONTH($P34)=1,13,MONTH($P34))),"")</f>
        <v/>
      </c>
    </row>
    <row r="35" spans="1:19">
      <c r="A35" s="126"/>
      <c r="B35" s="29">
        <v>2018</v>
      </c>
      <c r="C35" s="30">
        <v>-3</v>
      </c>
      <c r="D35" s="30">
        <v>-3</v>
      </c>
      <c r="E35" s="30">
        <v>-2</v>
      </c>
      <c r="F35" s="30">
        <v>-2</v>
      </c>
      <c r="G35" s="30">
        <v>-2</v>
      </c>
      <c r="H35" s="30">
        <v>-2</v>
      </c>
      <c r="I35" s="30">
        <v>-2</v>
      </c>
      <c r="J35" s="30">
        <v>-3</v>
      </c>
      <c r="K35" s="30">
        <v>-3</v>
      </c>
      <c r="L35" s="30">
        <v>-5</v>
      </c>
      <c r="M35" s="30">
        <v>-6</v>
      </c>
      <c r="N35" s="31">
        <v>-8</v>
      </c>
      <c r="P35" s="1">
        <v>35704</v>
      </c>
      <c r="Q35" s="23" t="str" cm="1">
        <f t="array" ref="Q35">IFERROR(INDEX($B$5:$N$22,MATCH(IF(MONTH($P35)=1,YEAR($P35)-1,YEAR($P35)),$B$5:$B$22,0),IF(MONTH($P35)=1,13,MONTH($P35))),"")</f>
        <v/>
      </c>
      <c r="R35" s="23" t="str" cm="1">
        <f t="array" ref="R35">IFERROR(INDEX($B$5:$N$22,MATCH(IF(MONTH($P35)=1,YEAR($P35)-1,YEAR($P35)),$B$5:$B$22,0),IF(MONTH($P35)=1,13,MONTH($P35))),"")</f>
        <v/>
      </c>
      <c r="S35" s="23" t="str" cm="1">
        <f t="array" ref="S35">IFERROR(INDEX($B$5:$N$22,MATCH(IF(MONTH($P35)=1,YEAR($P35)-1,YEAR($P35)),$B$5:$B$22,0),IF(MONTH($P35)=1,13,MONTH($P35))),"")</f>
        <v/>
      </c>
    </row>
    <row r="36" spans="1:19">
      <c r="A36" s="126"/>
      <c r="B36" s="29">
        <v>2019</v>
      </c>
      <c r="C36" s="30">
        <v>-2</v>
      </c>
      <c r="D36" s="30">
        <v>-2</v>
      </c>
      <c r="E36" s="30">
        <v>-2</v>
      </c>
      <c r="F36" s="30">
        <v>-2</v>
      </c>
      <c r="G36" s="30">
        <v>-1</v>
      </c>
      <c r="H36" s="30">
        <v>-1</v>
      </c>
      <c r="I36" s="30">
        <v>-1</v>
      </c>
      <c r="J36" s="30">
        <v>-2</v>
      </c>
      <c r="K36" s="30">
        <v>-2</v>
      </c>
      <c r="L36" s="30">
        <v>-3</v>
      </c>
      <c r="M36" s="30">
        <v>-5</v>
      </c>
      <c r="N36" s="31">
        <v>-6</v>
      </c>
      <c r="P36" s="1">
        <v>35735</v>
      </c>
      <c r="Q36" s="23" t="str" cm="1">
        <f t="array" ref="Q36">IFERROR(INDEX($B$5:$N$22,MATCH(IF(MONTH($P36)=1,YEAR($P36)-1,YEAR($P36)),$B$5:$B$22,0),IF(MONTH($P36)=1,13,MONTH($P36))),"")</f>
        <v/>
      </c>
      <c r="R36" s="23" t="str" cm="1">
        <f t="array" ref="R36">IFERROR(INDEX($B$5:$N$22,MATCH(IF(MONTH($P36)=1,YEAR($P36)-1,YEAR($P36)),$B$5:$B$22,0),IF(MONTH($P36)=1,13,MONTH($P36))),"")</f>
        <v/>
      </c>
      <c r="S36" s="23" t="str" cm="1">
        <f t="array" ref="S36">IFERROR(INDEX($B$5:$N$22,MATCH(IF(MONTH($P36)=1,YEAR($P36)-1,YEAR($P36)),$B$5:$B$22,0),IF(MONTH($P36)=1,13,MONTH($P36))),"")</f>
        <v/>
      </c>
    </row>
    <row r="37" spans="1:19">
      <c r="A37" s="126"/>
      <c r="B37" s="29">
        <v>2020</v>
      </c>
      <c r="C37" s="30">
        <v>-3</v>
      </c>
      <c r="D37" s="30">
        <v>-2</v>
      </c>
      <c r="E37" s="30">
        <v>-2</v>
      </c>
      <c r="F37" s="30">
        <v>-7</v>
      </c>
      <c r="G37" s="30">
        <v>-9</v>
      </c>
      <c r="H37" s="30">
        <v>-6</v>
      </c>
      <c r="I37" s="30">
        <v>-5</v>
      </c>
      <c r="J37" s="30">
        <v>-5</v>
      </c>
      <c r="K37" s="30">
        <v>-5</v>
      </c>
      <c r="L37" s="30">
        <v>-5</v>
      </c>
      <c r="M37" s="30">
        <v>-6</v>
      </c>
      <c r="N37" s="31">
        <v>-7</v>
      </c>
      <c r="P37" s="1">
        <v>35765</v>
      </c>
      <c r="Q37" s="23" t="str" cm="1">
        <f t="array" ref="Q37">IFERROR(INDEX($B$5:$N$22,MATCH(IF(MONTH($P37)=1,YEAR($P37)-1,YEAR($P37)),$B$5:$B$22,0),IF(MONTH($P37)=1,13,MONTH($P37))),"")</f>
        <v/>
      </c>
      <c r="R37" s="23" t="str" cm="1">
        <f t="array" ref="R37">IFERROR(INDEX($B$5:$N$22,MATCH(IF(MONTH($P37)=1,YEAR($P37)-1,YEAR($P37)),$B$5:$B$22,0),IF(MONTH($P37)=1,13,MONTH($P37))),"")</f>
        <v/>
      </c>
      <c r="S37" s="23" t="str" cm="1">
        <f t="array" ref="S37">IFERROR(INDEX($B$5:$N$22,MATCH(IF(MONTH($P37)=1,YEAR($P37)-1,YEAR($P37)),$B$5:$B$22,0),IF(MONTH($P37)=1,13,MONTH($P37))),"")</f>
        <v/>
      </c>
    </row>
    <row r="38" spans="1:19">
      <c r="A38" s="127"/>
      <c r="B38" s="32">
        <v>2021</v>
      </c>
      <c r="C38" s="33">
        <v>-2</v>
      </c>
      <c r="D38" s="33">
        <v>-1</v>
      </c>
      <c r="E38" s="33">
        <v>0</v>
      </c>
      <c r="F38" s="33">
        <v>0</v>
      </c>
      <c r="G38" s="33">
        <v>0</v>
      </c>
      <c r="H38" s="33">
        <v>0</v>
      </c>
      <c r="I38" s="33">
        <v>1</v>
      </c>
      <c r="J38" s="33">
        <v>0</v>
      </c>
      <c r="K38" s="33">
        <v>-1</v>
      </c>
      <c r="L38" s="33">
        <v>-1</v>
      </c>
      <c r="M38" s="33">
        <v>-2</v>
      </c>
      <c r="N38" s="31">
        <v>-3</v>
      </c>
      <c r="P38" s="1">
        <v>35796</v>
      </c>
      <c r="Q38" s="23" t="str" cm="1">
        <f t="array" ref="Q38">IFERROR(INDEX($B$5:$N$22,MATCH(IF(MONTH($P38)=1,YEAR($P38)-1,YEAR($P38)),$B$5:$B$22,0),IF(MONTH($P38)=1,13,MONTH($P38))),"")</f>
        <v/>
      </c>
      <c r="R38" s="23" t="str" cm="1">
        <f t="array" ref="R38">IFERROR(INDEX($B$5:$N$22,MATCH(IF(MONTH($P38)=1,YEAR($P38)-1,YEAR($P38)),$B$5:$B$22,0),IF(MONTH($P38)=1,13,MONTH($P38))),"")</f>
        <v/>
      </c>
      <c r="S38" s="23" t="str" cm="1">
        <f t="array" ref="S38">IFERROR(INDEX($B$5:$N$22,MATCH(IF(MONTH($P38)=1,YEAR($P38)-1,YEAR($P38)),$B$5:$B$22,0),IF(MONTH($P38)=1,13,MONTH($P38))),"")</f>
        <v/>
      </c>
    </row>
    <row r="39" spans="1:19">
      <c r="A39" s="127"/>
      <c r="B39" s="32">
        <v>2022</v>
      </c>
      <c r="C39" s="33">
        <v>2</v>
      </c>
      <c r="D39" s="33">
        <v>2</v>
      </c>
      <c r="E39" s="33">
        <v>-2</v>
      </c>
      <c r="F39" s="33">
        <v>-2</v>
      </c>
      <c r="G39" s="33">
        <v>-2</v>
      </c>
      <c r="H39" s="33">
        <v>-3</v>
      </c>
      <c r="I39" s="33">
        <v>-3</v>
      </c>
      <c r="J39" s="33">
        <v>-2</v>
      </c>
      <c r="K39" s="33">
        <v>-2</v>
      </c>
      <c r="L39" s="33">
        <v>-3</v>
      </c>
      <c r="M39" s="33">
        <v>-4</v>
      </c>
      <c r="N39" s="41">
        <v>-4</v>
      </c>
      <c r="P39" s="1">
        <v>35827</v>
      </c>
      <c r="Q39" s="23" t="str" cm="1">
        <f t="array" ref="Q39">IFERROR(INDEX($B$5:$N$22,MATCH(IF(MONTH($P39)=1,YEAR($P39)-1,YEAR($P39)),$B$5:$B$22,0),IF(MONTH($P39)=1,13,MONTH($P39))),"")</f>
        <v/>
      </c>
      <c r="R39" s="23" t="str" cm="1">
        <f t="array" ref="R39">IFERROR(INDEX($B$5:$N$22,MATCH(IF(MONTH($P39)=1,YEAR($P39)-1,YEAR($P39)),$B$5:$B$22,0),IF(MONTH($P39)=1,13,MONTH($P39))),"")</f>
        <v/>
      </c>
      <c r="S39" s="23" t="str" cm="1">
        <f t="array" ref="S39">IFERROR(INDEX($B$5:$N$22,MATCH(IF(MONTH($P39)=1,YEAR($P39)-1,YEAR($P39)),$B$5:$B$22,0),IF(MONTH($P39)=1,13,MONTH($P39))),"")</f>
        <v/>
      </c>
    </row>
    <row r="40" spans="1:19" ht="16.2" thickBot="1">
      <c r="A40" s="128"/>
      <c r="B40" s="35">
        <v>2023</v>
      </c>
      <c r="C40" s="36">
        <v>3</v>
      </c>
      <c r="D40" s="36">
        <v>3</v>
      </c>
      <c r="E40" s="36">
        <v>3</v>
      </c>
      <c r="F40" s="36"/>
      <c r="G40" s="36"/>
      <c r="H40" s="36"/>
      <c r="I40" s="36"/>
      <c r="J40" s="36"/>
      <c r="K40" s="36"/>
      <c r="L40" s="36"/>
      <c r="M40" s="36"/>
      <c r="N40" s="42"/>
      <c r="P40" s="1">
        <v>35855</v>
      </c>
      <c r="Q40" s="23" t="str" cm="1">
        <f t="array" ref="Q40">IFERROR(INDEX($B$5:$N$22,MATCH(IF(MONTH($P40)=1,YEAR($P40)-1,YEAR($P40)),$B$5:$B$22,0),IF(MONTH($P40)=1,13,MONTH($P40))),"")</f>
        <v/>
      </c>
      <c r="R40" s="23" t="str" cm="1">
        <f t="array" ref="R40">IFERROR(INDEX($B$5:$N$22,MATCH(IF(MONTH($P40)=1,YEAR($P40)-1,YEAR($P40)),$B$5:$B$22,0),IF(MONTH($P40)=1,13,MONTH($P40))),"")</f>
        <v/>
      </c>
      <c r="S40" s="23" t="str" cm="1">
        <f t="array" ref="S40">IFERROR(INDEX($B$5:$N$22,MATCH(IF(MONTH($P40)=1,YEAR($P40)-1,YEAR($P40)),$B$5:$B$22,0),IF(MONTH($P40)=1,13,MONTH($P40))),"")</f>
        <v/>
      </c>
    </row>
    <row r="41" spans="1:19" ht="15.75" customHeight="1">
      <c r="A41" s="129" t="s">
        <v>1178</v>
      </c>
      <c r="B41" s="26">
        <v>2006</v>
      </c>
      <c r="C41" s="27">
        <v>0</v>
      </c>
      <c r="D41" s="27">
        <v>-6</v>
      </c>
      <c r="E41" s="27">
        <v>-9</v>
      </c>
      <c r="F41" s="27">
        <v>-10</v>
      </c>
      <c r="G41" s="27">
        <v>-11</v>
      </c>
      <c r="H41" s="27">
        <v>-5</v>
      </c>
      <c r="I41" s="27">
        <v>1</v>
      </c>
      <c r="J41" s="27">
        <v>6</v>
      </c>
      <c r="K41" s="27">
        <v>8</v>
      </c>
      <c r="L41" s="27">
        <v>10</v>
      </c>
      <c r="M41" s="27">
        <v>10</v>
      </c>
      <c r="N41" s="28">
        <v>8</v>
      </c>
      <c r="P41" s="1">
        <v>35886</v>
      </c>
      <c r="Q41" s="23" t="str" cm="1">
        <f t="array" ref="Q41">IFERROR(INDEX($B$5:$N$22,MATCH(IF(MONTH($P41)=1,YEAR($P41)-1,YEAR($P41)),$B$5:$B$22,0),IF(MONTH($P41)=1,13,MONTH($P41))),"")</f>
        <v/>
      </c>
      <c r="R41" s="23" t="str" cm="1">
        <f t="array" ref="R41">IFERROR(INDEX($B$5:$N$22,MATCH(IF(MONTH($P41)=1,YEAR($P41)-1,YEAR($P41)),$B$5:$B$22,0),IF(MONTH($P41)=1,13,MONTH($P41))),"")</f>
        <v/>
      </c>
      <c r="S41" s="23" t="str" cm="1">
        <f t="array" ref="S41">IFERROR(INDEX($B$5:$N$22,MATCH(IF(MONTH($P41)=1,YEAR($P41)-1,YEAR($P41)),$B$5:$B$22,0),IF(MONTH($P41)=1,13,MONTH($P41))),"")</f>
        <v/>
      </c>
    </row>
    <row r="42" spans="1:19">
      <c r="A42" s="125"/>
      <c r="B42" s="29">
        <v>2007</v>
      </c>
      <c r="C42" s="30">
        <v>-3</v>
      </c>
      <c r="D42" s="30">
        <v>-8</v>
      </c>
      <c r="E42" s="30">
        <v>-12</v>
      </c>
      <c r="F42" s="30">
        <v>-13</v>
      </c>
      <c r="G42" s="30">
        <v>-14</v>
      </c>
      <c r="H42" s="30">
        <v>-2</v>
      </c>
      <c r="I42" s="30">
        <v>0</v>
      </c>
      <c r="J42" s="30">
        <v>3</v>
      </c>
      <c r="K42" s="30">
        <v>3</v>
      </c>
      <c r="L42" s="30">
        <v>3</v>
      </c>
      <c r="M42" s="30">
        <v>3</v>
      </c>
      <c r="N42" s="31">
        <v>3</v>
      </c>
      <c r="P42" s="1">
        <v>35916</v>
      </c>
      <c r="Q42" s="23" t="str" cm="1">
        <f t="array" ref="Q42">IFERROR(INDEX($B$5:$N$22,MATCH(IF(MONTH($P42)=1,YEAR($P42)-1,YEAR($P42)),$B$5:$B$22,0),IF(MONTH($P42)=1,13,MONTH($P42))),"")</f>
        <v/>
      </c>
      <c r="R42" s="23" t="str" cm="1">
        <f t="array" ref="R42">IFERROR(INDEX($B$5:$N$22,MATCH(IF(MONTH($P42)=1,YEAR($P42)-1,YEAR($P42)),$B$5:$B$22,0),IF(MONTH($P42)=1,13,MONTH($P42))),"")</f>
        <v/>
      </c>
      <c r="S42" s="23" t="str" cm="1">
        <f t="array" ref="S42">IFERROR(INDEX($B$5:$N$22,MATCH(IF(MONTH($P42)=1,YEAR($P42)-1,YEAR($P42)),$B$5:$B$22,0),IF(MONTH($P42)=1,13,MONTH($P42))),"")</f>
        <v/>
      </c>
    </row>
    <row r="43" spans="1:19">
      <c r="A43" s="125"/>
      <c r="B43" s="29">
        <v>2008</v>
      </c>
      <c r="C43" s="30">
        <v>2</v>
      </c>
      <c r="D43" s="30">
        <v>-1</v>
      </c>
      <c r="E43" s="30">
        <v>-3</v>
      </c>
      <c r="F43" s="30">
        <v>-3</v>
      </c>
      <c r="G43" s="30">
        <v>-4</v>
      </c>
      <c r="H43" s="30">
        <v>-2</v>
      </c>
      <c r="I43" s="30">
        <v>-2</v>
      </c>
      <c r="J43" s="30">
        <v>1</v>
      </c>
      <c r="K43" s="30">
        <v>3</v>
      </c>
      <c r="L43" s="30">
        <v>6</v>
      </c>
      <c r="M43" s="30">
        <v>5</v>
      </c>
      <c r="N43" s="31">
        <v>1</v>
      </c>
      <c r="P43" s="1">
        <v>35947</v>
      </c>
      <c r="Q43" s="23" t="str" cm="1">
        <f t="array" ref="Q43">IFERROR(INDEX($B$5:$N$22,MATCH(IF(MONTH($P43)=1,YEAR($P43)-1,YEAR($P43)),$B$5:$B$22,0),IF(MONTH($P43)=1,13,MONTH($P43))),"")</f>
        <v/>
      </c>
      <c r="R43" s="23" t="str" cm="1">
        <f t="array" ref="R43">IFERROR(INDEX($B$5:$N$22,MATCH(IF(MONTH($P43)=1,YEAR($P43)-1,YEAR($P43)),$B$5:$B$22,0),IF(MONTH($P43)=1,13,MONTH($P43))),"")</f>
        <v/>
      </c>
      <c r="S43" s="23" t="str" cm="1">
        <f t="array" ref="S43">IFERROR(INDEX($B$5:$N$22,MATCH(IF(MONTH($P43)=1,YEAR($P43)-1,YEAR($P43)),$B$5:$B$22,0),IF(MONTH($P43)=1,13,MONTH($P43))),"")</f>
        <v/>
      </c>
    </row>
    <row r="44" spans="1:19">
      <c r="A44" s="125"/>
      <c r="B44" s="29">
        <v>2009</v>
      </c>
      <c r="C44" s="30">
        <v>-2</v>
      </c>
      <c r="D44" s="30">
        <v>-6</v>
      </c>
      <c r="E44" s="30">
        <v>-5</v>
      </c>
      <c r="F44" s="30">
        <v>-8</v>
      </c>
      <c r="G44" s="30">
        <v>-6</v>
      </c>
      <c r="H44" s="30">
        <v>-8</v>
      </c>
      <c r="I44" s="30">
        <v>-5</v>
      </c>
      <c r="J44" s="30">
        <v>-2</v>
      </c>
      <c r="K44" s="30">
        <v>2</v>
      </c>
      <c r="L44" s="30">
        <v>3</v>
      </c>
      <c r="M44" s="30">
        <v>2</v>
      </c>
      <c r="N44" s="31">
        <v>0</v>
      </c>
      <c r="P44" s="1">
        <v>35977</v>
      </c>
      <c r="Q44" s="23" t="str" cm="1">
        <f t="array" ref="Q44">IFERROR(INDEX($B$5:$N$22,MATCH(IF(MONTH($P44)=1,YEAR($P44)-1,YEAR($P44)),$B$5:$B$22,0),IF(MONTH($P44)=1,13,MONTH($P44))),"")</f>
        <v/>
      </c>
      <c r="R44" s="23" t="str" cm="1">
        <f t="array" ref="R44">IFERROR(INDEX($B$5:$N$22,MATCH(IF(MONTH($P44)=1,YEAR($P44)-1,YEAR($P44)),$B$5:$B$22,0),IF(MONTH($P44)=1,13,MONTH($P44))),"")</f>
        <v/>
      </c>
      <c r="S44" s="23" t="str" cm="1">
        <f t="array" ref="S44">IFERROR(INDEX($B$5:$N$22,MATCH(IF(MONTH($P44)=1,YEAR($P44)-1,YEAR($P44)),$B$5:$B$22,0),IF(MONTH($P44)=1,13,MONTH($P44))),"")</f>
        <v/>
      </c>
    </row>
    <row r="45" spans="1:19">
      <c r="A45" s="125"/>
      <c r="B45" s="29">
        <v>2010</v>
      </c>
      <c r="C45" s="30">
        <v>-4</v>
      </c>
      <c r="D45" s="30">
        <v>-6</v>
      </c>
      <c r="E45" s="30">
        <v>-6</v>
      </c>
      <c r="F45" s="30">
        <v>-9</v>
      </c>
      <c r="G45" s="30">
        <v>-8</v>
      </c>
      <c r="H45" s="30">
        <v>-7</v>
      </c>
      <c r="I45" s="30">
        <v>-2</v>
      </c>
      <c r="J45" s="30">
        <v>3</v>
      </c>
      <c r="K45" s="30">
        <v>6</v>
      </c>
      <c r="L45" s="30">
        <v>7</v>
      </c>
      <c r="M45" s="30">
        <v>8</v>
      </c>
      <c r="N45" s="31">
        <v>6</v>
      </c>
      <c r="P45" s="1">
        <v>36008</v>
      </c>
      <c r="Q45" s="23" t="str" cm="1">
        <f t="array" ref="Q45">IFERROR(INDEX($B$5:$N$22,MATCH(IF(MONTH($P45)=1,YEAR($P45)-1,YEAR($P45)),$B$5:$B$22,0),IF(MONTH($P45)=1,13,MONTH($P45))),"")</f>
        <v/>
      </c>
      <c r="R45" s="23" t="str" cm="1">
        <f t="array" ref="R45">IFERROR(INDEX($B$5:$N$22,MATCH(IF(MONTH($P45)=1,YEAR($P45)-1,YEAR($P45)),$B$5:$B$22,0),IF(MONTH($P45)=1,13,MONTH($P45))),"")</f>
        <v/>
      </c>
      <c r="S45" s="23" t="str" cm="1">
        <f t="array" ref="S45">IFERROR(INDEX($B$5:$N$22,MATCH(IF(MONTH($P45)=1,YEAR($P45)-1,YEAR($P45)),$B$5:$B$22,0),IF(MONTH($P45)=1,13,MONTH($P45))),"")</f>
        <v/>
      </c>
    </row>
    <row r="46" spans="1:19">
      <c r="A46" s="125"/>
      <c r="B46" s="29">
        <v>2011</v>
      </c>
      <c r="C46" s="30">
        <v>-2</v>
      </c>
      <c r="D46" s="30">
        <v>-7</v>
      </c>
      <c r="E46" s="30">
        <v>-10</v>
      </c>
      <c r="F46" s="30">
        <v>-12</v>
      </c>
      <c r="G46" s="30">
        <v>-12</v>
      </c>
      <c r="H46" s="30">
        <v>-7</v>
      </c>
      <c r="I46" s="30">
        <v>-1</v>
      </c>
      <c r="J46" s="30">
        <v>3</v>
      </c>
      <c r="K46" s="30">
        <v>7</v>
      </c>
      <c r="L46" s="30">
        <v>8</v>
      </c>
      <c r="M46" s="30">
        <v>8</v>
      </c>
      <c r="N46" s="31">
        <v>6</v>
      </c>
      <c r="P46" s="1">
        <v>36039</v>
      </c>
      <c r="Q46" s="23" t="str" cm="1">
        <f t="array" ref="Q46">IFERROR(INDEX($B$5:$N$22,MATCH(IF(MONTH($P46)=1,YEAR($P46)-1,YEAR($P46)),$B$5:$B$22,0),IF(MONTH($P46)=1,13,MONTH($P46))),"")</f>
        <v/>
      </c>
      <c r="R46" s="23" t="str" cm="1">
        <f t="array" ref="R46">IFERROR(INDEX($B$5:$N$22,MATCH(IF(MONTH($P46)=1,YEAR($P46)-1,YEAR($P46)),$B$5:$B$22,0),IF(MONTH($P46)=1,13,MONTH($P46))),"")</f>
        <v/>
      </c>
      <c r="S46" s="23" t="str" cm="1">
        <f t="array" ref="S46">IFERROR(INDEX($B$5:$N$22,MATCH(IF(MONTH($P46)=1,YEAR($P46)-1,YEAR($P46)),$B$5:$B$22,0),IF(MONTH($P46)=1,13,MONTH($P46))),"")</f>
        <v/>
      </c>
    </row>
    <row r="47" spans="1:19">
      <c r="A47" s="125"/>
      <c r="B47" s="29">
        <v>2012</v>
      </c>
      <c r="C47" s="30">
        <v>-1</v>
      </c>
      <c r="D47" s="30">
        <v>-6</v>
      </c>
      <c r="E47" s="30">
        <v>-11</v>
      </c>
      <c r="F47" s="30">
        <v>-14</v>
      </c>
      <c r="G47" s="30">
        <v>-14</v>
      </c>
      <c r="H47" s="30">
        <v>-10</v>
      </c>
      <c r="I47" s="30">
        <v>-2</v>
      </c>
      <c r="J47" s="30">
        <v>3</v>
      </c>
      <c r="K47" s="30">
        <v>7</v>
      </c>
      <c r="L47" s="30">
        <v>9</v>
      </c>
      <c r="M47" s="30">
        <v>8</v>
      </c>
      <c r="N47" s="31">
        <v>6</v>
      </c>
      <c r="P47" s="1">
        <v>36069</v>
      </c>
      <c r="Q47" s="23" t="str" cm="1">
        <f t="array" ref="Q47">IFERROR(INDEX($B$5:$N$22,MATCH(IF(MONTH($P47)=1,YEAR($P47)-1,YEAR($P47)),$B$5:$B$22,0),IF(MONTH($P47)=1,13,MONTH($P47))),"")</f>
        <v/>
      </c>
      <c r="R47" s="23" t="str" cm="1">
        <f t="array" ref="R47">IFERROR(INDEX($B$5:$N$22,MATCH(IF(MONTH($P47)=1,YEAR($P47)-1,YEAR($P47)),$B$5:$B$22,0),IF(MONTH($P47)=1,13,MONTH($P47))),"")</f>
        <v/>
      </c>
      <c r="S47" s="23" t="str" cm="1">
        <f t="array" ref="S47">IFERROR(INDEX($B$5:$N$22,MATCH(IF(MONTH($P47)=1,YEAR($P47)-1,YEAR($P47)),$B$5:$B$22,0),IF(MONTH($P47)=1,13,MONTH($P47))),"")</f>
        <v/>
      </c>
    </row>
    <row r="48" spans="1:19">
      <c r="A48" s="125"/>
      <c r="B48" s="29">
        <v>2013</v>
      </c>
      <c r="C48" s="30">
        <v>-4</v>
      </c>
      <c r="D48" s="30">
        <v>-13</v>
      </c>
      <c r="E48" s="30">
        <v>-16</v>
      </c>
      <c r="F48" s="30">
        <v>-20</v>
      </c>
      <c r="G48" s="30">
        <v>-20</v>
      </c>
      <c r="H48" s="30">
        <v>-6</v>
      </c>
      <c r="I48" s="30">
        <v>-2</v>
      </c>
      <c r="J48" s="30">
        <v>2</v>
      </c>
      <c r="K48" s="30">
        <v>8</v>
      </c>
      <c r="L48" s="30">
        <v>9</v>
      </c>
      <c r="M48" s="30">
        <v>9</v>
      </c>
      <c r="N48" s="31">
        <v>6</v>
      </c>
      <c r="P48" s="1">
        <v>36100</v>
      </c>
      <c r="Q48" s="23" t="str" cm="1">
        <f t="array" ref="Q48">IFERROR(INDEX($B$5:$N$22,MATCH(IF(MONTH($P48)=1,YEAR($P48)-1,YEAR($P48)),$B$5:$B$22,0),IF(MONTH($P48)=1,13,MONTH($P48))),"")</f>
        <v/>
      </c>
      <c r="R48" s="23" t="str" cm="1">
        <f t="array" ref="R48">IFERROR(INDEX($B$5:$N$22,MATCH(IF(MONTH($P48)=1,YEAR($P48)-1,YEAR($P48)),$B$5:$B$22,0),IF(MONTH($P48)=1,13,MONTH($P48))),"")</f>
        <v/>
      </c>
      <c r="S48" s="23" t="str" cm="1">
        <f t="array" ref="S48">IFERROR(INDEX($B$5:$N$22,MATCH(IF(MONTH($P48)=1,YEAR($P48)-1,YEAR($P48)),$B$5:$B$22,0),IF(MONTH($P48)=1,13,MONTH($P48))),"")</f>
        <v/>
      </c>
    </row>
    <row r="49" spans="1:19">
      <c r="A49" s="125"/>
      <c r="B49" s="29">
        <v>2014</v>
      </c>
      <c r="C49" s="30">
        <v>2</v>
      </c>
      <c r="D49" s="30">
        <v>-5</v>
      </c>
      <c r="E49" s="30">
        <v>-9</v>
      </c>
      <c r="F49" s="30">
        <v>-12</v>
      </c>
      <c r="G49" s="30">
        <v>-13</v>
      </c>
      <c r="H49" s="30">
        <v>-8</v>
      </c>
      <c r="I49" s="30">
        <v>-4</v>
      </c>
      <c r="J49" s="30">
        <v>1</v>
      </c>
      <c r="K49" s="30">
        <v>4</v>
      </c>
      <c r="L49" s="30">
        <v>7</v>
      </c>
      <c r="M49" s="30">
        <v>6</v>
      </c>
      <c r="N49" s="31">
        <v>4</v>
      </c>
      <c r="P49" s="1">
        <v>36130</v>
      </c>
      <c r="Q49" s="23" t="str" cm="1">
        <f t="array" ref="Q49">IFERROR(INDEX($B$5:$N$22,MATCH(IF(MONTH($P49)=1,YEAR($P49)-1,YEAR($P49)),$B$5:$B$22,0),IF(MONTH($P49)=1,13,MONTH($P49))),"")</f>
        <v/>
      </c>
      <c r="R49" s="23" t="str" cm="1">
        <f t="array" ref="R49">IFERROR(INDEX($B$5:$N$22,MATCH(IF(MONTH($P49)=1,YEAR($P49)-1,YEAR($P49)),$B$5:$B$22,0),IF(MONTH($P49)=1,13,MONTH($P49))),"")</f>
        <v/>
      </c>
      <c r="S49" s="23" t="str" cm="1">
        <f t="array" ref="S49">IFERROR(INDEX($B$5:$N$22,MATCH(IF(MONTH($P49)=1,YEAR($P49)-1,YEAR($P49)),$B$5:$B$22,0),IF(MONTH($P49)=1,13,MONTH($P49))),"")</f>
        <v/>
      </c>
    </row>
    <row r="50" spans="1:19">
      <c r="A50" s="125"/>
      <c r="B50" s="29">
        <v>2015</v>
      </c>
      <c r="C50" s="30">
        <v>-2</v>
      </c>
      <c r="D50" s="30">
        <v>-8</v>
      </c>
      <c r="E50" s="30">
        <v>-11</v>
      </c>
      <c r="F50" s="30">
        <v>-14</v>
      </c>
      <c r="G50" s="30">
        <v>-13</v>
      </c>
      <c r="H50" s="30">
        <v>-10</v>
      </c>
      <c r="I50" s="30">
        <v>-5</v>
      </c>
      <c r="J50" s="30">
        <v>-1</v>
      </c>
      <c r="K50" s="30">
        <v>3</v>
      </c>
      <c r="L50" s="30">
        <v>3</v>
      </c>
      <c r="M50" s="30">
        <v>4</v>
      </c>
      <c r="N50" s="31">
        <v>2</v>
      </c>
      <c r="P50" s="1">
        <v>36161</v>
      </c>
      <c r="Q50" s="23" t="str" cm="1">
        <f t="array" ref="Q50">IFERROR(INDEX($B$5:$N$22,MATCH(IF(MONTH($P50)=1,YEAR($P50)-1,YEAR($P50)),$B$5:$B$22,0),IF(MONTH($P50)=1,13,MONTH($P50))),"")</f>
        <v/>
      </c>
      <c r="R50" s="23" t="str" cm="1">
        <f t="array" ref="R50">IFERROR(INDEX($B$5:$N$22,MATCH(IF(MONTH($P50)=1,YEAR($P50)-1,YEAR($P50)),$B$5:$B$22,0),IF(MONTH($P50)=1,13,MONTH($P50))),"")</f>
        <v/>
      </c>
      <c r="S50" s="23" t="str" cm="1">
        <f t="array" ref="S50">IFERROR(INDEX($B$5:$N$22,MATCH(IF(MONTH($P50)=1,YEAR($P50)-1,YEAR($P50)),$B$5:$B$22,0),IF(MONTH($P50)=1,13,MONTH($P50))),"")</f>
        <v/>
      </c>
    </row>
    <row r="51" spans="1:19">
      <c r="A51" s="125"/>
      <c r="B51" s="29">
        <v>2016</v>
      </c>
      <c r="C51" s="30">
        <v>-2</v>
      </c>
      <c r="D51" s="30">
        <v>-6</v>
      </c>
      <c r="E51" s="30">
        <v>-9</v>
      </c>
      <c r="F51" s="30">
        <v>-12</v>
      </c>
      <c r="G51" s="30">
        <v>-13</v>
      </c>
      <c r="H51" s="30">
        <v>-10</v>
      </c>
      <c r="I51" s="30">
        <v>-4</v>
      </c>
      <c r="J51" s="30">
        <v>2</v>
      </c>
      <c r="K51" s="30">
        <v>6</v>
      </c>
      <c r="L51" s="30">
        <v>8</v>
      </c>
      <c r="M51" s="30">
        <v>8</v>
      </c>
      <c r="N51" s="31">
        <v>6</v>
      </c>
      <c r="P51" s="1">
        <v>36192</v>
      </c>
      <c r="Q51" s="23" t="str" cm="1">
        <f t="array" ref="Q51">IFERROR(INDEX($B$5:$N$22,MATCH(IF(MONTH($P51)=1,YEAR($P51)-1,YEAR($P51)),$B$5:$B$22,0),IF(MONTH($P51)=1,13,MONTH($P51))),"")</f>
        <v/>
      </c>
      <c r="R51" s="23" t="str" cm="1">
        <f t="array" ref="R51">IFERROR(INDEX($B$5:$N$22,MATCH(IF(MONTH($P51)=1,YEAR($P51)-1,YEAR($P51)),$B$5:$B$22,0),IF(MONTH($P51)=1,13,MONTH($P51))),"")</f>
        <v/>
      </c>
      <c r="S51" s="23" t="str" cm="1">
        <f t="array" ref="S51">IFERROR(INDEX($B$5:$N$22,MATCH(IF(MONTH($P51)=1,YEAR($P51)-1,YEAR($P51)),$B$5:$B$22,0),IF(MONTH($P51)=1,13,MONTH($P51))),"")</f>
        <v/>
      </c>
    </row>
    <row r="52" spans="1:19">
      <c r="A52" s="125"/>
      <c r="B52" s="29">
        <v>2017</v>
      </c>
      <c r="C52" s="30">
        <v>-2</v>
      </c>
      <c r="D52" s="30">
        <v>-5</v>
      </c>
      <c r="E52" s="30">
        <v>-7</v>
      </c>
      <c r="F52" s="30">
        <v>-8</v>
      </c>
      <c r="G52" s="30">
        <v>-8</v>
      </c>
      <c r="H52" s="30">
        <v>-6</v>
      </c>
      <c r="I52" s="30">
        <v>-3</v>
      </c>
      <c r="J52" s="30">
        <v>2</v>
      </c>
      <c r="K52" s="30">
        <v>4</v>
      </c>
      <c r="L52" s="30">
        <v>5</v>
      </c>
      <c r="M52" s="30">
        <v>5</v>
      </c>
      <c r="N52" s="31">
        <v>3</v>
      </c>
      <c r="P52" s="1">
        <v>36220</v>
      </c>
      <c r="Q52" s="23" t="str" cm="1">
        <f t="array" ref="Q52">IFERROR(INDEX($B$5:$N$22,MATCH(IF(MONTH($P52)=1,YEAR($P52)-1,YEAR($P52)),$B$5:$B$22,0),IF(MONTH($P52)=1,13,MONTH($P52))),"")</f>
        <v/>
      </c>
      <c r="R52" s="23" t="str" cm="1">
        <f t="array" ref="R52">IFERROR(INDEX($B$5:$N$22,MATCH(IF(MONTH($P52)=1,YEAR($P52)-1,YEAR($P52)),$B$5:$B$22,0),IF(MONTH($P52)=1,13,MONTH($P52))),"")</f>
        <v/>
      </c>
      <c r="S52" s="23" t="str" cm="1">
        <f t="array" ref="S52">IFERROR(INDEX($B$5:$N$22,MATCH(IF(MONTH($P52)=1,YEAR($P52)-1,YEAR($P52)),$B$5:$B$22,0),IF(MONTH($P52)=1,13,MONTH($P52))),"")</f>
        <v/>
      </c>
    </row>
    <row r="53" spans="1:19">
      <c r="A53" s="126"/>
      <c r="B53" s="29">
        <v>2018</v>
      </c>
      <c r="C53" s="30">
        <v>-1</v>
      </c>
      <c r="D53" s="30">
        <v>-2</v>
      </c>
      <c r="E53" s="30">
        <v>-6</v>
      </c>
      <c r="F53" s="30">
        <v>-9</v>
      </c>
      <c r="G53" s="30">
        <v>-8</v>
      </c>
      <c r="H53" s="30">
        <v>-6</v>
      </c>
      <c r="I53" s="30">
        <v>-2</v>
      </c>
      <c r="J53" s="30">
        <v>2</v>
      </c>
      <c r="K53" s="30">
        <v>4</v>
      </c>
      <c r="L53" s="30">
        <v>6</v>
      </c>
      <c r="M53" s="30">
        <v>5</v>
      </c>
      <c r="N53" s="31">
        <v>5</v>
      </c>
      <c r="P53" s="1">
        <v>36251</v>
      </c>
      <c r="Q53" s="23" t="str" cm="1">
        <f t="array" ref="Q53">IFERROR(INDEX($B$5:$N$22,MATCH(IF(MONTH($P53)=1,YEAR($P53)-1,YEAR($P53)),$B$5:$B$22,0),IF(MONTH($P53)=1,13,MONTH($P53))),"")</f>
        <v/>
      </c>
      <c r="R53" s="23" t="str" cm="1">
        <f t="array" ref="R53">IFERROR(INDEX($B$5:$N$22,MATCH(IF(MONTH($P53)=1,YEAR($P53)-1,YEAR($P53)),$B$5:$B$22,0),IF(MONTH($P53)=1,13,MONTH($P53))),"")</f>
        <v/>
      </c>
      <c r="S53" s="23" t="str" cm="1">
        <f t="array" ref="S53">IFERROR(INDEX($B$5:$N$22,MATCH(IF(MONTH($P53)=1,YEAR($P53)-1,YEAR($P53)),$B$5:$B$22,0),IF(MONTH($P53)=1,13,MONTH($P53))),"")</f>
        <v/>
      </c>
    </row>
    <row r="54" spans="1:19">
      <c r="A54" s="126"/>
      <c r="B54" s="29">
        <v>2019</v>
      </c>
      <c r="C54" s="30">
        <v>-5</v>
      </c>
      <c r="D54" s="30">
        <v>-5</v>
      </c>
      <c r="E54" s="30">
        <v>-7</v>
      </c>
      <c r="F54" s="30">
        <v>-8</v>
      </c>
      <c r="G54" s="30">
        <v>-8</v>
      </c>
      <c r="H54" s="30">
        <v>-6</v>
      </c>
      <c r="I54" s="30">
        <v>-5</v>
      </c>
      <c r="J54" s="30">
        <v>0</v>
      </c>
      <c r="K54" s="30">
        <v>2</v>
      </c>
      <c r="L54" s="30">
        <v>2</v>
      </c>
      <c r="M54" s="30">
        <v>3</v>
      </c>
      <c r="N54" s="31">
        <v>1</v>
      </c>
      <c r="P54" s="1">
        <v>36281</v>
      </c>
      <c r="Q54" s="23" t="str" cm="1">
        <f t="array" ref="Q54">IFERROR(INDEX($B$5:$N$22,MATCH(IF(MONTH($P54)=1,YEAR($P54)-1,YEAR($P54)),$B$5:$B$22,0),IF(MONTH($P54)=1,13,MONTH($P54))),"")</f>
        <v/>
      </c>
      <c r="R54" s="23" t="str" cm="1">
        <f t="array" ref="R54">IFERROR(INDEX($B$5:$N$22,MATCH(IF(MONTH($P54)=1,YEAR($P54)-1,YEAR($P54)),$B$5:$B$22,0),IF(MONTH($P54)=1,13,MONTH($P54))),"")</f>
        <v/>
      </c>
      <c r="S54" s="23" t="str" cm="1">
        <f t="array" ref="S54">IFERROR(INDEX($B$5:$N$22,MATCH(IF(MONTH($P54)=1,YEAR($P54)-1,YEAR($P54)),$B$5:$B$22,0),IF(MONTH($P54)=1,13,MONTH($P54))),"")</f>
        <v/>
      </c>
    </row>
    <row r="55" spans="1:19">
      <c r="A55" s="126"/>
      <c r="B55" s="29">
        <v>2020</v>
      </c>
      <c r="C55" s="30">
        <v>-1</v>
      </c>
      <c r="D55" s="30">
        <v>-5</v>
      </c>
      <c r="E55" s="30">
        <v>-7</v>
      </c>
      <c r="F55" s="30">
        <v>-10</v>
      </c>
      <c r="G55" s="30">
        <v>-10</v>
      </c>
      <c r="H55" s="30">
        <v>-8</v>
      </c>
      <c r="I55" s="30">
        <v>-4</v>
      </c>
      <c r="J55" s="30">
        <v>-1</v>
      </c>
      <c r="K55" s="30">
        <v>3</v>
      </c>
      <c r="L55" s="30">
        <v>5</v>
      </c>
      <c r="M55" s="30">
        <v>6</v>
      </c>
      <c r="N55" s="31">
        <v>3</v>
      </c>
      <c r="P55" s="1">
        <v>36312</v>
      </c>
      <c r="Q55" s="23" t="str" cm="1">
        <f t="array" ref="Q55">IFERROR(INDEX($B$5:$N$22,MATCH(IF(MONTH($P55)=1,YEAR($P55)-1,YEAR($P55)),$B$5:$B$22,0),IF(MONTH($P55)=1,13,MONTH($P55))),"")</f>
        <v/>
      </c>
      <c r="R55" s="23" t="str" cm="1">
        <f t="array" ref="R55">IFERROR(INDEX($B$5:$N$22,MATCH(IF(MONTH($P55)=1,YEAR($P55)-1,YEAR($P55)),$B$5:$B$22,0),IF(MONTH($P55)=1,13,MONTH($P55))),"")</f>
        <v/>
      </c>
      <c r="S55" s="23" t="str" cm="1">
        <f t="array" ref="S55">IFERROR(INDEX($B$5:$N$22,MATCH(IF(MONTH($P55)=1,YEAR($P55)-1,YEAR($P55)),$B$5:$B$22,0),IF(MONTH($P55)=1,13,MONTH($P55))),"")</f>
        <v/>
      </c>
    </row>
    <row r="56" spans="1:19">
      <c r="A56" s="127"/>
      <c r="B56" s="32">
        <v>2021</v>
      </c>
      <c r="C56" s="33">
        <v>-4</v>
      </c>
      <c r="D56" s="33">
        <v>-6</v>
      </c>
      <c r="E56" s="33">
        <v>-8</v>
      </c>
      <c r="F56" s="33">
        <v>-10</v>
      </c>
      <c r="G56" s="33">
        <v>-11</v>
      </c>
      <c r="H56" s="33">
        <v>-9</v>
      </c>
      <c r="I56" s="33">
        <v>-5</v>
      </c>
      <c r="J56" s="33">
        <v>-3</v>
      </c>
      <c r="K56" s="33">
        <v>0</v>
      </c>
      <c r="L56" s="33">
        <v>1</v>
      </c>
      <c r="M56" s="33">
        <v>1</v>
      </c>
      <c r="N56" s="34">
        <v>0</v>
      </c>
      <c r="P56" s="1">
        <v>36342</v>
      </c>
      <c r="Q56" s="23" t="str" cm="1">
        <f t="array" ref="Q56">IFERROR(INDEX($B$5:$N$22,MATCH(IF(MONTH($P56)=1,YEAR($P56)-1,YEAR($P56)),$B$5:$B$22,0),IF(MONTH($P56)=1,13,MONTH($P56))),"")</f>
        <v/>
      </c>
      <c r="R56" s="23" t="str" cm="1">
        <f t="array" ref="R56">IFERROR(INDEX($B$5:$N$22,MATCH(IF(MONTH($P56)=1,YEAR($P56)-1,YEAR($P56)),$B$5:$B$22,0),IF(MONTH($P56)=1,13,MONTH($P56))),"")</f>
        <v/>
      </c>
      <c r="S56" s="23" t="str" cm="1">
        <f t="array" ref="S56">IFERROR(INDEX($B$5:$N$22,MATCH(IF(MONTH($P56)=1,YEAR($P56)-1,YEAR($P56)),$B$5:$B$22,0),IF(MONTH($P56)=1,13,MONTH($P56))),"")</f>
        <v/>
      </c>
    </row>
    <row r="57" spans="1:19">
      <c r="A57" s="127"/>
      <c r="B57" s="32">
        <v>2022</v>
      </c>
      <c r="C57" s="33">
        <v>-1</v>
      </c>
      <c r="D57" s="33">
        <v>-3</v>
      </c>
      <c r="E57" s="33">
        <v>-5</v>
      </c>
      <c r="F57" s="33">
        <v>-8</v>
      </c>
      <c r="G57" s="33">
        <v>-9</v>
      </c>
      <c r="H57" s="33">
        <v>-5</v>
      </c>
      <c r="I57" s="33">
        <v>-2</v>
      </c>
      <c r="J57" s="33">
        <v>2</v>
      </c>
      <c r="K57" s="33">
        <v>4</v>
      </c>
      <c r="L57" s="33">
        <v>6</v>
      </c>
      <c r="M57" s="33">
        <v>5</v>
      </c>
      <c r="N57" s="34">
        <v>3</v>
      </c>
      <c r="P57" s="1">
        <v>36373</v>
      </c>
      <c r="Q57" s="23" t="str" cm="1">
        <f t="array" ref="Q57">IFERROR(INDEX($B$5:$N$22,MATCH(IF(MONTH($P57)=1,YEAR($P57)-1,YEAR($P57)),$B$5:$B$22,0),IF(MONTH($P57)=1,13,MONTH($P57))),"")</f>
        <v/>
      </c>
      <c r="R57" s="23" t="str" cm="1">
        <f t="array" ref="R57">IFERROR(INDEX($B$5:$N$22,MATCH(IF(MONTH($P57)=1,YEAR($P57)-1,YEAR($P57)),$B$5:$B$22,0),IF(MONTH($P57)=1,13,MONTH($P57))),"")</f>
        <v/>
      </c>
      <c r="S57" s="23" t="str" cm="1">
        <f t="array" ref="S57">IFERROR(INDEX($B$5:$N$22,MATCH(IF(MONTH($P57)=1,YEAR($P57)-1,YEAR($P57)),$B$5:$B$22,0),IF(MONTH($P57)=1,13,MONTH($P57))),"")</f>
        <v/>
      </c>
    </row>
    <row r="58" spans="1:19" ht="16.2" thickBot="1">
      <c r="A58" s="128"/>
      <c r="B58" s="35">
        <v>2023</v>
      </c>
      <c r="C58" s="36">
        <v>-3</v>
      </c>
      <c r="D58" s="36">
        <v>-4</v>
      </c>
      <c r="E58" s="36">
        <v>-5</v>
      </c>
      <c r="F58" s="36"/>
      <c r="G58" s="36"/>
      <c r="H58" s="36"/>
      <c r="I58" s="36"/>
      <c r="J58" s="36"/>
      <c r="K58" s="36"/>
      <c r="L58" s="36"/>
      <c r="M58" s="36"/>
      <c r="N58" s="37"/>
      <c r="P58" s="1">
        <v>36404</v>
      </c>
      <c r="Q58" s="23" t="str" cm="1">
        <f t="array" ref="Q58">IFERROR(INDEX($B$5:$N$22,MATCH(IF(MONTH($P58)=1,YEAR($P58)-1,YEAR($P58)),$B$5:$B$22,0),IF(MONTH($P58)=1,13,MONTH($P58))),"")</f>
        <v/>
      </c>
      <c r="R58" s="23" t="str" cm="1">
        <f t="array" ref="R58">IFERROR(INDEX($B$5:$N$22,MATCH(IF(MONTH($P58)=1,YEAR($P58)-1,YEAR($P58)),$B$5:$B$22,0),IF(MONTH($P58)=1,13,MONTH($P58))),"")</f>
        <v/>
      </c>
      <c r="S58" s="23" t="str" cm="1">
        <f t="array" ref="S58">IFERROR(INDEX($B$5:$N$22,MATCH(IF(MONTH($P58)=1,YEAR($P58)-1,YEAR($P58)),$B$5:$B$22,0),IF(MONTH($P58)=1,13,MONTH($P58))),"")</f>
        <v/>
      </c>
    </row>
    <row r="59" spans="1:19" ht="56.25" customHeight="1">
      <c r="A59" s="130" t="s">
        <v>1179</v>
      </c>
      <c r="B59" s="131"/>
      <c r="C59" s="131"/>
      <c r="D59" s="131"/>
      <c r="E59" s="131"/>
      <c r="F59" s="131"/>
      <c r="G59" s="131"/>
      <c r="H59" s="131"/>
      <c r="I59" s="131"/>
      <c r="J59" s="131"/>
      <c r="K59" s="131"/>
      <c r="L59" s="131"/>
      <c r="M59" s="131"/>
      <c r="N59" s="131"/>
      <c r="P59" s="1">
        <v>36434</v>
      </c>
      <c r="Q59" s="23" t="str" cm="1">
        <f t="array" ref="Q59">IFERROR(INDEX($B$5:$N$22,MATCH(IF(MONTH($P59)=1,YEAR($P59)-1,YEAR($P59)),$B$5:$B$22,0),IF(MONTH($P59)=1,13,MONTH($P59))),"")</f>
        <v/>
      </c>
      <c r="R59" s="23" t="str" cm="1">
        <f t="array" ref="R59">IFERROR(INDEX($B$5:$N$22,MATCH(IF(MONTH($P59)=1,YEAR($P59)-1,YEAR($P59)),$B$5:$B$22,0),IF(MONTH($P59)=1,13,MONTH($P59))),"")</f>
        <v/>
      </c>
      <c r="S59" s="23" t="str" cm="1">
        <f t="array" ref="S59">IFERROR(INDEX($B$5:$N$22,MATCH(IF(MONTH($P59)=1,YEAR($P59)-1,YEAR($P59)),$B$5:$B$22,0),IF(MONTH($P59)=1,13,MONTH($P59))),"")</f>
        <v/>
      </c>
    </row>
    <row r="60" spans="1:19">
      <c r="P60" s="1">
        <v>36465</v>
      </c>
      <c r="Q60" s="23" t="str" cm="1">
        <f t="array" ref="Q60">IFERROR(INDEX($B$5:$N$22,MATCH(IF(MONTH($P60)=1,YEAR($P60)-1,YEAR($P60)),$B$5:$B$22,0),IF(MONTH($P60)=1,13,MONTH($P60))),"")</f>
        <v/>
      </c>
      <c r="R60" s="23" t="str" cm="1">
        <f t="array" ref="R60">IFERROR(INDEX($B$5:$N$22,MATCH(IF(MONTH($P60)=1,YEAR($P60)-1,YEAR($P60)),$B$5:$B$22,0),IF(MONTH($P60)=1,13,MONTH($P60))),"")</f>
        <v/>
      </c>
      <c r="S60" s="23" t="str" cm="1">
        <f t="array" ref="S60">IFERROR(INDEX($B$5:$N$22,MATCH(IF(MONTH($P60)=1,YEAR($P60)-1,YEAR($P60)),$B$5:$B$22,0),IF(MONTH($P60)=1,13,MONTH($P60))),"")</f>
        <v/>
      </c>
    </row>
    <row r="61" spans="1:19" ht="31.5" customHeight="1">
      <c r="A61" s="130" t="s">
        <v>1180</v>
      </c>
      <c r="B61" s="131"/>
      <c r="C61" s="131"/>
      <c r="D61" s="131"/>
      <c r="E61" s="131"/>
      <c r="F61" s="131"/>
      <c r="G61" s="131"/>
      <c r="H61" s="131"/>
      <c r="I61" s="131"/>
      <c r="J61" s="131"/>
      <c r="K61" s="131"/>
      <c r="L61" s="131"/>
      <c r="M61" s="131"/>
      <c r="N61" s="131"/>
      <c r="P61" s="1">
        <v>36495</v>
      </c>
      <c r="Q61" s="23" t="str" cm="1">
        <f t="array" ref="Q61">IFERROR(INDEX($B$5:$N$22,MATCH(IF(MONTH($P61)=1,YEAR($P61)-1,YEAR($P61)),$B$5:$B$22,0),IF(MONTH($P61)=1,13,MONTH($P61))),"")</f>
        <v/>
      </c>
      <c r="R61" s="23" t="str" cm="1">
        <f t="array" ref="R61">IFERROR(INDEX($B$5:$N$22,MATCH(IF(MONTH($P61)=1,YEAR($P61)-1,YEAR($P61)),$B$5:$B$22,0),IF(MONTH($P61)=1,13,MONTH($P61))),"")</f>
        <v/>
      </c>
      <c r="S61" s="23" t="str" cm="1">
        <f t="array" ref="S61">IFERROR(INDEX($B$5:$N$22,MATCH(IF(MONTH($P61)=1,YEAR($P61)-1,YEAR($P61)),$B$5:$B$22,0),IF(MONTH($P61)=1,13,MONTH($P61))),"")</f>
        <v/>
      </c>
    </row>
    <row r="62" spans="1:19">
      <c r="P62" s="1">
        <v>36526</v>
      </c>
      <c r="Q62" s="23" t="str" cm="1">
        <f t="array" ref="Q62">IFERROR(INDEX($B$5:$N$22,MATCH(IF(MONTH($P62)=1,YEAR($P62)-1,YEAR($P62)),$B$5:$B$22,0),IF(MONTH($P62)=1,13,MONTH($P62))),"")</f>
        <v/>
      </c>
      <c r="R62" s="23" t="str" cm="1">
        <f t="array" ref="R62">IFERROR(INDEX($B$5:$N$22,MATCH(IF(MONTH($P62)=1,YEAR($P62)-1,YEAR($P62)),$B$5:$B$22,0),IF(MONTH($P62)=1,13,MONTH($P62))),"")</f>
        <v/>
      </c>
      <c r="S62" s="23" t="str" cm="1">
        <f t="array" ref="S62">IFERROR(INDEX($B$5:$N$22,MATCH(IF(MONTH($P62)=1,YEAR($P62)-1,YEAR($P62)),$B$5:$B$22,0),IF(MONTH($P62)=1,13,MONTH($P62))),"")</f>
        <v/>
      </c>
    </row>
    <row r="63" spans="1:19">
      <c r="P63" s="1">
        <v>36557</v>
      </c>
      <c r="Q63" s="23" t="str" cm="1">
        <f t="array" ref="Q63">IFERROR(INDEX($B$5:$N$22,MATCH(IF(MONTH($P63)=1,YEAR($P63)-1,YEAR($P63)),$B$5:$B$22,0),IF(MONTH($P63)=1,13,MONTH($P63))),"")</f>
        <v/>
      </c>
      <c r="R63" s="23" t="str" cm="1">
        <f t="array" ref="R63">IFERROR(INDEX($B$5:$N$22,MATCH(IF(MONTH($P63)=1,YEAR($P63)-1,YEAR($P63)),$B$5:$B$22,0),IF(MONTH($P63)=1,13,MONTH($P63))),"")</f>
        <v/>
      </c>
      <c r="S63" s="23" t="str" cm="1">
        <f t="array" ref="S63">IFERROR(INDEX($B$5:$N$22,MATCH(IF(MONTH($P63)=1,YEAR($P63)-1,YEAR($P63)),$B$5:$B$22,0),IF(MONTH($P63)=1,13,MONTH($P63))),"")</f>
        <v/>
      </c>
    </row>
    <row r="64" spans="1:19">
      <c r="P64" s="1">
        <v>36586</v>
      </c>
      <c r="Q64" s="23" t="str" cm="1">
        <f t="array" ref="Q64">IFERROR(INDEX($B$5:$N$22,MATCH(IF(MONTH($P64)=1,YEAR($P64)-1,YEAR($P64)),$B$5:$B$22,0),IF(MONTH($P64)=1,13,MONTH($P64))),"")</f>
        <v/>
      </c>
      <c r="R64" s="23" t="str" cm="1">
        <f t="array" ref="R64">IFERROR(INDEX($B$5:$N$22,MATCH(IF(MONTH($P64)=1,YEAR($P64)-1,YEAR($P64)),$B$5:$B$22,0),IF(MONTH($P64)=1,13,MONTH($P64))),"")</f>
        <v/>
      </c>
      <c r="S64" s="23" t="str" cm="1">
        <f t="array" ref="S64">IFERROR(INDEX($B$5:$N$22,MATCH(IF(MONTH($P64)=1,YEAR($P64)-1,YEAR($P64)),$B$5:$B$22,0),IF(MONTH($P64)=1,13,MONTH($P64))),"")</f>
        <v/>
      </c>
    </row>
    <row r="65" spans="16:19">
      <c r="P65" s="1">
        <v>36617</v>
      </c>
      <c r="Q65" s="23" t="str" cm="1">
        <f t="array" ref="Q65">IFERROR(INDEX($B$5:$N$22,MATCH(IF(MONTH($P65)=1,YEAR($P65)-1,YEAR($P65)),$B$5:$B$22,0),IF(MONTH($P65)=1,13,MONTH($P65))),"")</f>
        <v/>
      </c>
      <c r="R65" s="23" t="str" cm="1">
        <f t="array" ref="R65">IFERROR(INDEX($B$5:$N$22,MATCH(IF(MONTH($P65)=1,YEAR($P65)-1,YEAR($P65)),$B$5:$B$22,0),IF(MONTH($P65)=1,13,MONTH($P65))),"")</f>
        <v/>
      </c>
      <c r="S65" s="23" t="str" cm="1">
        <f t="array" ref="S65">IFERROR(INDEX($B$5:$N$22,MATCH(IF(MONTH($P65)=1,YEAR($P65)-1,YEAR($P65)),$B$5:$B$22,0),IF(MONTH($P65)=1,13,MONTH($P65))),"")</f>
        <v/>
      </c>
    </row>
    <row r="66" spans="16:19">
      <c r="P66" s="1">
        <v>36647</v>
      </c>
      <c r="Q66" s="23" t="str" cm="1">
        <f t="array" ref="Q66">IFERROR(INDEX($B$5:$N$22,MATCH(IF(MONTH($P66)=1,YEAR($P66)-1,YEAR($P66)),$B$5:$B$22,0),IF(MONTH($P66)=1,13,MONTH($P66))),"")</f>
        <v/>
      </c>
      <c r="R66" s="23" t="str" cm="1">
        <f t="array" ref="R66">IFERROR(INDEX($B$5:$N$22,MATCH(IF(MONTH($P66)=1,YEAR($P66)-1,YEAR($P66)),$B$5:$B$22,0),IF(MONTH($P66)=1,13,MONTH($P66))),"")</f>
        <v/>
      </c>
      <c r="S66" s="23" t="str" cm="1">
        <f t="array" ref="S66">IFERROR(INDEX($B$5:$N$22,MATCH(IF(MONTH($P66)=1,YEAR($P66)-1,YEAR($P66)),$B$5:$B$22,0),IF(MONTH($P66)=1,13,MONTH($P66))),"")</f>
        <v/>
      </c>
    </row>
    <row r="67" spans="16:19">
      <c r="P67" s="1">
        <v>36678</v>
      </c>
      <c r="Q67" s="23" t="str" cm="1">
        <f t="array" ref="Q67">IFERROR(INDEX($B$5:$N$22,MATCH(IF(MONTH($P67)=1,YEAR($P67)-1,YEAR($P67)),$B$5:$B$22,0),IF(MONTH($P67)=1,13,MONTH($P67))),"")</f>
        <v/>
      </c>
      <c r="R67" s="23" t="str" cm="1">
        <f t="array" ref="R67">IFERROR(INDEX($B$5:$N$22,MATCH(IF(MONTH($P67)=1,YEAR($P67)-1,YEAR($P67)),$B$5:$B$22,0),IF(MONTH($P67)=1,13,MONTH($P67))),"")</f>
        <v/>
      </c>
      <c r="S67" s="23" t="str" cm="1">
        <f t="array" ref="S67">IFERROR(INDEX($B$5:$N$22,MATCH(IF(MONTH($P67)=1,YEAR($P67)-1,YEAR($P67)),$B$5:$B$22,0),IF(MONTH($P67)=1,13,MONTH($P67))),"")</f>
        <v/>
      </c>
    </row>
    <row r="68" spans="16:19">
      <c r="P68" s="1">
        <v>36708</v>
      </c>
      <c r="Q68" s="23" t="str" cm="1">
        <f t="array" ref="Q68">IFERROR(INDEX($B$5:$N$22,MATCH(IF(MONTH($P68)=1,YEAR($P68)-1,YEAR($P68)),$B$5:$B$22,0),IF(MONTH($P68)=1,13,MONTH($P68))),"")</f>
        <v/>
      </c>
      <c r="R68" s="23" t="str" cm="1">
        <f t="array" ref="R68">IFERROR(INDEX($B$5:$N$22,MATCH(IF(MONTH($P68)=1,YEAR($P68)-1,YEAR($P68)),$B$5:$B$22,0),IF(MONTH($P68)=1,13,MONTH($P68))),"")</f>
        <v/>
      </c>
      <c r="S68" s="23" t="str" cm="1">
        <f t="array" ref="S68">IFERROR(INDEX($B$5:$N$22,MATCH(IF(MONTH($P68)=1,YEAR($P68)-1,YEAR($P68)),$B$5:$B$22,0),IF(MONTH($P68)=1,13,MONTH($P68))),"")</f>
        <v/>
      </c>
    </row>
    <row r="69" spans="16:19">
      <c r="P69" s="1">
        <v>36739</v>
      </c>
      <c r="Q69" s="23" t="str" cm="1">
        <f t="array" ref="Q69">IFERROR(INDEX($B$5:$N$22,MATCH(IF(MONTH($P69)=1,YEAR($P69)-1,YEAR($P69)),$B$5:$B$22,0),IF(MONTH($P69)=1,13,MONTH($P69))),"")</f>
        <v/>
      </c>
      <c r="R69" s="23" t="str" cm="1">
        <f t="array" ref="R69">IFERROR(INDEX($B$5:$N$22,MATCH(IF(MONTH($P69)=1,YEAR($P69)-1,YEAR($P69)),$B$5:$B$22,0),IF(MONTH($P69)=1,13,MONTH($P69))),"")</f>
        <v/>
      </c>
      <c r="S69" s="23" t="str" cm="1">
        <f t="array" ref="S69">IFERROR(INDEX($B$5:$N$22,MATCH(IF(MONTH($P69)=1,YEAR($P69)-1,YEAR($P69)),$B$5:$B$22,0),IF(MONTH($P69)=1,13,MONTH($P69))),"")</f>
        <v/>
      </c>
    </row>
    <row r="70" spans="16:19">
      <c r="P70" s="1">
        <v>36770</v>
      </c>
      <c r="Q70" s="23" t="str" cm="1">
        <f t="array" ref="Q70">IFERROR(INDEX($B$5:$N$22,MATCH(IF(MONTH($P70)=1,YEAR($P70)-1,YEAR($P70)),$B$5:$B$22,0),IF(MONTH($P70)=1,13,MONTH($P70))),"")</f>
        <v/>
      </c>
      <c r="R70" s="23" t="str" cm="1">
        <f t="array" ref="R70">IFERROR(INDEX($B$5:$N$22,MATCH(IF(MONTH($P70)=1,YEAR($P70)-1,YEAR($P70)),$B$5:$B$22,0),IF(MONTH($P70)=1,13,MONTH($P70))),"")</f>
        <v/>
      </c>
      <c r="S70" s="23" t="str" cm="1">
        <f t="array" ref="S70">IFERROR(INDEX($B$5:$N$22,MATCH(IF(MONTH($P70)=1,YEAR($P70)-1,YEAR($P70)),$B$5:$B$22,0),IF(MONTH($P70)=1,13,MONTH($P70))),"")</f>
        <v/>
      </c>
    </row>
    <row r="71" spans="16:19">
      <c r="P71" s="1">
        <v>36800</v>
      </c>
      <c r="Q71" s="23" t="str" cm="1">
        <f t="array" ref="Q71">IFERROR(INDEX($B$5:$N$22,MATCH(IF(MONTH($P71)=1,YEAR($P71)-1,YEAR($P71)),$B$5:$B$22,0),IF(MONTH($P71)=1,13,MONTH($P71))),"")</f>
        <v/>
      </c>
      <c r="R71" s="23" t="str" cm="1">
        <f t="array" ref="R71">IFERROR(INDEX($B$5:$N$22,MATCH(IF(MONTH($P71)=1,YEAR($P71)-1,YEAR($P71)),$B$5:$B$22,0),IF(MONTH($P71)=1,13,MONTH($P71))),"")</f>
        <v/>
      </c>
      <c r="S71" s="23" t="str" cm="1">
        <f t="array" ref="S71">IFERROR(INDEX($B$5:$N$22,MATCH(IF(MONTH($P71)=1,YEAR($P71)-1,YEAR($P71)),$B$5:$B$22,0),IF(MONTH($P71)=1,13,MONTH($P71))),"")</f>
        <v/>
      </c>
    </row>
    <row r="72" spans="16:19">
      <c r="P72" s="1">
        <v>36831</v>
      </c>
      <c r="Q72" s="23" t="str" cm="1">
        <f t="array" ref="Q72">IFERROR(INDEX($B$5:$N$22,MATCH(IF(MONTH($P72)=1,YEAR($P72)-1,YEAR($P72)),$B$5:$B$22,0),IF(MONTH($P72)=1,13,MONTH($P72))),"")</f>
        <v/>
      </c>
      <c r="R72" s="23" t="str" cm="1">
        <f t="array" ref="R72">IFERROR(INDEX($B$5:$N$22,MATCH(IF(MONTH($P72)=1,YEAR($P72)-1,YEAR($P72)),$B$5:$B$22,0),IF(MONTH($P72)=1,13,MONTH($P72))),"")</f>
        <v/>
      </c>
      <c r="S72" s="23" t="str" cm="1">
        <f t="array" ref="S72">IFERROR(INDEX($B$5:$N$22,MATCH(IF(MONTH($P72)=1,YEAR($P72)-1,YEAR($P72)),$B$5:$B$22,0),IF(MONTH($P72)=1,13,MONTH($P72))),"")</f>
        <v/>
      </c>
    </row>
    <row r="73" spans="16:19">
      <c r="P73" s="1">
        <v>36861</v>
      </c>
      <c r="Q73" s="23" t="str" cm="1">
        <f t="array" ref="Q73">IFERROR(INDEX($B$5:$N$22,MATCH(IF(MONTH($P73)=1,YEAR($P73)-1,YEAR($P73)),$B$5:$B$22,0),IF(MONTH($P73)=1,13,MONTH($P73))),"")</f>
        <v/>
      </c>
      <c r="R73" s="23" t="str" cm="1">
        <f t="array" ref="R73">IFERROR(INDEX($B$5:$N$22,MATCH(IF(MONTH($P73)=1,YEAR($P73)-1,YEAR($P73)),$B$5:$B$22,0),IF(MONTH($P73)=1,13,MONTH($P73))),"")</f>
        <v/>
      </c>
      <c r="S73" s="23" t="str" cm="1">
        <f t="array" ref="S73">IFERROR(INDEX($B$5:$N$22,MATCH(IF(MONTH($P73)=1,YEAR($P73)-1,YEAR($P73)),$B$5:$B$22,0),IF(MONTH($P73)=1,13,MONTH($P73))),"")</f>
        <v/>
      </c>
    </row>
    <row r="74" spans="16:19">
      <c r="P74" s="1">
        <v>36892</v>
      </c>
      <c r="Q74" s="23" t="str" cm="1">
        <f t="array" ref="Q74">IFERROR(INDEX($B$5:$N$22,MATCH(IF(MONTH($P74)=1,YEAR($P74)-1,YEAR($P74)),$B$5:$B$22,0),IF(MONTH($P74)=1,13,MONTH($P74))),"")</f>
        <v/>
      </c>
      <c r="R74" s="23" t="str" cm="1">
        <f t="array" ref="R74">IFERROR(INDEX($B$5:$N$22,MATCH(IF(MONTH($P74)=1,YEAR($P74)-1,YEAR($P74)),$B$5:$B$22,0),IF(MONTH($P74)=1,13,MONTH($P74))),"")</f>
        <v/>
      </c>
      <c r="S74" s="23" t="str" cm="1">
        <f t="array" ref="S74">IFERROR(INDEX($B$5:$N$22,MATCH(IF(MONTH($P74)=1,YEAR($P74)-1,YEAR($P74)),$B$5:$B$22,0),IF(MONTH($P74)=1,13,MONTH($P74))),"")</f>
        <v/>
      </c>
    </row>
    <row r="75" spans="16:19">
      <c r="P75" s="1">
        <v>36923</v>
      </c>
      <c r="Q75" s="23" t="str" cm="1">
        <f t="array" ref="Q75">IFERROR(INDEX($B$5:$N$22,MATCH(IF(MONTH($P75)=1,YEAR($P75)-1,YEAR($P75)),$B$5:$B$22,0),IF(MONTH($P75)=1,13,MONTH($P75))),"")</f>
        <v/>
      </c>
      <c r="R75" s="23" t="str" cm="1">
        <f t="array" ref="R75">IFERROR(INDEX($B$5:$N$22,MATCH(IF(MONTH($P75)=1,YEAR($P75)-1,YEAR($P75)),$B$5:$B$22,0),IF(MONTH($P75)=1,13,MONTH($P75))),"")</f>
        <v/>
      </c>
      <c r="S75" s="23" t="str" cm="1">
        <f t="array" ref="S75">IFERROR(INDEX($B$5:$N$22,MATCH(IF(MONTH($P75)=1,YEAR($P75)-1,YEAR($P75)),$B$5:$B$22,0),IF(MONTH($P75)=1,13,MONTH($P75))),"")</f>
        <v/>
      </c>
    </row>
    <row r="76" spans="16:19">
      <c r="P76" s="1">
        <v>36951</v>
      </c>
      <c r="Q76" s="23" t="str" cm="1">
        <f t="array" ref="Q76">IFERROR(INDEX($B$5:$N$22,MATCH(IF(MONTH($P76)=1,YEAR($P76)-1,YEAR($P76)),$B$5:$B$22,0),IF(MONTH($P76)=1,13,MONTH($P76))),"")</f>
        <v/>
      </c>
      <c r="R76" s="23" t="str" cm="1">
        <f t="array" ref="R76">IFERROR(INDEX($B$5:$N$22,MATCH(IF(MONTH($P76)=1,YEAR($P76)-1,YEAR($P76)),$B$5:$B$22,0),IF(MONTH($P76)=1,13,MONTH($P76))),"")</f>
        <v/>
      </c>
      <c r="S76" s="23" t="str" cm="1">
        <f t="array" ref="S76">IFERROR(INDEX($B$5:$N$22,MATCH(IF(MONTH($P76)=1,YEAR($P76)-1,YEAR($P76)),$B$5:$B$22,0),IF(MONTH($P76)=1,13,MONTH($P76))),"")</f>
        <v/>
      </c>
    </row>
    <row r="77" spans="16:19">
      <c r="P77" s="1">
        <v>36982</v>
      </c>
      <c r="Q77" s="23" t="str" cm="1">
        <f t="array" ref="Q77">IFERROR(INDEX($B$5:$N$22,MATCH(IF(MONTH($P77)=1,YEAR($P77)-1,YEAR($P77)),$B$5:$B$22,0),IF(MONTH($P77)=1,13,MONTH($P77))),"")</f>
        <v/>
      </c>
      <c r="R77" s="23" t="str" cm="1">
        <f t="array" ref="R77">IFERROR(INDEX($B$5:$N$22,MATCH(IF(MONTH($P77)=1,YEAR($P77)-1,YEAR($P77)),$B$5:$B$22,0),IF(MONTH($P77)=1,13,MONTH($P77))),"")</f>
        <v/>
      </c>
      <c r="S77" s="23" t="str" cm="1">
        <f t="array" ref="S77">IFERROR(INDEX($B$5:$N$22,MATCH(IF(MONTH($P77)=1,YEAR($P77)-1,YEAR($P77)),$B$5:$B$22,0),IF(MONTH($P77)=1,13,MONTH($P77))),"")</f>
        <v/>
      </c>
    </row>
    <row r="78" spans="16:19">
      <c r="P78" s="1">
        <v>37012</v>
      </c>
      <c r="Q78" s="23" t="str" cm="1">
        <f t="array" ref="Q78">IFERROR(INDEX($B$5:$N$22,MATCH(IF(MONTH($P78)=1,YEAR($P78)-1,YEAR($P78)),$B$5:$B$22,0),IF(MONTH($P78)=1,13,MONTH($P78))),"")</f>
        <v/>
      </c>
      <c r="R78" s="23" t="str" cm="1">
        <f t="array" ref="R78">IFERROR(INDEX($B$5:$N$22,MATCH(IF(MONTH($P78)=1,YEAR($P78)-1,YEAR($P78)),$B$5:$B$22,0),IF(MONTH($P78)=1,13,MONTH($P78))),"")</f>
        <v/>
      </c>
      <c r="S78" s="23" t="str" cm="1">
        <f t="array" ref="S78">IFERROR(INDEX($B$5:$N$22,MATCH(IF(MONTH($P78)=1,YEAR($P78)-1,YEAR($P78)),$B$5:$B$22,0),IF(MONTH($P78)=1,13,MONTH($P78))),"")</f>
        <v/>
      </c>
    </row>
    <row r="79" spans="16:19">
      <c r="P79" s="1">
        <v>37043</v>
      </c>
      <c r="Q79" s="23" t="str" cm="1">
        <f t="array" ref="Q79">IFERROR(INDEX($B$5:$N$22,MATCH(IF(MONTH($P79)=1,YEAR($P79)-1,YEAR($P79)),$B$5:$B$22,0),IF(MONTH($P79)=1,13,MONTH($P79))),"")</f>
        <v/>
      </c>
      <c r="R79" s="23" t="str" cm="1">
        <f t="array" ref="R79">IFERROR(INDEX($B$5:$N$22,MATCH(IF(MONTH($P79)=1,YEAR($P79)-1,YEAR($P79)),$B$5:$B$22,0),IF(MONTH($P79)=1,13,MONTH($P79))),"")</f>
        <v/>
      </c>
      <c r="S79" s="23" t="str" cm="1">
        <f t="array" ref="S79">IFERROR(INDEX($B$5:$N$22,MATCH(IF(MONTH($P79)=1,YEAR($P79)-1,YEAR($P79)),$B$5:$B$22,0),IF(MONTH($P79)=1,13,MONTH($P79))),"")</f>
        <v/>
      </c>
    </row>
    <row r="80" spans="16:19">
      <c r="P80" s="1">
        <v>37073</v>
      </c>
      <c r="Q80" s="23" t="str" cm="1">
        <f t="array" ref="Q80">IFERROR(INDEX($B$5:$N$22,MATCH(IF(MONTH($P80)=1,YEAR($P80)-1,YEAR($P80)),$B$5:$B$22,0),IF(MONTH($P80)=1,13,MONTH($P80))),"")</f>
        <v/>
      </c>
      <c r="R80" s="23" t="str" cm="1">
        <f t="array" ref="R80">IFERROR(INDEX($B$5:$N$22,MATCH(IF(MONTH($P80)=1,YEAR($P80)-1,YEAR($P80)),$B$5:$B$22,0),IF(MONTH($P80)=1,13,MONTH($P80))),"")</f>
        <v/>
      </c>
      <c r="S80" s="23" t="str" cm="1">
        <f t="array" ref="S80">IFERROR(INDEX($B$5:$N$22,MATCH(IF(MONTH($P80)=1,YEAR($P80)-1,YEAR($P80)),$B$5:$B$22,0),IF(MONTH($P80)=1,13,MONTH($P80))),"")</f>
        <v/>
      </c>
    </row>
    <row r="81" spans="16:19">
      <c r="P81" s="1">
        <v>37104</v>
      </c>
      <c r="Q81" s="23" t="str" cm="1">
        <f t="array" ref="Q81">IFERROR(INDEX($B$5:$N$22,MATCH(IF(MONTH($P81)=1,YEAR($P81)-1,YEAR($P81)),$B$5:$B$22,0),IF(MONTH($P81)=1,13,MONTH($P81))),"")</f>
        <v/>
      </c>
      <c r="R81" s="23" t="str" cm="1">
        <f t="array" ref="R81">IFERROR(INDEX($B$5:$N$22,MATCH(IF(MONTH($P81)=1,YEAR($P81)-1,YEAR($P81)),$B$5:$B$22,0),IF(MONTH($P81)=1,13,MONTH($P81))),"")</f>
        <v/>
      </c>
      <c r="S81" s="23" t="str" cm="1">
        <f t="array" ref="S81">IFERROR(INDEX($B$5:$N$22,MATCH(IF(MONTH($P81)=1,YEAR($P81)-1,YEAR($P81)),$B$5:$B$22,0),IF(MONTH($P81)=1,13,MONTH($P81))),"")</f>
        <v/>
      </c>
    </row>
    <row r="82" spans="16:19">
      <c r="P82" s="1">
        <v>37135</v>
      </c>
      <c r="Q82" s="23" t="str" cm="1">
        <f t="array" ref="Q82">IFERROR(INDEX($B$5:$N$22,MATCH(IF(MONTH($P82)=1,YEAR($P82)-1,YEAR($P82)),$B$5:$B$22,0),IF(MONTH($P82)=1,13,MONTH($P82))),"")</f>
        <v/>
      </c>
      <c r="R82" s="23" t="str" cm="1">
        <f t="array" ref="R82">IFERROR(INDEX($B$5:$N$22,MATCH(IF(MONTH($P82)=1,YEAR($P82)-1,YEAR($P82)),$B$5:$B$22,0),IF(MONTH($P82)=1,13,MONTH($P82))),"")</f>
        <v/>
      </c>
      <c r="S82" s="23" t="str" cm="1">
        <f t="array" ref="S82">IFERROR(INDEX($B$5:$N$22,MATCH(IF(MONTH($P82)=1,YEAR($P82)-1,YEAR($P82)),$B$5:$B$22,0),IF(MONTH($P82)=1,13,MONTH($P82))),"")</f>
        <v/>
      </c>
    </row>
    <row r="83" spans="16:19">
      <c r="P83" s="1">
        <v>37165</v>
      </c>
      <c r="Q83" s="23" t="str" cm="1">
        <f t="array" ref="Q83">IFERROR(INDEX($B$5:$N$22,MATCH(IF(MONTH($P83)=1,YEAR($P83)-1,YEAR($P83)),$B$5:$B$22,0),IF(MONTH($P83)=1,13,MONTH($P83))),"")</f>
        <v/>
      </c>
      <c r="R83" s="23" t="str" cm="1">
        <f t="array" ref="R83">IFERROR(INDEX($B$5:$N$22,MATCH(IF(MONTH($P83)=1,YEAR($P83)-1,YEAR($P83)),$B$5:$B$22,0),IF(MONTH($P83)=1,13,MONTH($P83))),"")</f>
        <v/>
      </c>
      <c r="S83" s="23" t="str" cm="1">
        <f t="array" ref="S83">IFERROR(INDEX($B$5:$N$22,MATCH(IF(MONTH($P83)=1,YEAR($P83)-1,YEAR($P83)),$B$5:$B$22,0),IF(MONTH($P83)=1,13,MONTH($P83))),"")</f>
        <v/>
      </c>
    </row>
    <row r="84" spans="16:19">
      <c r="P84" s="1">
        <v>37196</v>
      </c>
      <c r="Q84" s="23" t="str" cm="1">
        <f t="array" ref="Q84">IFERROR(INDEX($B$5:$N$22,MATCH(IF(MONTH($P84)=1,YEAR($P84)-1,YEAR($P84)),$B$5:$B$22,0),IF(MONTH($P84)=1,13,MONTH($P84))),"")</f>
        <v/>
      </c>
      <c r="R84" s="23" t="str" cm="1">
        <f t="array" ref="R84">IFERROR(INDEX($B$5:$N$22,MATCH(IF(MONTH($P84)=1,YEAR($P84)-1,YEAR($P84)),$B$5:$B$22,0),IF(MONTH($P84)=1,13,MONTH($P84))),"")</f>
        <v/>
      </c>
      <c r="S84" s="23" t="str" cm="1">
        <f t="array" ref="S84">IFERROR(INDEX($B$5:$N$22,MATCH(IF(MONTH($P84)=1,YEAR($P84)-1,YEAR($P84)),$B$5:$B$22,0),IF(MONTH($P84)=1,13,MONTH($P84))),"")</f>
        <v/>
      </c>
    </row>
    <row r="85" spans="16:19">
      <c r="P85" s="1">
        <v>37226</v>
      </c>
      <c r="Q85" s="23" t="str" cm="1">
        <f t="array" ref="Q85">IFERROR(INDEX($B$5:$N$22,MATCH(IF(MONTH($P85)=1,YEAR($P85)-1,YEAR($P85)),$B$5:$B$22,0),IF(MONTH($P85)=1,13,MONTH($P85))),"")</f>
        <v/>
      </c>
      <c r="R85" s="23" t="str" cm="1">
        <f t="array" ref="R85">IFERROR(INDEX($B$5:$N$22,MATCH(IF(MONTH($P85)=1,YEAR($P85)-1,YEAR($P85)),$B$5:$B$22,0),IF(MONTH($P85)=1,13,MONTH($P85))),"")</f>
        <v/>
      </c>
      <c r="S85" s="23" t="str" cm="1">
        <f t="array" ref="S85">IFERROR(INDEX($B$5:$N$22,MATCH(IF(MONTH($P85)=1,YEAR($P85)-1,YEAR($P85)),$B$5:$B$22,0),IF(MONTH($P85)=1,13,MONTH($P85))),"")</f>
        <v/>
      </c>
    </row>
    <row r="86" spans="16:19">
      <c r="P86" s="1">
        <v>37257</v>
      </c>
      <c r="Q86" s="23" t="str" cm="1">
        <f t="array" ref="Q86">IFERROR(INDEX($B$5:$N$22,MATCH(IF(MONTH($P86)=1,YEAR($P86)-1,YEAR($P86)),$B$5:$B$22,0),IF(MONTH($P86)=1,13,MONTH($P86))),"")</f>
        <v/>
      </c>
      <c r="R86" s="23" t="str" cm="1">
        <f t="array" ref="R86">IFERROR(INDEX($B$5:$N$22,MATCH(IF(MONTH($P86)=1,YEAR($P86)-1,YEAR($P86)),$B$5:$B$22,0),IF(MONTH($P86)=1,13,MONTH($P86))),"")</f>
        <v/>
      </c>
      <c r="S86" s="23" t="str" cm="1">
        <f t="array" ref="S86">IFERROR(INDEX($B$5:$N$22,MATCH(IF(MONTH($P86)=1,YEAR($P86)-1,YEAR($P86)),$B$5:$B$22,0),IF(MONTH($P86)=1,13,MONTH($P86))),"")</f>
        <v/>
      </c>
    </row>
    <row r="87" spans="16:19">
      <c r="P87" s="1">
        <v>37288</v>
      </c>
      <c r="Q87" s="23" t="str" cm="1">
        <f t="array" ref="Q87">IFERROR(INDEX($B$5:$N$22,MATCH(IF(MONTH($P87)=1,YEAR($P87)-1,YEAR($P87)),$B$5:$B$22,0),IF(MONTH($P87)=1,13,MONTH($P87))),"")</f>
        <v/>
      </c>
      <c r="R87" s="23" t="str" cm="1">
        <f t="array" ref="R87">IFERROR(INDEX($B$5:$N$22,MATCH(IF(MONTH($P87)=1,YEAR($P87)-1,YEAR($P87)),$B$5:$B$22,0),IF(MONTH($P87)=1,13,MONTH($P87))),"")</f>
        <v/>
      </c>
      <c r="S87" s="23" t="str" cm="1">
        <f t="array" ref="S87">IFERROR(INDEX($B$5:$N$22,MATCH(IF(MONTH($P87)=1,YEAR($P87)-1,YEAR($P87)),$B$5:$B$22,0),IF(MONTH($P87)=1,13,MONTH($P87))),"")</f>
        <v/>
      </c>
    </row>
    <row r="88" spans="16:19">
      <c r="P88" s="1">
        <v>37316</v>
      </c>
      <c r="Q88" s="23" t="str" cm="1">
        <f t="array" ref="Q88">IFERROR(INDEX($B$5:$N$22,MATCH(IF(MONTH($P88)=1,YEAR($P88)-1,YEAR($P88)),$B$5:$B$22,0),IF(MONTH($P88)=1,13,MONTH($P88))),"")</f>
        <v/>
      </c>
      <c r="R88" s="23" t="str" cm="1">
        <f t="array" ref="R88">IFERROR(INDEX($B$5:$N$22,MATCH(IF(MONTH($P88)=1,YEAR($P88)-1,YEAR($P88)),$B$5:$B$22,0),IF(MONTH($P88)=1,13,MONTH($P88))),"")</f>
        <v/>
      </c>
      <c r="S88" s="23" t="str" cm="1">
        <f t="array" ref="S88">IFERROR(INDEX($B$5:$N$22,MATCH(IF(MONTH($P88)=1,YEAR($P88)-1,YEAR($P88)),$B$5:$B$22,0),IF(MONTH($P88)=1,13,MONTH($P88))),"")</f>
        <v/>
      </c>
    </row>
    <row r="89" spans="16:19">
      <c r="P89" s="1">
        <v>37347</v>
      </c>
      <c r="Q89" s="23" t="str" cm="1">
        <f t="array" ref="Q89">IFERROR(INDEX($B$5:$N$22,MATCH(IF(MONTH($P89)=1,YEAR($P89)-1,YEAR($P89)),$B$5:$B$22,0),IF(MONTH($P89)=1,13,MONTH($P89))),"")</f>
        <v/>
      </c>
      <c r="R89" s="23" t="str" cm="1">
        <f t="array" ref="R89">IFERROR(INDEX($B$5:$N$22,MATCH(IF(MONTH($P89)=1,YEAR($P89)-1,YEAR($P89)),$B$5:$B$22,0),IF(MONTH($P89)=1,13,MONTH($P89))),"")</f>
        <v/>
      </c>
      <c r="S89" s="23" t="str" cm="1">
        <f t="array" ref="S89">IFERROR(INDEX($B$5:$N$22,MATCH(IF(MONTH($P89)=1,YEAR($P89)-1,YEAR($P89)),$B$5:$B$22,0),IF(MONTH($P89)=1,13,MONTH($P89))),"")</f>
        <v/>
      </c>
    </row>
    <row r="90" spans="16:19">
      <c r="P90" s="1">
        <v>37377</v>
      </c>
      <c r="Q90" s="23" t="str" cm="1">
        <f t="array" ref="Q90">IFERROR(INDEX($B$5:$N$22,MATCH(IF(MONTH($P90)=1,YEAR($P90)-1,YEAR($P90)),$B$5:$B$22,0),IF(MONTH($P90)=1,13,MONTH($P90))),"")</f>
        <v/>
      </c>
      <c r="R90" s="23" t="str" cm="1">
        <f t="array" ref="R90">IFERROR(INDEX($B$5:$N$22,MATCH(IF(MONTH($P90)=1,YEAR($P90)-1,YEAR($P90)),$B$5:$B$22,0),IF(MONTH($P90)=1,13,MONTH($P90))),"")</f>
        <v/>
      </c>
      <c r="S90" s="23" t="str" cm="1">
        <f t="array" ref="S90">IFERROR(INDEX($B$5:$N$22,MATCH(IF(MONTH($P90)=1,YEAR($P90)-1,YEAR($P90)),$B$5:$B$22,0),IF(MONTH($P90)=1,13,MONTH($P90))),"")</f>
        <v/>
      </c>
    </row>
    <row r="91" spans="16:19">
      <c r="P91" s="1">
        <v>37408</v>
      </c>
      <c r="Q91" s="23" t="str" cm="1">
        <f t="array" ref="Q91">IFERROR(INDEX($B$5:$N$22,MATCH(IF(MONTH($P91)=1,YEAR($P91)-1,YEAR($P91)),$B$5:$B$22,0),IF(MONTH($P91)=1,13,MONTH($P91))),"")</f>
        <v/>
      </c>
      <c r="R91" s="23" t="str" cm="1">
        <f t="array" ref="R91">IFERROR(INDEX($B$5:$N$22,MATCH(IF(MONTH($P91)=1,YEAR($P91)-1,YEAR($P91)),$B$5:$B$22,0),IF(MONTH($P91)=1,13,MONTH($P91))),"")</f>
        <v/>
      </c>
      <c r="S91" s="23" t="str" cm="1">
        <f t="array" ref="S91">IFERROR(INDEX($B$5:$N$22,MATCH(IF(MONTH($P91)=1,YEAR($P91)-1,YEAR($P91)),$B$5:$B$22,0),IF(MONTH($P91)=1,13,MONTH($P91))),"")</f>
        <v/>
      </c>
    </row>
    <row r="92" spans="16:19">
      <c r="P92" s="1">
        <v>37438</v>
      </c>
      <c r="Q92" s="23" t="str" cm="1">
        <f t="array" ref="Q92">IFERROR(INDEX($B$5:$N$22,MATCH(IF(MONTH($P92)=1,YEAR($P92)-1,YEAR($P92)),$B$5:$B$22,0),IF(MONTH($P92)=1,13,MONTH($P92))),"")</f>
        <v/>
      </c>
      <c r="R92" s="23" t="str" cm="1">
        <f t="array" ref="R92">IFERROR(INDEX($B$5:$N$22,MATCH(IF(MONTH($P92)=1,YEAR($P92)-1,YEAR($P92)),$B$5:$B$22,0),IF(MONTH($P92)=1,13,MONTH($P92))),"")</f>
        <v/>
      </c>
      <c r="S92" s="23" t="str" cm="1">
        <f t="array" ref="S92">IFERROR(INDEX($B$5:$N$22,MATCH(IF(MONTH($P92)=1,YEAR($P92)-1,YEAR($P92)),$B$5:$B$22,0),IF(MONTH($P92)=1,13,MONTH($P92))),"")</f>
        <v/>
      </c>
    </row>
    <row r="93" spans="16:19">
      <c r="P93" s="1">
        <v>37469</v>
      </c>
      <c r="Q93" s="23" t="str" cm="1">
        <f t="array" ref="Q93">IFERROR(INDEX($B$5:$N$22,MATCH(IF(MONTH($P93)=1,YEAR($P93)-1,YEAR($P93)),$B$5:$B$22,0),IF(MONTH($P93)=1,13,MONTH($P93))),"")</f>
        <v/>
      </c>
      <c r="R93" s="23" t="str" cm="1">
        <f t="array" ref="R93">IFERROR(INDEX($B$5:$N$22,MATCH(IF(MONTH($P93)=1,YEAR($P93)-1,YEAR($P93)),$B$5:$B$22,0),IF(MONTH($P93)=1,13,MONTH($P93))),"")</f>
        <v/>
      </c>
      <c r="S93" s="23" t="str" cm="1">
        <f t="array" ref="S93">IFERROR(INDEX($B$5:$N$22,MATCH(IF(MONTH($P93)=1,YEAR($P93)-1,YEAR($P93)),$B$5:$B$22,0),IF(MONTH($P93)=1,13,MONTH($P93))),"")</f>
        <v/>
      </c>
    </row>
    <row r="94" spans="16:19">
      <c r="P94" s="1">
        <v>37500</v>
      </c>
      <c r="Q94" s="23" t="str" cm="1">
        <f t="array" ref="Q94">IFERROR(INDEX($B$5:$N$22,MATCH(IF(MONTH($P94)=1,YEAR($P94)-1,YEAR($P94)),$B$5:$B$22,0),IF(MONTH($P94)=1,13,MONTH($P94))),"")</f>
        <v/>
      </c>
      <c r="R94" s="23" t="str" cm="1">
        <f t="array" ref="R94">IFERROR(INDEX($B$5:$N$22,MATCH(IF(MONTH($P94)=1,YEAR($P94)-1,YEAR($P94)),$B$5:$B$22,0),IF(MONTH($P94)=1,13,MONTH($P94))),"")</f>
        <v/>
      </c>
      <c r="S94" s="23" t="str" cm="1">
        <f t="array" ref="S94">IFERROR(INDEX($B$5:$N$22,MATCH(IF(MONTH($P94)=1,YEAR($P94)-1,YEAR($P94)),$B$5:$B$22,0),IF(MONTH($P94)=1,13,MONTH($P94))),"")</f>
        <v/>
      </c>
    </row>
    <row r="95" spans="16:19">
      <c r="P95" s="1">
        <v>37530</v>
      </c>
      <c r="Q95" s="23" t="str" cm="1">
        <f t="array" ref="Q95">IFERROR(INDEX($B$5:$N$22,MATCH(IF(MONTH($P95)=1,YEAR($P95)-1,YEAR($P95)),$B$5:$B$22,0),IF(MONTH($P95)=1,13,MONTH($P95))),"")</f>
        <v/>
      </c>
      <c r="R95" s="23" t="str" cm="1">
        <f t="array" ref="R95">IFERROR(INDEX($B$5:$N$22,MATCH(IF(MONTH($P95)=1,YEAR($P95)-1,YEAR($P95)),$B$5:$B$22,0),IF(MONTH($P95)=1,13,MONTH($P95))),"")</f>
        <v/>
      </c>
      <c r="S95" s="23" t="str" cm="1">
        <f t="array" ref="S95">IFERROR(INDEX($B$5:$N$22,MATCH(IF(MONTH($P95)=1,YEAR($P95)-1,YEAR($P95)),$B$5:$B$22,0),IF(MONTH($P95)=1,13,MONTH($P95))),"")</f>
        <v/>
      </c>
    </row>
    <row r="96" spans="16:19">
      <c r="P96" s="1">
        <v>37561</v>
      </c>
      <c r="Q96" s="23" t="str" cm="1">
        <f t="array" ref="Q96">IFERROR(INDEX($B$5:$N$22,MATCH(IF(MONTH($P96)=1,YEAR($P96)-1,YEAR($P96)),$B$5:$B$22,0),IF(MONTH($P96)=1,13,MONTH($P96))),"")</f>
        <v/>
      </c>
      <c r="R96" s="23" t="str" cm="1">
        <f t="array" ref="R96">IFERROR(INDEX($B$5:$N$22,MATCH(IF(MONTH($P96)=1,YEAR($P96)-1,YEAR($P96)),$B$5:$B$22,0),IF(MONTH($P96)=1,13,MONTH($P96))),"")</f>
        <v/>
      </c>
      <c r="S96" s="23" t="str" cm="1">
        <f t="array" ref="S96">IFERROR(INDEX($B$5:$N$22,MATCH(IF(MONTH($P96)=1,YEAR($P96)-1,YEAR($P96)),$B$5:$B$22,0),IF(MONTH($P96)=1,13,MONTH($P96))),"")</f>
        <v/>
      </c>
    </row>
    <row r="97" spans="16:19">
      <c r="P97" s="1">
        <v>37591</v>
      </c>
      <c r="Q97" s="23" t="str" cm="1">
        <f t="array" ref="Q97">IFERROR(INDEX($B$5:$N$22,MATCH(IF(MONTH($P97)=1,YEAR($P97)-1,YEAR($P97)),$B$5:$B$22,0),IF(MONTH($P97)=1,13,MONTH($P97))),"")</f>
        <v/>
      </c>
      <c r="R97" s="23" t="str" cm="1">
        <f t="array" ref="R97">IFERROR(INDEX($B$5:$N$22,MATCH(IF(MONTH($P97)=1,YEAR($P97)-1,YEAR($P97)),$B$5:$B$22,0),IF(MONTH($P97)=1,13,MONTH($P97))),"")</f>
        <v/>
      </c>
      <c r="S97" s="23" t="str" cm="1">
        <f t="array" ref="S97">IFERROR(INDEX($B$5:$N$22,MATCH(IF(MONTH($P97)=1,YEAR($P97)-1,YEAR($P97)),$B$5:$B$22,0),IF(MONTH($P97)=1,13,MONTH($P97))),"")</f>
        <v/>
      </c>
    </row>
    <row r="98" spans="16:19">
      <c r="P98" s="1">
        <v>37622</v>
      </c>
      <c r="Q98" s="23" t="str" cm="1">
        <f t="array" ref="Q98">IFERROR(INDEX($B$5:$N$22,MATCH(IF(MONTH($P98)=1,YEAR($P98)-1,YEAR($P98)),$B$5:$B$22,0),IF(MONTH($P98)=1,13,MONTH($P98))),"")</f>
        <v/>
      </c>
      <c r="R98" s="23" t="str" cm="1">
        <f t="array" ref="R98">IFERROR(INDEX($B$5:$N$22,MATCH(IF(MONTH($P98)=1,YEAR($P98)-1,YEAR($P98)),$B$5:$B$22,0),IF(MONTH($P98)=1,13,MONTH($P98))),"")</f>
        <v/>
      </c>
      <c r="S98" s="23" t="str" cm="1">
        <f t="array" ref="S98">IFERROR(INDEX($B$5:$N$22,MATCH(IF(MONTH($P98)=1,YEAR($P98)-1,YEAR($P98)),$B$5:$B$22,0),IF(MONTH($P98)=1,13,MONTH($P98))),"")</f>
        <v/>
      </c>
    </row>
    <row r="99" spans="16:19">
      <c r="P99" s="1">
        <v>37653</v>
      </c>
      <c r="Q99" s="23" t="str" cm="1">
        <f t="array" ref="Q99">IFERROR(INDEX($B$5:$N$22,MATCH(IF(MONTH($P99)=1,YEAR($P99)-1,YEAR($P99)),$B$5:$B$22,0),IF(MONTH($P99)=1,13,MONTH($P99))),"")</f>
        <v/>
      </c>
      <c r="R99" s="23" t="str" cm="1">
        <f t="array" ref="R99">IFERROR(INDEX($B$5:$N$22,MATCH(IF(MONTH($P99)=1,YEAR($P99)-1,YEAR($P99)),$B$5:$B$22,0),IF(MONTH($P99)=1,13,MONTH($P99))),"")</f>
        <v/>
      </c>
      <c r="S99" s="23" t="str" cm="1">
        <f t="array" ref="S99">IFERROR(INDEX($B$5:$N$22,MATCH(IF(MONTH($P99)=1,YEAR($P99)-1,YEAR($P99)),$B$5:$B$22,0),IF(MONTH($P99)=1,13,MONTH($P99))),"")</f>
        <v/>
      </c>
    </row>
    <row r="100" spans="16:19">
      <c r="P100" s="1">
        <v>37681</v>
      </c>
      <c r="Q100" s="23" t="str" cm="1">
        <f t="array" ref="Q100">IFERROR(INDEX($B$5:$N$22,MATCH(IF(MONTH($P100)=1,YEAR($P100)-1,YEAR($P100)),$B$5:$B$22,0),IF(MONTH($P100)=1,13,MONTH($P100))),"")</f>
        <v/>
      </c>
      <c r="R100" s="23" t="str" cm="1">
        <f t="array" ref="R100">IFERROR(INDEX($B$5:$N$22,MATCH(IF(MONTH($P100)=1,YEAR($P100)-1,YEAR($P100)),$B$5:$B$22,0),IF(MONTH($P100)=1,13,MONTH($P100))),"")</f>
        <v/>
      </c>
      <c r="S100" s="23" t="str" cm="1">
        <f t="array" ref="S100">IFERROR(INDEX($B$5:$N$22,MATCH(IF(MONTH($P100)=1,YEAR($P100)-1,YEAR($P100)),$B$5:$B$22,0),IF(MONTH($P100)=1,13,MONTH($P100))),"")</f>
        <v/>
      </c>
    </row>
    <row r="101" spans="16:19">
      <c r="P101" s="1">
        <v>37712</v>
      </c>
      <c r="Q101" s="23" t="str" cm="1">
        <f t="array" ref="Q101">IFERROR(INDEX($B$5:$N$22,MATCH(IF(MONTH($P101)=1,YEAR($P101)-1,YEAR($P101)),$B$5:$B$22,0),IF(MONTH($P101)=1,13,MONTH($P101))),"")</f>
        <v/>
      </c>
      <c r="R101" s="23" t="str" cm="1">
        <f t="array" ref="R101">IFERROR(INDEX($B$5:$N$22,MATCH(IF(MONTH($P101)=1,YEAR($P101)-1,YEAR($P101)),$B$5:$B$22,0),IF(MONTH($P101)=1,13,MONTH($P101))),"")</f>
        <v/>
      </c>
      <c r="S101" s="23" t="str" cm="1">
        <f t="array" ref="S101">IFERROR(INDEX($B$5:$N$22,MATCH(IF(MONTH($P101)=1,YEAR($P101)-1,YEAR($P101)),$B$5:$B$22,0),IF(MONTH($P101)=1,13,MONTH($P101))),"")</f>
        <v/>
      </c>
    </row>
    <row r="102" spans="16:19">
      <c r="P102" s="1">
        <v>37742</v>
      </c>
      <c r="Q102" s="23" t="str" cm="1">
        <f t="array" ref="Q102">IFERROR(INDEX($B$5:$N$22,MATCH(IF(MONTH($P102)=1,YEAR($P102)-1,YEAR($P102)),$B$5:$B$22,0),IF(MONTH($P102)=1,13,MONTH($P102))),"")</f>
        <v/>
      </c>
      <c r="R102" s="23" t="str" cm="1">
        <f t="array" ref="R102">IFERROR(INDEX($B$5:$N$22,MATCH(IF(MONTH($P102)=1,YEAR($P102)-1,YEAR($P102)),$B$5:$B$22,0),IF(MONTH($P102)=1,13,MONTH($P102))),"")</f>
        <v/>
      </c>
      <c r="S102" s="23" t="str" cm="1">
        <f t="array" ref="S102">IFERROR(INDEX($B$5:$N$22,MATCH(IF(MONTH($P102)=1,YEAR($P102)-1,YEAR($P102)),$B$5:$B$22,0),IF(MONTH($P102)=1,13,MONTH($P102))),"")</f>
        <v/>
      </c>
    </row>
    <row r="103" spans="16:19">
      <c r="P103" s="1">
        <v>37773</v>
      </c>
      <c r="Q103" s="23" t="str" cm="1">
        <f t="array" ref="Q103">IFERROR(INDEX($B$5:$N$22,MATCH(IF(MONTH($P103)=1,YEAR($P103)-1,YEAR($P103)),$B$5:$B$22,0),IF(MONTH($P103)=1,13,MONTH($P103))),"")</f>
        <v/>
      </c>
      <c r="R103" s="23" t="str" cm="1">
        <f t="array" ref="R103">IFERROR(INDEX($B$5:$N$22,MATCH(IF(MONTH($P103)=1,YEAR($P103)-1,YEAR($P103)),$B$5:$B$22,0),IF(MONTH($P103)=1,13,MONTH($P103))),"")</f>
        <v/>
      </c>
      <c r="S103" s="23" t="str" cm="1">
        <f t="array" ref="S103">IFERROR(INDEX($B$5:$N$22,MATCH(IF(MONTH($P103)=1,YEAR($P103)-1,YEAR($P103)),$B$5:$B$22,0),IF(MONTH($P103)=1,13,MONTH($P103))),"")</f>
        <v/>
      </c>
    </row>
    <row r="104" spans="16:19">
      <c r="P104" s="1">
        <v>37803</v>
      </c>
      <c r="Q104" s="23" t="str" cm="1">
        <f t="array" ref="Q104">IFERROR(INDEX($B$5:$N$22,MATCH(IF(MONTH($P104)=1,YEAR($P104)-1,YEAR($P104)),$B$5:$B$22,0),IF(MONTH($P104)=1,13,MONTH($P104))),"")</f>
        <v/>
      </c>
      <c r="R104" s="23" t="str" cm="1">
        <f t="array" ref="R104">IFERROR(INDEX($B$5:$N$22,MATCH(IF(MONTH($P104)=1,YEAR($P104)-1,YEAR($P104)),$B$5:$B$22,0),IF(MONTH($P104)=1,13,MONTH($P104))),"")</f>
        <v/>
      </c>
      <c r="S104" s="23" t="str" cm="1">
        <f t="array" ref="S104">IFERROR(INDEX($B$5:$N$22,MATCH(IF(MONTH($P104)=1,YEAR($P104)-1,YEAR($P104)),$B$5:$B$22,0),IF(MONTH($P104)=1,13,MONTH($P104))),"")</f>
        <v/>
      </c>
    </row>
    <row r="105" spans="16:19">
      <c r="P105" s="1">
        <v>37834</v>
      </c>
      <c r="Q105" s="23" t="str" cm="1">
        <f t="array" ref="Q105">IFERROR(INDEX($B$5:$N$22,MATCH(IF(MONTH($P105)=1,YEAR($P105)-1,YEAR($P105)),$B$5:$B$22,0),IF(MONTH($P105)=1,13,MONTH($P105))),"")</f>
        <v/>
      </c>
      <c r="R105" s="23" t="str" cm="1">
        <f t="array" ref="R105">IFERROR(INDEX($B$5:$N$22,MATCH(IF(MONTH($P105)=1,YEAR($P105)-1,YEAR($P105)),$B$5:$B$22,0),IF(MONTH($P105)=1,13,MONTH($P105))),"")</f>
        <v/>
      </c>
      <c r="S105" s="23" t="str" cm="1">
        <f t="array" ref="S105">IFERROR(INDEX($B$5:$N$22,MATCH(IF(MONTH($P105)=1,YEAR($P105)-1,YEAR($P105)),$B$5:$B$22,0),IF(MONTH($P105)=1,13,MONTH($P105))),"")</f>
        <v/>
      </c>
    </row>
    <row r="106" spans="16:19">
      <c r="P106" s="1">
        <v>37865</v>
      </c>
      <c r="Q106" s="23" t="str" cm="1">
        <f t="array" ref="Q106">IFERROR(INDEX($B$5:$N$22,MATCH(IF(MONTH($P106)=1,YEAR($P106)-1,YEAR($P106)),$B$5:$B$22,0),IF(MONTH($P106)=1,13,MONTH($P106))),"")</f>
        <v/>
      </c>
      <c r="R106" s="23" t="str" cm="1">
        <f t="array" ref="R106">IFERROR(INDEX($B$5:$N$22,MATCH(IF(MONTH($P106)=1,YEAR($P106)-1,YEAR($P106)),$B$5:$B$22,0),IF(MONTH($P106)=1,13,MONTH($P106))),"")</f>
        <v/>
      </c>
      <c r="S106" s="23" t="str" cm="1">
        <f t="array" ref="S106">IFERROR(INDEX($B$5:$N$22,MATCH(IF(MONTH($P106)=1,YEAR($P106)-1,YEAR($P106)),$B$5:$B$22,0),IF(MONTH($P106)=1,13,MONTH($P106))),"")</f>
        <v/>
      </c>
    </row>
    <row r="107" spans="16:19">
      <c r="P107" s="1">
        <v>37895</v>
      </c>
      <c r="Q107" s="23" t="str" cm="1">
        <f t="array" ref="Q107">IFERROR(INDEX($B$5:$N$22,MATCH(IF(MONTH($P107)=1,YEAR($P107)-1,YEAR($P107)),$B$5:$B$22,0),IF(MONTH($P107)=1,13,MONTH($P107))),"")</f>
        <v/>
      </c>
      <c r="R107" s="23" t="str" cm="1">
        <f t="array" ref="R107">IFERROR(INDEX($B$5:$N$22,MATCH(IF(MONTH($P107)=1,YEAR($P107)-1,YEAR($P107)),$B$5:$B$22,0),IF(MONTH($P107)=1,13,MONTH($P107))),"")</f>
        <v/>
      </c>
      <c r="S107" s="23" t="str" cm="1">
        <f t="array" ref="S107">IFERROR(INDEX($B$5:$N$22,MATCH(IF(MONTH($P107)=1,YEAR($P107)-1,YEAR($P107)),$B$5:$B$22,0),IF(MONTH($P107)=1,13,MONTH($P107))),"")</f>
        <v/>
      </c>
    </row>
    <row r="108" spans="16:19">
      <c r="P108" s="1">
        <v>37926</v>
      </c>
      <c r="Q108" s="23" t="str" cm="1">
        <f t="array" ref="Q108">IFERROR(INDEX($B$5:$N$22,MATCH(IF(MONTH($P108)=1,YEAR($P108)-1,YEAR($P108)),$B$5:$B$22,0),IF(MONTH($P108)=1,13,MONTH($P108))),"")</f>
        <v/>
      </c>
      <c r="R108" s="23" t="str" cm="1">
        <f t="array" ref="R108">IFERROR(INDEX($B$5:$N$22,MATCH(IF(MONTH($P108)=1,YEAR($P108)-1,YEAR($P108)),$B$5:$B$22,0),IF(MONTH($P108)=1,13,MONTH($P108))),"")</f>
        <v/>
      </c>
      <c r="S108" s="23" t="str" cm="1">
        <f t="array" ref="S108">IFERROR(INDEX($B$5:$N$22,MATCH(IF(MONTH($P108)=1,YEAR($P108)-1,YEAR($P108)),$B$5:$B$22,0),IF(MONTH($P108)=1,13,MONTH($P108))),"")</f>
        <v/>
      </c>
    </row>
    <row r="109" spans="16:19">
      <c r="P109" s="1">
        <v>37956</v>
      </c>
      <c r="Q109" s="23" t="str" cm="1">
        <f t="array" ref="Q109">IFERROR(INDEX($B$5:$N$22,MATCH(IF(MONTH($P109)=1,YEAR($P109)-1,YEAR($P109)),$B$5:$B$22,0),IF(MONTH($P109)=1,13,MONTH($P109))),"")</f>
        <v/>
      </c>
      <c r="R109" s="23" t="str" cm="1">
        <f t="array" ref="R109">IFERROR(INDEX($B$5:$N$22,MATCH(IF(MONTH($P109)=1,YEAR($P109)-1,YEAR($P109)),$B$5:$B$22,0),IF(MONTH($P109)=1,13,MONTH($P109))),"")</f>
        <v/>
      </c>
      <c r="S109" s="23" t="str" cm="1">
        <f t="array" ref="S109">IFERROR(INDEX($B$5:$N$22,MATCH(IF(MONTH($P109)=1,YEAR($P109)-1,YEAR($P109)),$B$5:$B$22,0),IF(MONTH($P109)=1,13,MONTH($P109))),"")</f>
        <v/>
      </c>
    </row>
    <row r="110" spans="16:19">
      <c r="P110" s="1">
        <v>37987</v>
      </c>
      <c r="Q110" s="23" t="str" cm="1">
        <f t="array" ref="Q110">IFERROR(INDEX($B$5:$N$22,MATCH(IF(MONTH($P110)=1,YEAR($P110)-1,YEAR($P110)),$B$5:$B$22,0),IF(MONTH($P110)=1,13,MONTH($P110))),"")</f>
        <v/>
      </c>
      <c r="R110" s="23" t="str" cm="1">
        <f t="array" ref="R110">IFERROR(INDEX($B$5:$N$22,MATCH(IF(MONTH($P110)=1,YEAR($P110)-1,YEAR($P110)),$B$5:$B$22,0),IF(MONTH($P110)=1,13,MONTH($P110))),"")</f>
        <v/>
      </c>
      <c r="S110" s="23" t="str" cm="1">
        <f t="array" ref="S110">IFERROR(INDEX($B$5:$N$22,MATCH(IF(MONTH($P110)=1,YEAR($P110)-1,YEAR($P110)),$B$5:$B$22,0),IF(MONTH($P110)=1,13,MONTH($P110))),"")</f>
        <v/>
      </c>
    </row>
    <row r="111" spans="16:19">
      <c r="P111" s="1">
        <v>38018</v>
      </c>
      <c r="Q111" s="23" t="str" cm="1">
        <f t="array" ref="Q111">IFERROR(INDEX($B$5:$N$22,MATCH(IF(MONTH($P111)=1,YEAR($P111)-1,YEAR($P111)),$B$5:$B$22,0),IF(MONTH($P111)=1,13,MONTH($P111))),"")</f>
        <v/>
      </c>
      <c r="R111" s="23" t="str" cm="1">
        <f t="array" ref="R111">IFERROR(INDEX($B$5:$N$22,MATCH(IF(MONTH($P111)=1,YEAR($P111)-1,YEAR($P111)),$B$5:$B$22,0),IF(MONTH($P111)=1,13,MONTH($P111))),"")</f>
        <v/>
      </c>
      <c r="S111" s="23" t="str" cm="1">
        <f t="array" ref="S111">IFERROR(INDEX($B$5:$N$22,MATCH(IF(MONTH($P111)=1,YEAR($P111)-1,YEAR($P111)),$B$5:$B$22,0),IF(MONTH($P111)=1,13,MONTH($P111))),"")</f>
        <v/>
      </c>
    </row>
    <row r="112" spans="16:19">
      <c r="P112" s="1">
        <v>38047</v>
      </c>
      <c r="Q112" s="23" t="str" cm="1">
        <f t="array" ref="Q112">IFERROR(INDEX($B$5:$N$22,MATCH(IF(MONTH($P112)=1,YEAR($P112)-1,YEAR($P112)),$B$5:$B$22,0),IF(MONTH($P112)=1,13,MONTH($P112))),"")</f>
        <v/>
      </c>
      <c r="R112" s="23" t="str" cm="1">
        <f t="array" ref="R112">IFERROR(INDEX($B$5:$N$22,MATCH(IF(MONTH($P112)=1,YEAR($P112)-1,YEAR($P112)),$B$5:$B$22,0),IF(MONTH($P112)=1,13,MONTH($P112))),"")</f>
        <v/>
      </c>
      <c r="S112" s="23" t="str" cm="1">
        <f t="array" ref="S112">IFERROR(INDEX($B$5:$N$22,MATCH(IF(MONTH($P112)=1,YEAR($P112)-1,YEAR($P112)),$B$5:$B$22,0),IF(MONTH($P112)=1,13,MONTH($P112))),"")</f>
        <v/>
      </c>
    </row>
    <row r="113" spans="16:19">
      <c r="P113" s="1">
        <v>38078</v>
      </c>
      <c r="Q113" s="23" t="str" cm="1">
        <f t="array" ref="Q113">IFERROR(INDEX($B$5:$N$22,MATCH(IF(MONTH($P113)=1,YEAR($P113)-1,YEAR($P113)),$B$5:$B$22,0),IF(MONTH($P113)=1,13,MONTH($P113))),"")</f>
        <v/>
      </c>
      <c r="R113" s="23" t="str" cm="1">
        <f t="array" ref="R113">IFERROR(INDEX($B$5:$N$22,MATCH(IF(MONTH($P113)=1,YEAR($P113)-1,YEAR($P113)),$B$5:$B$22,0),IF(MONTH($P113)=1,13,MONTH($P113))),"")</f>
        <v/>
      </c>
      <c r="S113" s="23" t="str" cm="1">
        <f t="array" ref="S113">IFERROR(INDEX($B$5:$N$22,MATCH(IF(MONTH($P113)=1,YEAR($P113)-1,YEAR($P113)),$B$5:$B$22,0),IF(MONTH($P113)=1,13,MONTH($P113))),"")</f>
        <v/>
      </c>
    </row>
    <row r="114" spans="16:19">
      <c r="P114" s="1">
        <v>38108</v>
      </c>
      <c r="Q114" s="23" t="str" cm="1">
        <f t="array" ref="Q114">IFERROR(INDEX($B$5:$N$22,MATCH(IF(MONTH($P114)=1,YEAR($P114)-1,YEAR($P114)),$B$5:$B$22,0),IF(MONTH($P114)=1,13,MONTH($P114))),"")</f>
        <v/>
      </c>
      <c r="R114" s="23" t="str" cm="1">
        <f t="array" ref="R114">IFERROR(INDEX($B$5:$N$22,MATCH(IF(MONTH($P114)=1,YEAR($P114)-1,YEAR($P114)),$B$5:$B$22,0),IF(MONTH($P114)=1,13,MONTH($P114))),"")</f>
        <v/>
      </c>
      <c r="S114" s="23" t="str" cm="1">
        <f t="array" ref="S114">IFERROR(INDEX($B$5:$N$22,MATCH(IF(MONTH($P114)=1,YEAR($P114)-1,YEAR($P114)),$B$5:$B$22,0),IF(MONTH($P114)=1,13,MONTH($P114))),"")</f>
        <v/>
      </c>
    </row>
    <row r="115" spans="16:19">
      <c r="P115" s="1">
        <v>38139</v>
      </c>
      <c r="Q115" s="23" t="str" cm="1">
        <f t="array" ref="Q115">IFERROR(INDEX($B$5:$N$22,MATCH(IF(MONTH($P115)=1,YEAR($P115)-1,YEAR($P115)),$B$5:$B$22,0),IF(MONTH($P115)=1,13,MONTH($P115))),"")</f>
        <v/>
      </c>
      <c r="R115" s="23" t="str" cm="1">
        <f t="array" ref="R115">IFERROR(INDEX($B$5:$N$22,MATCH(IF(MONTH($P115)=1,YEAR($P115)-1,YEAR($P115)),$B$5:$B$22,0),IF(MONTH($P115)=1,13,MONTH($P115))),"")</f>
        <v/>
      </c>
      <c r="S115" s="23" t="str" cm="1">
        <f t="array" ref="S115">IFERROR(INDEX($B$5:$N$22,MATCH(IF(MONTH($P115)=1,YEAR($P115)-1,YEAR($P115)),$B$5:$B$22,0),IF(MONTH($P115)=1,13,MONTH($P115))),"")</f>
        <v/>
      </c>
    </row>
    <row r="116" spans="16:19">
      <c r="P116" s="1">
        <v>38169</v>
      </c>
      <c r="Q116" s="23" t="str" cm="1">
        <f t="array" ref="Q116">IFERROR(INDEX($B$5:$N$22,MATCH(IF(MONTH($P116)=1,YEAR($P116)-1,YEAR($P116)),$B$5:$B$22,0),IF(MONTH($P116)=1,13,MONTH($P116))),"")</f>
        <v/>
      </c>
      <c r="R116" s="23" t="str" cm="1">
        <f t="array" ref="R116">IFERROR(INDEX($B$5:$N$22,MATCH(IF(MONTH($P116)=1,YEAR($P116)-1,YEAR($P116)),$B$5:$B$22,0),IF(MONTH($P116)=1,13,MONTH($P116))),"")</f>
        <v/>
      </c>
      <c r="S116" s="23" t="str" cm="1">
        <f t="array" ref="S116">IFERROR(INDEX($B$5:$N$22,MATCH(IF(MONTH($P116)=1,YEAR($P116)-1,YEAR($P116)),$B$5:$B$22,0),IF(MONTH($P116)=1,13,MONTH($P116))),"")</f>
        <v/>
      </c>
    </row>
    <row r="117" spans="16:19">
      <c r="P117" s="1">
        <v>38200</v>
      </c>
      <c r="Q117" s="23" t="str" cm="1">
        <f t="array" ref="Q117">IFERROR(INDEX($B$5:$N$22,MATCH(IF(MONTH($P117)=1,YEAR($P117)-1,YEAR($P117)),$B$5:$B$22,0),IF(MONTH($P117)=1,13,MONTH($P117))),"")</f>
        <v/>
      </c>
      <c r="R117" s="23" t="str" cm="1">
        <f t="array" ref="R117">IFERROR(INDEX($B$5:$N$22,MATCH(IF(MONTH($P117)=1,YEAR($P117)-1,YEAR($P117)),$B$5:$B$22,0),IF(MONTH($P117)=1,13,MONTH($P117))),"")</f>
        <v/>
      </c>
      <c r="S117" s="23" t="str" cm="1">
        <f t="array" ref="S117">IFERROR(INDEX($B$5:$N$22,MATCH(IF(MONTH($P117)=1,YEAR($P117)-1,YEAR($P117)),$B$5:$B$22,0),IF(MONTH($P117)=1,13,MONTH($P117))),"")</f>
        <v/>
      </c>
    </row>
    <row r="118" spans="16:19">
      <c r="P118" s="1">
        <v>38231</v>
      </c>
      <c r="Q118" s="23" t="str" cm="1">
        <f t="array" ref="Q118">IFERROR(INDEX($B$5:$N$22,MATCH(IF(MONTH($P118)=1,YEAR($P118)-1,YEAR($P118)),$B$5:$B$22,0),IF(MONTH($P118)=1,13,MONTH($P118))),"")</f>
        <v/>
      </c>
      <c r="R118" s="23" t="str" cm="1">
        <f t="array" ref="R118">IFERROR(INDEX($B$5:$N$22,MATCH(IF(MONTH($P118)=1,YEAR($P118)-1,YEAR($P118)),$B$5:$B$22,0),IF(MONTH($P118)=1,13,MONTH($P118))),"")</f>
        <v/>
      </c>
      <c r="S118" s="23" t="str" cm="1">
        <f t="array" ref="S118">IFERROR(INDEX($B$5:$N$22,MATCH(IF(MONTH($P118)=1,YEAR($P118)-1,YEAR($P118)),$B$5:$B$22,0),IF(MONTH($P118)=1,13,MONTH($P118))),"")</f>
        <v/>
      </c>
    </row>
    <row r="119" spans="16:19">
      <c r="P119" s="1">
        <v>38261</v>
      </c>
      <c r="Q119" s="23" t="str" cm="1">
        <f t="array" ref="Q119">IFERROR(INDEX($B$5:$N$22,MATCH(IF(MONTH($P119)=1,YEAR($P119)-1,YEAR($P119)),$B$5:$B$22,0),IF(MONTH($P119)=1,13,MONTH($P119))),"")</f>
        <v/>
      </c>
      <c r="R119" s="23" t="str" cm="1">
        <f t="array" ref="R119">IFERROR(INDEX($B$5:$N$22,MATCH(IF(MONTH($P119)=1,YEAR($P119)-1,YEAR($P119)),$B$5:$B$22,0),IF(MONTH($P119)=1,13,MONTH($P119))),"")</f>
        <v/>
      </c>
      <c r="S119" s="23" t="str" cm="1">
        <f t="array" ref="S119">IFERROR(INDEX($B$5:$N$22,MATCH(IF(MONTH($P119)=1,YEAR($P119)-1,YEAR($P119)),$B$5:$B$22,0),IF(MONTH($P119)=1,13,MONTH($P119))),"")</f>
        <v/>
      </c>
    </row>
    <row r="120" spans="16:19">
      <c r="P120" s="1">
        <v>38292</v>
      </c>
      <c r="Q120" s="23" t="str" cm="1">
        <f t="array" ref="Q120">IFERROR(INDEX($B$5:$N$22,MATCH(IF(MONTH($P120)=1,YEAR($P120)-1,YEAR($P120)),$B$5:$B$22,0),IF(MONTH($P120)=1,13,MONTH($P120))),"")</f>
        <v/>
      </c>
      <c r="R120" s="23" t="str" cm="1">
        <f t="array" ref="R120">IFERROR(INDEX($B$5:$N$22,MATCH(IF(MONTH($P120)=1,YEAR($P120)-1,YEAR($P120)),$B$5:$B$22,0),IF(MONTH($P120)=1,13,MONTH($P120))),"")</f>
        <v/>
      </c>
      <c r="S120" s="23" t="str" cm="1">
        <f t="array" ref="S120">IFERROR(INDEX($B$5:$N$22,MATCH(IF(MONTH($P120)=1,YEAR($P120)-1,YEAR($P120)),$B$5:$B$22,0),IF(MONTH($P120)=1,13,MONTH($P120))),"")</f>
        <v/>
      </c>
    </row>
    <row r="121" spans="16:19">
      <c r="P121" s="1">
        <v>38322</v>
      </c>
      <c r="Q121" s="23" t="str" cm="1">
        <f t="array" ref="Q121">IFERROR(INDEX($B$5:$N$22,MATCH(IF(MONTH($P121)=1,YEAR($P121)-1,YEAR($P121)),$B$5:$B$22,0),IF(MONTH($P121)=1,13,MONTH($P121))),"")</f>
        <v/>
      </c>
      <c r="R121" s="23" t="str" cm="1">
        <f t="array" ref="R121">IFERROR(INDEX($B$5:$N$22,MATCH(IF(MONTH($P121)=1,YEAR($P121)-1,YEAR($P121)),$B$5:$B$22,0),IF(MONTH($P121)=1,13,MONTH($P121))),"")</f>
        <v/>
      </c>
      <c r="S121" s="23" t="str" cm="1">
        <f t="array" ref="S121">IFERROR(INDEX($B$5:$N$22,MATCH(IF(MONTH($P121)=1,YEAR($P121)-1,YEAR($P121)),$B$5:$B$22,0),IF(MONTH($P121)=1,13,MONTH($P121))),"")</f>
        <v/>
      </c>
    </row>
    <row r="122" spans="16:19">
      <c r="P122" s="1">
        <v>38353</v>
      </c>
      <c r="Q122" s="23" t="str" cm="1">
        <f t="array" ref="Q122">IFERROR(INDEX($B$5:$N$22,MATCH(IF(MONTH($P122)=1,YEAR($P122)-1,YEAR($P122)),$B$5:$B$22,0),IF(MONTH($P122)=1,13,MONTH($P122))),"")</f>
        <v/>
      </c>
      <c r="R122" s="23" t="str" cm="1">
        <f t="array" ref="R122">IFERROR(INDEX($B$5:$N$22,MATCH(IF(MONTH($P122)=1,YEAR($P122)-1,YEAR($P122)),$B$5:$B$22,0),IF(MONTH($P122)=1,13,MONTH($P122))),"")</f>
        <v/>
      </c>
      <c r="S122" s="23" t="str" cm="1">
        <f t="array" ref="S122">IFERROR(INDEX($B$5:$N$22,MATCH(IF(MONTH($P122)=1,YEAR($P122)-1,YEAR($P122)),$B$5:$B$22,0),IF(MONTH($P122)=1,13,MONTH($P122))),"")</f>
        <v/>
      </c>
    </row>
    <row r="123" spans="16:19">
      <c r="P123" s="1">
        <v>38384</v>
      </c>
      <c r="Q123" s="23" t="str" cm="1">
        <f t="array" ref="Q123">IFERROR(INDEX($B$5:$N$22,MATCH(IF(MONTH($P123)=1,YEAR($P123)-1,YEAR($P123)),$B$5:$B$22,0),IF(MONTH($P123)=1,13,MONTH($P123))),"")</f>
        <v/>
      </c>
      <c r="R123" s="23" t="str" cm="1">
        <f t="array" ref="R123">IFERROR(INDEX($B$5:$N$22,MATCH(IF(MONTH($P123)=1,YEAR($P123)-1,YEAR($P123)),$B$5:$B$22,0),IF(MONTH($P123)=1,13,MONTH($P123))),"")</f>
        <v/>
      </c>
      <c r="S123" s="23" t="str" cm="1">
        <f t="array" ref="S123">IFERROR(INDEX($B$5:$N$22,MATCH(IF(MONTH($P123)=1,YEAR($P123)-1,YEAR($P123)),$B$5:$B$22,0),IF(MONTH($P123)=1,13,MONTH($P123))),"")</f>
        <v/>
      </c>
    </row>
    <row r="124" spans="16:19">
      <c r="P124" s="1">
        <v>38412</v>
      </c>
      <c r="Q124" s="23" t="str" cm="1">
        <f t="array" ref="Q124">IFERROR(INDEX($B$5:$N$22,MATCH(IF(MONTH($P124)=1,YEAR($P124)-1,YEAR($P124)),$B$5:$B$22,0),IF(MONTH($P124)=1,13,MONTH($P124))),"")</f>
        <v/>
      </c>
      <c r="R124" s="23" t="str" cm="1">
        <f t="array" ref="R124">IFERROR(INDEX($B$5:$N$22,MATCH(IF(MONTH($P124)=1,YEAR($P124)-1,YEAR($P124)),$B$5:$B$22,0),IF(MONTH($P124)=1,13,MONTH($P124))),"")</f>
        <v/>
      </c>
      <c r="S124" s="23" t="str" cm="1">
        <f t="array" ref="S124">IFERROR(INDEX($B$5:$N$22,MATCH(IF(MONTH($P124)=1,YEAR($P124)-1,YEAR($P124)),$B$5:$B$22,0),IF(MONTH($P124)=1,13,MONTH($P124))),"")</f>
        <v/>
      </c>
    </row>
    <row r="125" spans="16:19">
      <c r="P125" s="1">
        <v>38443</v>
      </c>
      <c r="Q125" s="23" t="str" cm="1">
        <f t="array" ref="Q125">IFERROR(INDEX($B$5:$N$22,MATCH(IF(MONTH($P125)=1,YEAR($P125)-1,YEAR($P125)),$B$5:$B$22,0),IF(MONTH($P125)=1,13,MONTH($P125))),"")</f>
        <v/>
      </c>
      <c r="R125" s="23" t="str" cm="1">
        <f t="array" ref="R125">IFERROR(INDEX($B$5:$N$22,MATCH(IF(MONTH($P125)=1,YEAR($P125)-1,YEAR($P125)),$B$5:$B$22,0),IF(MONTH($P125)=1,13,MONTH($P125))),"")</f>
        <v/>
      </c>
      <c r="S125" s="23" t="str" cm="1">
        <f t="array" ref="S125">IFERROR(INDEX($B$5:$N$22,MATCH(IF(MONTH($P125)=1,YEAR($P125)-1,YEAR($P125)),$B$5:$B$22,0),IF(MONTH($P125)=1,13,MONTH($P125))),"")</f>
        <v/>
      </c>
    </row>
    <row r="126" spans="16:19">
      <c r="P126" s="1">
        <v>38473</v>
      </c>
      <c r="Q126" s="23" t="str" cm="1">
        <f t="array" ref="Q126">IFERROR(INDEX($B$5:$N$22,MATCH(IF(MONTH($P126)=1,YEAR($P126)-1,YEAR($P126)),$B$5:$B$22,0),IF(MONTH($P126)=1,13,MONTH($P126))),"")</f>
        <v/>
      </c>
      <c r="R126" s="23" t="str" cm="1">
        <f t="array" ref="R126">IFERROR(INDEX($B$5:$N$22,MATCH(IF(MONTH($P126)=1,YEAR($P126)-1,YEAR($P126)),$B$5:$B$22,0),IF(MONTH($P126)=1,13,MONTH($P126))),"")</f>
        <v/>
      </c>
      <c r="S126" s="23" t="str" cm="1">
        <f t="array" ref="S126">IFERROR(INDEX($B$5:$N$22,MATCH(IF(MONTH($P126)=1,YEAR($P126)-1,YEAR($P126)),$B$5:$B$22,0),IF(MONTH($P126)=1,13,MONTH($P126))),"")</f>
        <v/>
      </c>
    </row>
    <row r="127" spans="16:19">
      <c r="P127" s="1">
        <v>38504</v>
      </c>
      <c r="Q127" s="23" t="str" cm="1">
        <f t="array" ref="Q127">IFERROR(INDEX($B$5:$N$22,MATCH(IF(MONTH($P127)=1,YEAR($P127)-1,YEAR($P127)),$B$5:$B$22,0),IF(MONTH($P127)=1,13,MONTH($P127))),"")</f>
        <v/>
      </c>
      <c r="R127" s="23" t="str" cm="1">
        <f t="array" ref="R127">IFERROR(INDEX($B$5:$N$22,MATCH(IF(MONTH($P127)=1,YEAR($P127)-1,YEAR($P127)),$B$5:$B$22,0),IF(MONTH($P127)=1,13,MONTH($P127))),"")</f>
        <v/>
      </c>
      <c r="S127" s="23" t="str" cm="1">
        <f t="array" ref="S127">IFERROR(INDEX($B$5:$N$22,MATCH(IF(MONTH($P127)=1,YEAR($P127)-1,YEAR($P127)),$B$5:$B$22,0),IF(MONTH($P127)=1,13,MONTH($P127))),"")</f>
        <v/>
      </c>
    </row>
    <row r="128" spans="16:19">
      <c r="P128" s="1">
        <v>38534</v>
      </c>
      <c r="Q128" s="23" t="str" cm="1">
        <f t="array" ref="Q128">IFERROR(INDEX($B$5:$N$22,MATCH(IF(MONTH($P128)=1,YEAR($P128)-1,YEAR($P128)),$B$5:$B$22,0),IF(MONTH($P128)=1,13,MONTH($P128))),"")</f>
        <v/>
      </c>
      <c r="R128" s="23" t="str" cm="1">
        <f t="array" ref="R128">IFERROR(INDEX($B$5:$N$22,MATCH(IF(MONTH($P128)=1,YEAR($P128)-1,YEAR($P128)),$B$5:$B$22,0),IF(MONTH($P128)=1,13,MONTH($P128))),"")</f>
        <v/>
      </c>
      <c r="S128" s="23" t="str" cm="1">
        <f t="array" ref="S128">IFERROR(INDEX($B$5:$N$22,MATCH(IF(MONTH($P128)=1,YEAR($P128)-1,YEAR($P128)),$B$5:$B$22,0),IF(MONTH($P128)=1,13,MONTH($P128))),"")</f>
        <v/>
      </c>
    </row>
    <row r="129" spans="16:19">
      <c r="P129" s="1">
        <v>38565</v>
      </c>
      <c r="Q129" s="23" t="str" cm="1">
        <f t="array" ref="Q129">IFERROR(INDEX($B$5:$N$22,MATCH(IF(MONTH($P129)=1,YEAR($P129)-1,YEAR($P129)),$B$5:$B$22,0),IF(MONTH($P129)=1,13,MONTH($P129))),"")</f>
        <v/>
      </c>
      <c r="R129" s="23" t="str" cm="1">
        <f t="array" ref="R129">IFERROR(INDEX($B$5:$N$22,MATCH(IF(MONTH($P129)=1,YEAR($P129)-1,YEAR($P129)),$B$5:$B$22,0),IF(MONTH($P129)=1,13,MONTH($P129))),"")</f>
        <v/>
      </c>
      <c r="S129" s="23" t="str" cm="1">
        <f t="array" ref="S129">IFERROR(INDEX($B$5:$N$22,MATCH(IF(MONTH($P129)=1,YEAR($P129)-1,YEAR($P129)),$B$5:$B$22,0),IF(MONTH($P129)=1,13,MONTH($P129))),"")</f>
        <v/>
      </c>
    </row>
    <row r="130" spans="16:19">
      <c r="P130" s="1">
        <v>38596</v>
      </c>
      <c r="Q130" s="23" t="str" cm="1">
        <f t="array" ref="Q130">IFERROR(INDEX($B$5:$N$22,MATCH(IF(MONTH($P130)=1,YEAR($P130)-1,YEAR($P130)),$B$5:$B$22,0),IF(MONTH($P130)=1,13,MONTH($P130))),"")</f>
        <v/>
      </c>
      <c r="R130" s="23" t="str" cm="1">
        <f t="array" ref="R130">IFERROR(INDEX($B$5:$N$22,MATCH(IF(MONTH($P130)=1,YEAR($P130)-1,YEAR($P130)),$B$5:$B$22,0),IF(MONTH($P130)=1,13,MONTH($P130))),"")</f>
        <v/>
      </c>
      <c r="S130" s="23" t="str" cm="1">
        <f t="array" ref="S130">IFERROR(INDEX($B$5:$N$22,MATCH(IF(MONTH($P130)=1,YEAR($P130)-1,YEAR($P130)),$B$5:$B$22,0),IF(MONTH($P130)=1,13,MONTH($P130))),"")</f>
        <v/>
      </c>
    </row>
    <row r="131" spans="16:19">
      <c r="P131" s="1">
        <v>38626</v>
      </c>
      <c r="Q131" s="23" t="str" cm="1">
        <f t="array" ref="Q131">IFERROR(INDEX($B$5:$N$22,MATCH(IF(MONTH($P131)=1,YEAR($P131)-1,YEAR($P131)),$B$5:$B$22,0),IF(MONTH($P131)=1,13,MONTH($P131))),"")</f>
        <v/>
      </c>
      <c r="R131" s="23" t="str" cm="1">
        <f t="array" ref="R131">IFERROR(INDEX($B$5:$N$22,MATCH(IF(MONTH($P131)=1,YEAR($P131)-1,YEAR($P131)),$B$5:$B$22,0),IF(MONTH($P131)=1,13,MONTH($P131))),"")</f>
        <v/>
      </c>
      <c r="S131" s="23" t="str" cm="1">
        <f t="array" ref="S131">IFERROR(INDEX($B$5:$N$22,MATCH(IF(MONTH($P131)=1,YEAR($P131)-1,YEAR($P131)),$B$5:$B$22,0),IF(MONTH($P131)=1,13,MONTH($P131))),"")</f>
        <v/>
      </c>
    </row>
    <row r="132" spans="16:19">
      <c r="P132" s="1">
        <v>38657</v>
      </c>
      <c r="Q132" s="23" t="str" cm="1">
        <f t="array" ref="Q132">IFERROR(INDEX($B$5:$N$22,MATCH(IF(MONTH($P132)=1,YEAR($P132)-1,YEAR($P132)),$B$5:$B$22,0),IF(MONTH($P132)=1,13,MONTH($P132))),"")</f>
        <v/>
      </c>
      <c r="R132" s="23" t="str" cm="1">
        <f t="array" ref="R132">IFERROR(INDEX($B$5:$N$22,MATCH(IF(MONTH($P132)=1,YEAR($P132)-1,YEAR($P132)),$B$5:$B$22,0),IF(MONTH($P132)=1,13,MONTH($P132))),"")</f>
        <v/>
      </c>
      <c r="S132" s="23" t="str" cm="1">
        <f t="array" ref="S132">IFERROR(INDEX($B$5:$N$22,MATCH(IF(MONTH($P132)=1,YEAR($P132)-1,YEAR($P132)),$B$5:$B$22,0),IF(MONTH($P132)=1,13,MONTH($P132))),"")</f>
        <v/>
      </c>
    </row>
    <row r="133" spans="16:19">
      <c r="P133" s="1">
        <v>38687</v>
      </c>
      <c r="Q133" s="23" t="str" cm="1">
        <f t="array" ref="Q133">IFERROR(INDEX($B$5:$N$22,MATCH(IF(MONTH($P133)=1,YEAR($P133)-1,YEAR($P133)),$B$5:$B$22,0),IF(MONTH($P133)=1,13,MONTH($P133))),"")</f>
        <v/>
      </c>
      <c r="R133" s="23" t="str" cm="1">
        <f t="array" ref="R133">IFERROR(INDEX($B$5:$N$22,MATCH(IF(MONTH($P133)=1,YEAR($P133)-1,YEAR($P133)),$B$5:$B$22,0),IF(MONTH($P133)=1,13,MONTH($P133))),"")</f>
        <v/>
      </c>
      <c r="S133" s="23" t="str" cm="1">
        <f t="array" ref="S133">IFERROR(INDEX($B$5:$N$22,MATCH(IF(MONTH($P133)=1,YEAR($P133)-1,YEAR($P133)),$B$5:$B$22,0),IF(MONTH($P133)=1,13,MONTH($P133))),"")</f>
        <v/>
      </c>
    </row>
    <row r="134" spans="16:19">
      <c r="P134" s="1">
        <v>38718</v>
      </c>
      <c r="Q134" s="23" t="str" cm="1">
        <f t="array" ref="Q134">IFERROR(INDEX($B$5:$N$22,MATCH(IF(MONTH($P134)=1,YEAR($P134)-1,YEAR($P134)),$B$5:$B$22,0),IF(MONTH($P134)=1,13,MONTH($P134))),"")</f>
        <v/>
      </c>
      <c r="R134" s="23" t="str" cm="1">
        <f t="array" ref="R134">IFERROR(INDEX($B$5:$N$22,MATCH(IF(MONTH($P134)=1,YEAR($P134)-1,YEAR($P134)),$B$5:$B$22,0),IF(MONTH($P134)=1,13,MONTH($P134))),"")</f>
        <v/>
      </c>
      <c r="S134" s="23" t="str" cm="1">
        <f t="array" ref="S134">IFERROR(INDEX($B$5:$N$22,MATCH(IF(MONTH($P134)=1,YEAR($P134)-1,YEAR($P134)),$B$5:$B$22,0),IF(MONTH($P134)=1,13,MONTH($P134))),"")</f>
        <v/>
      </c>
    </row>
    <row r="135" spans="16:19">
      <c r="P135" s="1">
        <v>38749</v>
      </c>
      <c r="Q135" s="23" cm="1">
        <f t="array" ref="Q135">IFERROR(INDEX($B$5:$N$22,MATCH(IF(MONTH($P135)=1,YEAR($P135)-1,YEAR($P135)),$B$5:$B$22,0),IF(MONTH($P135)=1,13,MONTH($P135))),"")</f>
        <v>1</v>
      </c>
      <c r="R135" s="23" cm="1">
        <f t="array" ref="R135">IFERROR(INDEX($B$5:$N$22,MATCH(IF(MONTH($P135)=1,YEAR($P135)-1,YEAR($P135)),$B$5:$B$22,0),IF(MONTH($P135)=1,13,MONTH($P135))),"")</f>
        <v>1</v>
      </c>
      <c r="S135" s="23" cm="1">
        <f t="array" ref="S135">IFERROR(INDEX($B$5:$N$22,MATCH(IF(MONTH($P135)=1,YEAR($P135)-1,YEAR($P135)),$B$5:$B$22,0),IF(MONTH($P135)=1,13,MONTH($P135))),"")</f>
        <v>1</v>
      </c>
    </row>
    <row r="136" spans="16:19">
      <c r="P136" s="1">
        <v>38777</v>
      </c>
      <c r="Q136" s="23" cm="1">
        <f t="array" ref="Q136">IFERROR(INDEX($B$5:$N$22,MATCH(IF(MONTH($P136)=1,YEAR($P136)-1,YEAR($P136)),$B$5:$B$22,0),IF(MONTH($P136)=1,13,MONTH($P136))),"")</f>
        <v>5</v>
      </c>
      <c r="R136" s="23" cm="1">
        <f t="array" ref="R136">IFERROR(INDEX($B$5:$N$22,MATCH(IF(MONTH($P136)=1,YEAR($P136)-1,YEAR($P136)),$B$5:$B$22,0),IF(MONTH($P136)=1,13,MONTH($P136))),"")</f>
        <v>5</v>
      </c>
      <c r="S136" s="23" cm="1">
        <f t="array" ref="S136">IFERROR(INDEX($B$5:$N$22,MATCH(IF(MONTH($P136)=1,YEAR($P136)-1,YEAR($P136)),$B$5:$B$22,0),IF(MONTH($P136)=1,13,MONTH($P136))),"")</f>
        <v>5</v>
      </c>
    </row>
    <row r="137" spans="16:19">
      <c r="P137" s="1">
        <v>38808</v>
      </c>
      <c r="Q137" s="23" cm="1">
        <f t="array" ref="Q137">IFERROR(INDEX($B$5:$N$22,MATCH(IF(MONTH($P137)=1,YEAR($P137)-1,YEAR($P137)),$B$5:$B$22,0),IF(MONTH($P137)=1,13,MONTH($P137))),"")</f>
        <v>8</v>
      </c>
      <c r="R137" s="23" cm="1">
        <f t="array" ref="R137">IFERROR(INDEX($B$5:$N$22,MATCH(IF(MONTH($P137)=1,YEAR($P137)-1,YEAR($P137)),$B$5:$B$22,0),IF(MONTH($P137)=1,13,MONTH($P137))),"")</f>
        <v>8</v>
      </c>
      <c r="S137" s="23" cm="1">
        <f t="array" ref="S137">IFERROR(INDEX($B$5:$N$22,MATCH(IF(MONTH($P137)=1,YEAR($P137)-1,YEAR($P137)),$B$5:$B$22,0),IF(MONTH($P137)=1,13,MONTH($P137))),"")</f>
        <v>8</v>
      </c>
    </row>
    <row r="138" spans="16:19">
      <c r="P138" s="1">
        <v>38838</v>
      </c>
      <c r="Q138" s="23" cm="1">
        <f t="array" ref="Q138">IFERROR(INDEX($B$5:$N$22,MATCH(IF(MONTH($P138)=1,YEAR($P138)-1,YEAR($P138)),$B$5:$B$22,0),IF(MONTH($P138)=1,13,MONTH($P138))),"")</f>
        <v>7</v>
      </c>
      <c r="R138" s="23" cm="1">
        <f t="array" ref="R138">IFERROR(INDEX($B$5:$N$22,MATCH(IF(MONTH($P138)=1,YEAR($P138)-1,YEAR($P138)),$B$5:$B$22,0),IF(MONTH($P138)=1,13,MONTH($P138))),"")</f>
        <v>7</v>
      </c>
      <c r="S138" s="23" cm="1">
        <f t="array" ref="S138">IFERROR(INDEX($B$5:$N$22,MATCH(IF(MONTH($P138)=1,YEAR($P138)-1,YEAR($P138)),$B$5:$B$22,0),IF(MONTH($P138)=1,13,MONTH($P138))),"")</f>
        <v>7</v>
      </c>
    </row>
    <row r="139" spans="16:19">
      <c r="P139" s="1">
        <v>38869</v>
      </c>
      <c r="Q139" s="23" cm="1">
        <f t="array" ref="Q139">IFERROR(INDEX($B$5:$N$22,MATCH(IF(MONTH($P139)=1,YEAR($P139)-1,YEAR($P139)),$B$5:$B$22,0),IF(MONTH($P139)=1,13,MONTH($P139))),"")</f>
        <v>8</v>
      </c>
      <c r="R139" s="23" cm="1">
        <f t="array" ref="R139">IFERROR(INDEX($B$5:$N$22,MATCH(IF(MONTH($P139)=1,YEAR($P139)-1,YEAR($P139)),$B$5:$B$22,0),IF(MONTH($P139)=1,13,MONTH($P139))),"")</f>
        <v>8</v>
      </c>
      <c r="S139" s="23" cm="1">
        <f t="array" ref="S139">IFERROR(INDEX($B$5:$N$22,MATCH(IF(MONTH($P139)=1,YEAR($P139)-1,YEAR($P139)),$B$5:$B$22,0),IF(MONTH($P139)=1,13,MONTH($P139))),"")</f>
        <v>8</v>
      </c>
    </row>
    <row r="140" spans="16:19">
      <c r="P140" s="1">
        <v>38899</v>
      </c>
      <c r="Q140" s="23" cm="1">
        <f t="array" ref="Q140">IFERROR(INDEX($B$5:$N$22,MATCH(IF(MONTH($P140)=1,YEAR($P140)-1,YEAR($P140)),$B$5:$B$22,0),IF(MONTH($P140)=1,13,MONTH($P140))),"")</f>
        <v>6</v>
      </c>
      <c r="R140" s="23" cm="1">
        <f t="array" ref="R140">IFERROR(INDEX($B$5:$N$22,MATCH(IF(MONTH($P140)=1,YEAR($P140)-1,YEAR($P140)),$B$5:$B$22,0),IF(MONTH($P140)=1,13,MONTH($P140))),"")</f>
        <v>6</v>
      </c>
      <c r="S140" s="23" cm="1">
        <f t="array" ref="S140">IFERROR(INDEX($B$5:$N$22,MATCH(IF(MONTH($P140)=1,YEAR($P140)-1,YEAR($P140)),$B$5:$B$22,0),IF(MONTH($P140)=1,13,MONTH($P140))),"")</f>
        <v>6</v>
      </c>
    </row>
    <row r="141" spans="16:19">
      <c r="P141" s="1">
        <v>38930</v>
      </c>
      <c r="Q141" s="23" cm="1">
        <f t="array" ref="Q141">IFERROR(INDEX($B$5:$N$22,MATCH(IF(MONTH($P141)=1,YEAR($P141)-1,YEAR($P141)),$B$5:$B$22,0),IF(MONTH($P141)=1,13,MONTH($P141))),"")</f>
        <v>9</v>
      </c>
      <c r="R141" s="23" cm="1">
        <f t="array" ref="R141">IFERROR(INDEX($B$5:$N$22,MATCH(IF(MONTH($P141)=1,YEAR($P141)-1,YEAR($P141)),$B$5:$B$22,0),IF(MONTH($P141)=1,13,MONTH($P141))),"")</f>
        <v>9</v>
      </c>
      <c r="S141" s="23" cm="1">
        <f t="array" ref="S141">IFERROR(INDEX($B$5:$N$22,MATCH(IF(MONTH($P141)=1,YEAR($P141)-1,YEAR($P141)),$B$5:$B$22,0),IF(MONTH($P141)=1,13,MONTH($P141))),"")</f>
        <v>9</v>
      </c>
    </row>
    <row r="142" spans="16:19">
      <c r="P142" s="1">
        <v>38961</v>
      </c>
      <c r="Q142" s="23" cm="1">
        <f t="array" ref="Q142">IFERROR(INDEX($B$5:$N$22,MATCH(IF(MONTH($P142)=1,YEAR($P142)-1,YEAR($P142)),$B$5:$B$22,0),IF(MONTH($P142)=1,13,MONTH($P142))),"")</f>
        <v>7</v>
      </c>
      <c r="R142" s="23" cm="1">
        <f t="array" ref="R142">IFERROR(INDEX($B$5:$N$22,MATCH(IF(MONTH($P142)=1,YEAR($P142)-1,YEAR($P142)),$B$5:$B$22,0),IF(MONTH($P142)=1,13,MONTH($P142))),"")</f>
        <v>7</v>
      </c>
      <c r="S142" s="23" cm="1">
        <f t="array" ref="S142">IFERROR(INDEX($B$5:$N$22,MATCH(IF(MONTH($P142)=1,YEAR($P142)-1,YEAR($P142)),$B$5:$B$22,0),IF(MONTH($P142)=1,13,MONTH($P142))),"")</f>
        <v>7</v>
      </c>
    </row>
    <row r="143" spans="16:19">
      <c r="P143" s="1">
        <v>38991</v>
      </c>
      <c r="Q143" s="23" cm="1">
        <f t="array" ref="Q143">IFERROR(INDEX($B$5:$N$22,MATCH(IF(MONTH($P143)=1,YEAR($P143)-1,YEAR($P143)),$B$5:$B$22,0),IF(MONTH($P143)=1,13,MONTH($P143))),"")</f>
        <v>3</v>
      </c>
      <c r="R143" s="23" cm="1">
        <f t="array" ref="R143">IFERROR(INDEX($B$5:$N$22,MATCH(IF(MONTH($P143)=1,YEAR($P143)-1,YEAR($P143)),$B$5:$B$22,0),IF(MONTH($P143)=1,13,MONTH($P143))),"")</f>
        <v>3</v>
      </c>
      <c r="S143" s="23" cm="1">
        <f t="array" ref="S143">IFERROR(INDEX($B$5:$N$22,MATCH(IF(MONTH($P143)=1,YEAR($P143)-1,YEAR($P143)),$B$5:$B$22,0),IF(MONTH($P143)=1,13,MONTH($P143))),"")</f>
        <v>3</v>
      </c>
    </row>
    <row r="144" spans="16:19">
      <c r="P144" s="1">
        <v>39022</v>
      </c>
      <c r="Q144" s="23" cm="1">
        <f t="array" ref="Q144">IFERROR(INDEX($B$5:$N$22,MATCH(IF(MONTH($P144)=1,YEAR($P144)-1,YEAR($P144)),$B$5:$B$22,0),IF(MONTH($P144)=1,13,MONTH($P144))),"")</f>
        <v>1</v>
      </c>
      <c r="R144" s="23" cm="1">
        <f t="array" ref="R144">IFERROR(INDEX($B$5:$N$22,MATCH(IF(MONTH($P144)=1,YEAR($P144)-1,YEAR($P144)),$B$5:$B$22,0),IF(MONTH($P144)=1,13,MONTH($P144))),"")</f>
        <v>1</v>
      </c>
      <c r="S144" s="23" cm="1">
        <f t="array" ref="S144">IFERROR(INDEX($B$5:$N$22,MATCH(IF(MONTH($P144)=1,YEAR($P144)-1,YEAR($P144)),$B$5:$B$22,0),IF(MONTH($P144)=1,13,MONTH($P144))),"")</f>
        <v>1</v>
      </c>
    </row>
    <row r="145" spans="16:19">
      <c r="P145" s="1">
        <v>39052</v>
      </c>
      <c r="Q145" s="23" cm="1">
        <f t="array" ref="Q145">IFERROR(INDEX($B$5:$N$22,MATCH(IF(MONTH($P145)=1,YEAR($P145)-1,YEAR($P145)),$B$5:$B$22,0),IF(MONTH($P145)=1,13,MONTH($P145))),"")</f>
        <v>1</v>
      </c>
      <c r="R145" s="23" cm="1">
        <f t="array" ref="R145">IFERROR(INDEX($B$5:$N$22,MATCH(IF(MONTH($P145)=1,YEAR($P145)-1,YEAR($P145)),$B$5:$B$22,0),IF(MONTH($P145)=1,13,MONTH($P145))),"")</f>
        <v>1</v>
      </c>
      <c r="S145" s="23" cm="1">
        <f t="array" ref="S145">IFERROR(INDEX($B$5:$N$22,MATCH(IF(MONTH($P145)=1,YEAR($P145)-1,YEAR($P145)),$B$5:$B$22,0),IF(MONTH($P145)=1,13,MONTH($P145))),"")</f>
        <v>1</v>
      </c>
    </row>
    <row r="146" spans="16:19">
      <c r="P146" s="1">
        <v>39083</v>
      </c>
      <c r="Q146" s="23" cm="1">
        <f t="array" ref="Q146">IFERROR(INDEX($B$5:$N$22,MATCH(IF(MONTH($P146)=1,YEAR($P146)-1,YEAR($P146)),$B$5:$B$22,0),IF(MONTH($P146)=1,13,MONTH($P146))),"")</f>
        <v>0</v>
      </c>
      <c r="R146" s="23" cm="1">
        <f t="array" ref="R146">IFERROR(INDEX($B$5:$N$22,MATCH(IF(MONTH($P146)=1,YEAR($P146)-1,YEAR($P146)),$B$5:$B$22,0),IF(MONTH($P146)=1,13,MONTH($P146))),"")</f>
        <v>0</v>
      </c>
      <c r="S146" s="23" cm="1">
        <f t="array" ref="S146">IFERROR(INDEX($B$5:$N$22,MATCH(IF(MONTH($P146)=1,YEAR($P146)-1,YEAR($P146)),$B$5:$B$22,0),IF(MONTH($P146)=1,13,MONTH($P146))),"")</f>
        <v>0</v>
      </c>
    </row>
    <row r="147" spans="16:19">
      <c r="P147" s="1">
        <v>39114</v>
      </c>
      <c r="Q147" s="23" cm="1">
        <f t="array" ref="Q147">IFERROR(INDEX($B$5:$N$22,MATCH(IF(MONTH($P147)=1,YEAR($P147)-1,YEAR($P147)),$B$5:$B$22,0),IF(MONTH($P147)=1,13,MONTH($P147))),"")</f>
        <v>0</v>
      </c>
      <c r="R147" s="23" cm="1">
        <f t="array" ref="R147">IFERROR(INDEX($B$5:$N$22,MATCH(IF(MONTH($P147)=1,YEAR($P147)-1,YEAR($P147)),$B$5:$B$22,0),IF(MONTH($P147)=1,13,MONTH($P147))),"")</f>
        <v>0</v>
      </c>
      <c r="S147" s="23" cm="1">
        <f t="array" ref="S147">IFERROR(INDEX($B$5:$N$22,MATCH(IF(MONTH($P147)=1,YEAR($P147)-1,YEAR($P147)),$B$5:$B$22,0),IF(MONTH($P147)=1,13,MONTH($P147))),"")</f>
        <v>0</v>
      </c>
    </row>
    <row r="148" spans="16:19">
      <c r="P148" s="1">
        <v>39142</v>
      </c>
      <c r="Q148" s="23" cm="1">
        <f t="array" ref="Q148">IFERROR(INDEX($B$5:$N$22,MATCH(IF(MONTH($P148)=1,YEAR($P148)-1,YEAR($P148)),$B$5:$B$22,0),IF(MONTH($P148)=1,13,MONTH($P148))),"")</f>
        <v>4</v>
      </c>
      <c r="R148" s="23" cm="1">
        <f t="array" ref="R148">IFERROR(INDEX($B$5:$N$22,MATCH(IF(MONTH($P148)=1,YEAR($P148)-1,YEAR($P148)),$B$5:$B$22,0),IF(MONTH($P148)=1,13,MONTH($P148))),"")</f>
        <v>4</v>
      </c>
      <c r="S148" s="23" cm="1">
        <f t="array" ref="S148">IFERROR(INDEX($B$5:$N$22,MATCH(IF(MONTH($P148)=1,YEAR($P148)-1,YEAR($P148)),$B$5:$B$22,0),IF(MONTH($P148)=1,13,MONTH($P148))),"")</f>
        <v>4</v>
      </c>
    </row>
    <row r="149" spans="16:19">
      <c r="P149" s="1">
        <v>39173</v>
      </c>
      <c r="Q149" s="23" cm="1">
        <f t="array" ref="Q149">IFERROR(INDEX($B$5:$N$22,MATCH(IF(MONTH($P149)=1,YEAR($P149)-1,YEAR($P149)),$B$5:$B$22,0),IF(MONTH($P149)=1,13,MONTH($P149))),"")</f>
        <v>5</v>
      </c>
      <c r="R149" s="23" cm="1">
        <f t="array" ref="R149">IFERROR(INDEX($B$5:$N$22,MATCH(IF(MONTH($P149)=1,YEAR($P149)-1,YEAR($P149)),$B$5:$B$22,0),IF(MONTH($P149)=1,13,MONTH($P149))),"")</f>
        <v>5</v>
      </c>
      <c r="S149" s="23" cm="1">
        <f t="array" ref="S149">IFERROR(INDEX($B$5:$N$22,MATCH(IF(MONTH($P149)=1,YEAR($P149)-1,YEAR($P149)),$B$5:$B$22,0),IF(MONTH($P149)=1,13,MONTH($P149))),"")</f>
        <v>5</v>
      </c>
    </row>
    <row r="150" spans="16:19">
      <c r="P150" s="1">
        <v>39203</v>
      </c>
      <c r="Q150" s="23" cm="1">
        <f t="array" ref="Q150">IFERROR(INDEX($B$5:$N$22,MATCH(IF(MONTH($P150)=1,YEAR($P150)-1,YEAR($P150)),$B$5:$B$22,0),IF(MONTH($P150)=1,13,MONTH($P150))),"")</f>
        <v>5</v>
      </c>
      <c r="R150" s="23" cm="1">
        <f t="array" ref="R150">IFERROR(INDEX($B$5:$N$22,MATCH(IF(MONTH($P150)=1,YEAR($P150)-1,YEAR($P150)),$B$5:$B$22,0),IF(MONTH($P150)=1,13,MONTH($P150))),"")</f>
        <v>5</v>
      </c>
      <c r="S150" s="23" cm="1">
        <f t="array" ref="S150">IFERROR(INDEX($B$5:$N$22,MATCH(IF(MONTH($P150)=1,YEAR($P150)-1,YEAR($P150)),$B$5:$B$22,0),IF(MONTH($P150)=1,13,MONTH($P150))),"")</f>
        <v>5</v>
      </c>
    </row>
    <row r="151" spans="16:19">
      <c r="P151" s="1">
        <v>39234</v>
      </c>
      <c r="Q151" s="23" cm="1">
        <f t="array" ref="Q151">IFERROR(INDEX($B$5:$N$22,MATCH(IF(MONTH($P151)=1,YEAR($P151)-1,YEAR($P151)),$B$5:$B$22,0),IF(MONTH($P151)=1,13,MONTH($P151))),"")</f>
        <v>6</v>
      </c>
      <c r="R151" s="23" cm="1">
        <f t="array" ref="R151">IFERROR(INDEX($B$5:$N$22,MATCH(IF(MONTH($P151)=1,YEAR($P151)-1,YEAR($P151)),$B$5:$B$22,0),IF(MONTH($P151)=1,13,MONTH($P151))),"")</f>
        <v>6</v>
      </c>
      <c r="S151" s="23" cm="1">
        <f t="array" ref="S151">IFERROR(INDEX($B$5:$N$22,MATCH(IF(MONTH($P151)=1,YEAR($P151)-1,YEAR($P151)),$B$5:$B$22,0),IF(MONTH($P151)=1,13,MONTH($P151))),"")</f>
        <v>6</v>
      </c>
    </row>
    <row r="152" spans="16:19">
      <c r="P152" s="1">
        <v>39264</v>
      </c>
      <c r="Q152" s="23" cm="1">
        <f t="array" ref="Q152">IFERROR(INDEX($B$5:$N$22,MATCH(IF(MONTH($P152)=1,YEAR($P152)-1,YEAR($P152)),$B$5:$B$22,0),IF(MONTH($P152)=1,13,MONTH($P152))),"")</f>
        <v>8</v>
      </c>
      <c r="R152" s="23" cm="1">
        <f t="array" ref="R152">IFERROR(INDEX($B$5:$N$22,MATCH(IF(MONTH($P152)=1,YEAR($P152)-1,YEAR($P152)),$B$5:$B$22,0),IF(MONTH($P152)=1,13,MONTH($P152))),"")</f>
        <v>8</v>
      </c>
      <c r="S152" s="23" cm="1">
        <f t="array" ref="S152">IFERROR(INDEX($B$5:$N$22,MATCH(IF(MONTH($P152)=1,YEAR($P152)-1,YEAR($P152)),$B$5:$B$22,0),IF(MONTH($P152)=1,13,MONTH($P152))),"")</f>
        <v>8</v>
      </c>
    </row>
    <row r="153" spans="16:19">
      <c r="P153" s="1">
        <v>39295</v>
      </c>
      <c r="Q153" s="23" cm="1">
        <f t="array" ref="Q153">IFERROR(INDEX($B$5:$N$22,MATCH(IF(MONTH($P153)=1,YEAR($P153)-1,YEAR($P153)),$B$5:$B$22,0),IF(MONTH($P153)=1,13,MONTH($P153))),"")</f>
        <v>7</v>
      </c>
      <c r="R153" s="23" cm="1">
        <f t="array" ref="R153">IFERROR(INDEX($B$5:$N$22,MATCH(IF(MONTH($P153)=1,YEAR($P153)-1,YEAR($P153)),$B$5:$B$22,0),IF(MONTH($P153)=1,13,MONTH($P153))),"")</f>
        <v>7</v>
      </c>
      <c r="S153" s="23" cm="1">
        <f t="array" ref="S153">IFERROR(INDEX($B$5:$N$22,MATCH(IF(MONTH($P153)=1,YEAR($P153)-1,YEAR($P153)),$B$5:$B$22,0),IF(MONTH($P153)=1,13,MONTH($P153))),"")</f>
        <v>7</v>
      </c>
    </row>
    <row r="154" spans="16:19">
      <c r="P154" s="1">
        <v>39326</v>
      </c>
      <c r="Q154" s="23" cm="1">
        <f t="array" ref="Q154">IFERROR(INDEX($B$5:$N$22,MATCH(IF(MONTH($P154)=1,YEAR($P154)-1,YEAR($P154)),$B$5:$B$22,0),IF(MONTH($P154)=1,13,MONTH($P154))),"")</f>
        <v>6</v>
      </c>
      <c r="R154" s="23" cm="1">
        <f t="array" ref="R154">IFERROR(INDEX($B$5:$N$22,MATCH(IF(MONTH($P154)=1,YEAR($P154)-1,YEAR($P154)),$B$5:$B$22,0),IF(MONTH($P154)=1,13,MONTH($P154))),"")</f>
        <v>6</v>
      </c>
      <c r="S154" s="23" cm="1">
        <f t="array" ref="S154">IFERROR(INDEX($B$5:$N$22,MATCH(IF(MONTH($P154)=1,YEAR($P154)-1,YEAR($P154)),$B$5:$B$22,0),IF(MONTH($P154)=1,13,MONTH($P154))),"")</f>
        <v>6</v>
      </c>
    </row>
    <row r="155" spans="16:19">
      <c r="P155" s="1">
        <v>39356</v>
      </c>
      <c r="Q155" s="23" cm="1">
        <f t="array" ref="Q155">IFERROR(INDEX($B$5:$N$22,MATCH(IF(MONTH($P155)=1,YEAR($P155)-1,YEAR($P155)),$B$5:$B$22,0),IF(MONTH($P155)=1,13,MONTH($P155))),"")</f>
        <v>3</v>
      </c>
      <c r="R155" s="23" cm="1">
        <f t="array" ref="R155">IFERROR(INDEX($B$5:$N$22,MATCH(IF(MONTH($P155)=1,YEAR($P155)-1,YEAR($P155)),$B$5:$B$22,0),IF(MONTH($P155)=1,13,MONTH($P155))),"")</f>
        <v>3</v>
      </c>
      <c r="S155" s="23" cm="1">
        <f t="array" ref="S155">IFERROR(INDEX($B$5:$N$22,MATCH(IF(MONTH($P155)=1,YEAR($P155)-1,YEAR($P155)),$B$5:$B$22,0),IF(MONTH($P155)=1,13,MONTH($P155))),"")</f>
        <v>3</v>
      </c>
    </row>
    <row r="156" spans="16:19">
      <c r="P156" s="1">
        <v>39387</v>
      </c>
      <c r="Q156" s="23" cm="1">
        <f t="array" ref="Q156">IFERROR(INDEX($B$5:$N$22,MATCH(IF(MONTH($P156)=1,YEAR($P156)-1,YEAR($P156)),$B$5:$B$22,0),IF(MONTH($P156)=1,13,MONTH($P156))),"")</f>
        <v>1</v>
      </c>
      <c r="R156" s="23" cm="1">
        <f t="array" ref="R156">IFERROR(INDEX($B$5:$N$22,MATCH(IF(MONTH($P156)=1,YEAR($P156)-1,YEAR($P156)),$B$5:$B$22,0),IF(MONTH($P156)=1,13,MONTH($P156))),"")</f>
        <v>1</v>
      </c>
      <c r="S156" s="23" cm="1">
        <f t="array" ref="S156">IFERROR(INDEX($B$5:$N$22,MATCH(IF(MONTH($P156)=1,YEAR($P156)-1,YEAR($P156)),$B$5:$B$22,0),IF(MONTH($P156)=1,13,MONTH($P156))),"")</f>
        <v>1</v>
      </c>
    </row>
    <row r="157" spans="16:19">
      <c r="P157" s="1">
        <v>39417</v>
      </c>
      <c r="Q157" s="23" cm="1">
        <f t="array" ref="Q157">IFERROR(INDEX($B$5:$N$22,MATCH(IF(MONTH($P157)=1,YEAR($P157)-1,YEAR($P157)),$B$5:$B$22,0),IF(MONTH($P157)=1,13,MONTH($P157))),"")</f>
        <v>1</v>
      </c>
      <c r="R157" s="23" cm="1">
        <f t="array" ref="R157">IFERROR(INDEX($B$5:$N$22,MATCH(IF(MONTH($P157)=1,YEAR($P157)-1,YEAR($P157)),$B$5:$B$22,0),IF(MONTH($P157)=1,13,MONTH($P157))),"")</f>
        <v>1</v>
      </c>
      <c r="S157" s="23" cm="1">
        <f t="array" ref="S157">IFERROR(INDEX($B$5:$N$22,MATCH(IF(MONTH($P157)=1,YEAR($P157)-1,YEAR($P157)),$B$5:$B$22,0),IF(MONTH($P157)=1,13,MONTH($P157))),"")</f>
        <v>1</v>
      </c>
    </row>
    <row r="158" spans="16:19">
      <c r="P158" s="1">
        <v>39448</v>
      </c>
      <c r="Q158" s="23" cm="1">
        <f t="array" ref="Q158">IFERROR(INDEX($B$5:$N$22,MATCH(IF(MONTH($P158)=1,YEAR($P158)-1,YEAR($P158)),$B$5:$B$22,0),IF(MONTH($P158)=1,13,MONTH($P158))),"")</f>
        <v>1</v>
      </c>
      <c r="R158" s="23" cm="1">
        <f t="array" ref="R158">IFERROR(INDEX($B$5:$N$22,MATCH(IF(MONTH($P158)=1,YEAR($P158)-1,YEAR($P158)),$B$5:$B$22,0),IF(MONTH($P158)=1,13,MONTH($P158))),"")</f>
        <v>1</v>
      </c>
      <c r="S158" s="23" cm="1">
        <f t="array" ref="S158">IFERROR(INDEX($B$5:$N$22,MATCH(IF(MONTH($P158)=1,YEAR($P158)-1,YEAR($P158)),$B$5:$B$22,0),IF(MONTH($P158)=1,13,MONTH($P158))),"")</f>
        <v>1</v>
      </c>
    </row>
    <row r="159" spans="16:19">
      <c r="P159" s="1">
        <v>39479</v>
      </c>
      <c r="Q159" s="23" cm="1">
        <f t="array" ref="Q159">IFERROR(INDEX($B$5:$N$22,MATCH(IF(MONTH($P159)=1,YEAR($P159)-1,YEAR($P159)),$B$5:$B$22,0),IF(MONTH($P159)=1,13,MONTH($P159))),"")</f>
        <v>4</v>
      </c>
      <c r="R159" s="23" cm="1">
        <f t="array" ref="R159">IFERROR(INDEX($B$5:$N$22,MATCH(IF(MONTH($P159)=1,YEAR($P159)-1,YEAR($P159)),$B$5:$B$22,0),IF(MONTH($P159)=1,13,MONTH($P159))),"")</f>
        <v>4</v>
      </c>
      <c r="S159" s="23" cm="1">
        <f t="array" ref="S159">IFERROR(INDEX($B$5:$N$22,MATCH(IF(MONTH($P159)=1,YEAR($P159)-1,YEAR($P159)),$B$5:$B$22,0),IF(MONTH($P159)=1,13,MONTH($P159))),"")</f>
        <v>4</v>
      </c>
    </row>
    <row r="160" spans="16:19">
      <c r="P160" s="1">
        <v>39508</v>
      </c>
      <c r="Q160" s="23" cm="1">
        <f t="array" ref="Q160">IFERROR(INDEX($B$5:$N$22,MATCH(IF(MONTH($P160)=1,YEAR($P160)-1,YEAR($P160)),$B$5:$B$22,0),IF(MONTH($P160)=1,13,MONTH($P160))),"")</f>
        <v>6</v>
      </c>
      <c r="R160" s="23" cm="1">
        <f t="array" ref="R160">IFERROR(INDEX($B$5:$N$22,MATCH(IF(MONTH($P160)=1,YEAR($P160)-1,YEAR($P160)),$B$5:$B$22,0),IF(MONTH($P160)=1,13,MONTH($P160))),"")</f>
        <v>6</v>
      </c>
      <c r="S160" s="23" cm="1">
        <f t="array" ref="S160">IFERROR(INDEX($B$5:$N$22,MATCH(IF(MONTH($P160)=1,YEAR($P160)-1,YEAR($P160)),$B$5:$B$22,0),IF(MONTH($P160)=1,13,MONTH($P160))),"")</f>
        <v>6</v>
      </c>
    </row>
    <row r="161" spans="16:19">
      <c r="P161" s="1">
        <v>39539</v>
      </c>
      <c r="Q161" s="23" cm="1">
        <f t="array" ref="Q161">IFERROR(INDEX($B$5:$N$22,MATCH(IF(MONTH($P161)=1,YEAR($P161)-1,YEAR($P161)),$B$5:$B$22,0),IF(MONTH($P161)=1,13,MONTH($P161))),"")</f>
        <v>6</v>
      </c>
      <c r="R161" s="23" cm="1">
        <f t="array" ref="R161">IFERROR(INDEX($B$5:$N$22,MATCH(IF(MONTH($P161)=1,YEAR($P161)-1,YEAR($P161)),$B$5:$B$22,0),IF(MONTH($P161)=1,13,MONTH($P161))),"")</f>
        <v>6</v>
      </c>
      <c r="S161" s="23" cm="1">
        <f t="array" ref="S161">IFERROR(INDEX($B$5:$N$22,MATCH(IF(MONTH($P161)=1,YEAR($P161)-1,YEAR($P161)),$B$5:$B$22,0),IF(MONTH($P161)=1,13,MONTH($P161))),"")</f>
        <v>6</v>
      </c>
    </row>
    <row r="162" spans="16:19">
      <c r="P162" s="1">
        <v>39569</v>
      </c>
      <c r="Q162" s="23" cm="1">
        <f t="array" ref="Q162">IFERROR(INDEX($B$5:$N$22,MATCH(IF(MONTH($P162)=1,YEAR($P162)-1,YEAR($P162)),$B$5:$B$22,0),IF(MONTH($P162)=1,13,MONTH($P162))),"")</f>
        <v>8</v>
      </c>
      <c r="R162" s="23" cm="1">
        <f t="array" ref="R162">IFERROR(INDEX($B$5:$N$22,MATCH(IF(MONTH($P162)=1,YEAR($P162)-1,YEAR($P162)),$B$5:$B$22,0),IF(MONTH($P162)=1,13,MONTH($P162))),"")</f>
        <v>8</v>
      </c>
      <c r="S162" s="23" cm="1">
        <f t="array" ref="S162">IFERROR(INDEX($B$5:$N$22,MATCH(IF(MONTH($P162)=1,YEAR($P162)-1,YEAR($P162)),$B$5:$B$22,0),IF(MONTH($P162)=1,13,MONTH($P162))),"")</f>
        <v>8</v>
      </c>
    </row>
    <row r="163" spans="16:19">
      <c r="P163" s="1">
        <v>39600</v>
      </c>
      <c r="Q163" s="23" cm="1">
        <f t="array" ref="Q163">IFERROR(INDEX($B$5:$N$22,MATCH(IF(MONTH($P163)=1,YEAR($P163)-1,YEAR($P163)),$B$5:$B$22,0),IF(MONTH($P163)=1,13,MONTH($P163))),"")</f>
        <v>8</v>
      </c>
      <c r="R163" s="23" cm="1">
        <f t="array" ref="R163">IFERROR(INDEX($B$5:$N$22,MATCH(IF(MONTH($P163)=1,YEAR($P163)-1,YEAR($P163)),$B$5:$B$22,0),IF(MONTH($P163)=1,13,MONTH($P163))),"")</f>
        <v>8</v>
      </c>
      <c r="S163" s="23" cm="1">
        <f t="array" ref="S163">IFERROR(INDEX($B$5:$N$22,MATCH(IF(MONTH($P163)=1,YEAR($P163)-1,YEAR($P163)),$B$5:$B$22,0),IF(MONTH($P163)=1,13,MONTH($P163))),"")</f>
        <v>8</v>
      </c>
    </row>
    <row r="164" spans="16:19">
      <c r="P164" s="1">
        <v>39630</v>
      </c>
      <c r="Q164" s="23" cm="1">
        <f t="array" ref="Q164">IFERROR(INDEX($B$5:$N$22,MATCH(IF(MONTH($P164)=1,YEAR($P164)-1,YEAR($P164)),$B$5:$B$22,0),IF(MONTH($P164)=1,13,MONTH($P164))),"")</f>
        <v>10</v>
      </c>
      <c r="R164" s="23" cm="1">
        <f t="array" ref="R164">IFERROR(INDEX($B$5:$N$22,MATCH(IF(MONTH($P164)=1,YEAR($P164)-1,YEAR($P164)),$B$5:$B$22,0),IF(MONTH($P164)=1,13,MONTH($P164))),"")</f>
        <v>10</v>
      </c>
      <c r="S164" s="23" cm="1">
        <f t="array" ref="S164">IFERROR(INDEX($B$5:$N$22,MATCH(IF(MONTH($P164)=1,YEAR($P164)-1,YEAR($P164)),$B$5:$B$22,0),IF(MONTH($P164)=1,13,MONTH($P164))),"")</f>
        <v>10</v>
      </c>
    </row>
    <row r="165" spans="16:19">
      <c r="P165" s="1">
        <v>39661</v>
      </c>
      <c r="Q165" s="23" cm="1">
        <f t="array" ref="Q165">IFERROR(INDEX($B$5:$N$22,MATCH(IF(MONTH($P165)=1,YEAR($P165)-1,YEAR($P165)),$B$5:$B$22,0),IF(MONTH($P165)=1,13,MONTH($P165))),"")</f>
        <v>9</v>
      </c>
      <c r="R165" s="23" cm="1">
        <f t="array" ref="R165">IFERROR(INDEX($B$5:$N$22,MATCH(IF(MONTH($P165)=1,YEAR($P165)-1,YEAR($P165)),$B$5:$B$22,0),IF(MONTH($P165)=1,13,MONTH($P165))),"")</f>
        <v>9</v>
      </c>
      <c r="S165" s="23" cm="1">
        <f t="array" ref="S165">IFERROR(INDEX($B$5:$N$22,MATCH(IF(MONTH($P165)=1,YEAR($P165)-1,YEAR($P165)),$B$5:$B$22,0),IF(MONTH($P165)=1,13,MONTH($P165))),"")</f>
        <v>9</v>
      </c>
    </row>
    <row r="166" spans="16:19">
      <c r="P166" s="1">
        <v>39692</v>
      </c>
      <c r="Q166" s="23" cm="1">
        <f t="array" ref="Q166">IFERROR(INDEX($B$5:$N$22,MATCH(IF(MONTH($P166)=1,YEAR($P166)-1,YEAR($P166)),$B$5:$B$22,0),IF(MONTH($P166)=1,13,MONTH($P166))),"")</f>
        <v>10</v>
      </c>
      <c r="R166" s="23" cm="1">
        <f t="array" ref="R166">IFERROR(INDEX($B$5:$N$22,MATCH(IF(MONTH($P166)=1,YEAR($P166)-1,YEAR($P166)),$B$5:$B$22,0),IF(MONTH($P166)=1,13,MONTH($P166))),"")</f>
        <v>10</v>
      </c>
      <c r="S166" s="23" cm="1">
        <f t="array" ref="S166">IFERROR(INDEX($B$5:$N$22,MATCH(IF(MONTH($P166)=1,YEAR($P166)-1,YEAR($P166)),$B$5:$B$22,0),IF(MONTH($P166)=1,13,MONTH($P166))),"")</f>
        <v>10</v>
      </c>
    </row>
    <row r="167" spans="16:19">
      <c r="P167" s="1">
        <v>39722</v>
      </c>
      <c r="Q167" s="23" cm="1">
        <f t="array" ref="Q167">IFERROR(INDEX($B$5:$N$22,MATCH(IF(MONTH($P167)=1,YEAR($P167)-1,YEAR($P167)),$B$5:$B$22,0),IF(MONTH($P167)=1,13,MONTH($P167))),"")</f>
        <v>6</v>
      </c>
      <c r="R167" s="23" cm="1">
        <f t="array" ref="R167">IFERROR(INDEX($B$5:$N$22,MATCH(IF(MONTH($P167)=1,YEAR($P167)-1,YEAR($P167)),$B$5:$B$22,0),IF(MONTH($P167)=1,13,MONTH($P167))),"")</f>
        <v>6</v>
      </c>
      <c r="S167" s="23" cm="1">
        <f t="array" ref="S167">IFERROR(INDEX($B$5:$N$22,MATCH(IF(MONTH($P167)=1,YEAR($P167)-1,YEAR($P167)),$B$5:$B$22,0),IF(MONTH($P167)=1,13,MONTH($P167))),"")</f>
        <v>6</v>
      </c>
    </row>
    <row r="168" spans="16:19">
      <c r="P168" s="1">
        <v>39753</v>
      </c>
      <c r="Q168" s="23" cm="1">
        <f t="array" ref="Q168">IFERROR(INDEX($B$5:$N$22,MATCH(IF(MONTH($P168)=1,YEAR($P168)-1,YEAR($P168)),$B$5:$B$22,0),IF(MONTH($P168)=1,13,MONTH($P168))),"")</f>
        <v>3</v>
      </c>
      <c r="R168" s="23" cm="1">
        <f t="array" ref="R168">IFERROR(INDEX($B$5:$N$22,MATCH(IF(MONTH($P168)=1,YEAR($P168)-1,YEAR($P168)),$B$5:$B$22,0),IF(MONTH($P168)=1,13,MONTH($P168))),"")</f>
        <v>3</v>
      </c>
      <c r="S168" s="23" cm="1">
        <f t="array" ref="S168">IFERROR(INDEX($B$5:$N$22,MATCH(IF(MONTH($P168)=1,YEAR($P168)-1,YEAR($P168)),$B$5:$B$22,0),IF(MONTH($P168)=1,13,MONTH($P168))),"")</f>
        <v>3</v>
      </c>
    </row>
    <row r="169" spans="16:19">
      <c r="P169" s="1">
        <v>39783</v>
      </c>
      <c r="Q169" s="23" cm="1">
        <f t="array" ref="Q169">IFERROR(INDEX($B$5:$N$22,MATCH(IF(MONTH($P169)=1,YEAR($P169)-1,YEAR($P169)),$B$5:$B$22,0),IF(MONTH($P169)=1,13,MONTH($P169))),"")</f>
        <v>-8</v>
      </c>
      <c r="R169" s="23" cm="1">
        <f t="array" ref="R169">IFERROR(INDEX($B$5:$N$22,MATCH(IF(MONTH($P169)=1,YEAR($P169)-1,YEAR($P169)),$B$5:$B$22,0),IF(MONTH($P169)=1,13,MONTH($P169))),"")</f>
        <v>-8</v>
      </c>
      <c r="S169" s="23" cm="1">
        <f t="array" ref="S169">IFERROR(INDEX($B$5:$N$22,MATCH(IF(MONTH($P169)=1,YEAR($P169)-1,YEAR($P169)),$B$5:$B$22,0),IF(MONTH($P169)=1,13,MONTH($P169))),"")</f>
        <v>-8</v>
      </c>
    </row>
    <row r="170" spans="16:19">
      <c r="P170" s="1">
        <v>39814</v>
      </c>
      <c r="Q170" s="23" cm="1">
        <f t="array" ref="Q170">IFERROR(INDEX($B$5:$N$22,MATCH(IF(MONTH($P170)=1,YEAR($P170)-1,YEAR($P170)),$B$5:$B$22,0),IF(MONTH($P170)=1,13,MONTH($P170))),"")</f>
        <v>-16</v>
      </c>
      <c r="R170" s="23" cm="1">
        <f t="array" ref="R170">IFERROR(INDEX($B$5:$N$22,MATCH(IF(MONTH($P170)=1,YEAR($P170)-1,YEAR($P170)),$B$5:$B$22,0),IF(MONTH($P170)=1,13,MONTH($P170))),"")</f>
        <v>-16</v>
      </c>
      <c r="S170" s="23" cm="1">
        <f t="array" ref="S170">IFERROR(INDEX($B$5:$N$22,MATCH(IF(MONTH($P170)=1,YEAR($P170)-1,YEAR($P170)),$B$5:$B$22,0),IF(MONTH($P170)=1,13,MONTH($P170))),"")</f>
        <v>-16</v>
      </c>
    </row>
    <row r="171" spans="16:19">
      <c r="P171" s="1">
        <v>39845</v>
      </c>
      <c r="Q171" s="23" cm="1">
        <f t="array" ref="Q171">IFERROR(INDEX($B$5:$N$22,MATCH(IF(MONTH($P171)=1,YEAR($P171)-1,YEAR($P171)),$B$5:$B$22,0),IF(MONTH($P171)=1,13,MONTH($P171))),"")</f>
        <v>-14</v>
      </c>
      <c r="R171" s="23" cm="1">
        <f t="array" ref="R171">IFERROR(INDEX($B$5:$N$22,MATCH(IF(MONTH($P171)=1,YEAR($P171)-1,YEAR($P171)),$B$5:$B$22,0),IF(MONTH($P171)=1,13,MONTH($P171))),"")</f>
        <v>-14</v>
      </c>
      <c r="S171" s="23" cm="1">
        <f t="array" ref="S171">IFERROR(INDEX($B$5:$N$22,MATCH(IF(MONTH($P171)=1,YEAR($P171)-1,YEAR($P171)),$B$5:$B$22,0),IF(MONTH($P171)=1,13,MONTH($P171))),"")</f>
        <v>-14</v>
      </c>
    </row>
    <row r="172" spans="16:19">
      <c r="P172" s="1">
        <v>39873</v>
      </c>
      <c r="Q172" s="23" cm="1">
        <f t="array" ref="Q172">IFERROR(INDEX($B$5:$N$22,MATCH(IF(MONTH($P172)=1,YEAR($P172)-1,YEAR($P172)),$B$5:$B$22,0),IF(MONTH($P172)=1,13,MONTH($P172))),"")</f>
        <v>-12</v>
      </c>
      <c r="R172" s="23" cm="1">
        <f t="array" ref="R172">IFERROR(INDEX($B$5:$N$22,MATCH(IF(MONTH($P172)=1,YEAR($P172)-1,YEAR($P172)),$B$5:$B$22,0),IF(MONTH($P172)=1,13,MONTH($P172))),"")</f>
        <v>-12</v>
      </c>
      <c r="S172" s="23" cm="1">
        <f t="array" ref="S172">IFERROR(INDEX($B$5:$N$22,MATCH(IF(MONTH($P172)=1,YEAR($P172)-1,YEAR($P172)),$B$5:$B$22,0),IF(MONTH($P172)=1,13,MONTH($P172))),"")</f>
        <v>-12</v>
      </c>
    </row>
    <row r="173" spans="16:19">
      <c r="P173" s="1">
        <v>39904</v>
      </c>
      <c r="Q173" s="23" cm="1">
        <f t="array" ref="Q173">IFERROR(INDEX($B$5:$N$22,MATCH(IF(MONTH($P173)=1,YEAR($P173)-1,YEAR($P173)),$B$5:$B$22,0),IF(MONTH($P173)=1,13,MONTH($P173))),"")</f>
        <v>-12</v>
      </c>
      <c r="R173" s="23" cm="1">
        <f t="array" ref="R173">IFERROR(INDEX($B$5:$N$22,MATCH(IF(MONTH($P173)=1,YEAR($P173)-1,YEAR($P173)),$B$5:$B$22,0),IF(MONTH($P173)=1,13,MONTH($P173))),"")</f>
        <v>-12</v>
      </c>
      <c r="S173" s="23" cm="1">
        <f t="array" ref="S173">IFERROR(INDEX($B$5:$N$22,MATCH(IF(MONTH($P173)=1,YEAR($P173)-1,YEAR($P173)),$B$5:$B$22,0),IF(MONTH($P173)=1,13,MONTH($P173))),"")</f>
        <v>-12</v>
      </c>
    </row>
    <row r="174" spans="16:19">
      <c r="P174" s="1">
        <v>39934</v>
      </c>
      <c r="Q174" s="23" cm="1">
        <f t="array" ref="Q174">IFERROR(INDEX($B$5:$N$22,MATCH(IF(MONTH($P174)=1,YEAR($P174)-1,YEAR($P174)),$B$5:$B$22,0),IF(MONTH($P174)=1,13,MONTH($P174))),"")</f>
        <v>-9</v>
      </c>
      <c r="R174" s="23" cm="1">
        <f t="array" ref="R174">IFERROR(INDEX($B$5:$N$22,MATCH(IF(MONTH($P174)=1,YEAR($P174)-1,YEAR($P174)),$B$5:$B$22,0),IF(MONTH($P174)=1,13,MONTH($P174))),"")</f>
        <v>-9</v>
      </c>
      <c r="S174" s="23" cm="1">
        <f t="array" ref="S174">IFERROR(INDEX($B$5:$N$22,MATCH(IF(MONTH($P174)=1,YEAR($P174)-1,YEAR($P174)),$B$5:$B$22,0),IF(MONTH($P174)=1,13,MONTH($P174))),"")</f>
        <v>-9</v>
      </c>
    </row>
    <row r="175" spans="16:19">
      <c r="P175" s="1">
        <v>39965</v>
      </c>
      <c r="Q175" s="23" cm="1">
        <f t="array" ref="Q175">IFERROR(INDEX($B$5:$N$22,MATCH(IF(MONTH($P175)=1,YEAR($P175)-1,YEAR($P175)),$B$5:$B$22,0),IF(MONTH($P175)=1,13,MONTH($P175))),"")</f>
        <v>-7</v>
      </c>
      <c r="R175" s="23" cm="1">
        <f t="array" ref="R175">IFERROR(INDEX($B$5:$N$22,MATCH(IF(MONTH($P175)=1,YEAR($P175)-1,YEAR($P175)),$B$5:$B$22,0),IF(MONTH($P175)=1,13,MONTH($P175))),"")</f>
        <v>-7</v>
      </c>
      <c r="S175" s="23" cm="1">
        <f t="array" ref="S175">IFERROR(INDEX($B$5:$N$22,MATCH(IF(MONTH($P175)=1,YEAR($P175)-1,YEAR($P175)),$B$5:$B$22,0),IF(MONTH($P175)=1,13,MONTH($P175))),"")</f>
        <v>-7</v>
      </c>
    </row>
    <row r="176" spans="16:19">
      <c r="P176" s="1">
        <v>39995</v>
      </c>
      <c r="Q176" s="23" cm="1">
        <f t="array" ref="Q176">IFERROR(INDEX($B$5:$N$22,MATCH(IF(MONTH($P176)=1,YEAR($P176)-1,YEAR($P176)),$B$5:$B$22,0),IF(MONTH($P176)=1,13,MONTH($P176))),"")</f>
        <v>-5</v>
      </c>
      <c r="R176" s="23" cm="1">
        <f t="array" ref="R176">IFERROR(INDEX($B$5:$N$22,MATCH(IF(MONTH($P176)=1,YEAR($P176)-1,YEAR($P176)),$B$5:$B$22,0),IF(MONTH($P176)=1,13,MONTH($P176))),"")</f>
        <v>-5</v>
      </c>
      <c r="S176" s="23" cm="1">
        <f t="array" ref="S176">IFERROR(INDEX($B$5:$N$22,MATCH(IF(MONTH($P176)=1,YEAR($P176)-1,YEAR($P176)),$B$5:$B$22,0),IF(MONTH($P176)=1,13,MONTH($P176))),"")</f>
        <v>-5</v>
      </c>
    </row>
    <row r="177" spans="16:19">
      <c r="P177" s="1">
        <v>40026</v>
      </c>
      <c r="Q177" s="23" cm="1">
        <f t="array" ref="Q177">IFERROR(INDEX($B$5:$N$22,MATCH(IF(MONTH($P177)=1,YEAR($P177)-1,YEAR($P177)),$B$5:$B$22,0),IF(MONTH($P177)=1,13,MONTH($P177))),"")</f>
        <v>-4</v>
      </c>
      <c r="R177" s="23" cm="1">
        <f t="array" ref="R177">IFERROR(INDEX($B$5:$N$22,MATCH(IF(MONTH($P177)=1,YEAR($P177)-1,YEAR($P177)),$B$5:$B$22,0),IF(MONTH($P177)=1,13,MONTH($P177))),"")</f>
        <v>-4</v>
      </c>
      <c r="S177" s="23" cm="1">
        <f t="array" ref="S177">IFERROR(INDEX($B$5:$N$22,MATCH(IF(MONTH($P177)=1,YEAR($P177)-1,YEAR($P177)),$B$5:$B$22,0),IF(MONTH($P177)=1,13,MONTH($P177))),"")</f>
        <v>-4</v>
      </c>
    </row>
    <row r="178" spans="16:19">
      <c r="P178" s="1">
        <v>40057</v>
      </c>
      <c r="Q178" s="23" cm="1">
        <f t="array" ref="Q178">IFERROR(INDEX($B$5:$N$22,MATCH(IF(MONTH($P178)=1,YEAR($P178)-1,YEAR($P178)),$B$5:$B$22,0),IF(MONTH($P178)=1,13,MONTH($P178))),"")</f>
        <v>-7</v>
      </c>
      <c r="R178" s="23" cm="1">
        <f t="array" ref="R178">IFERROR(INDEX($B$5:$N$22,MATCH(IF(MONTH($P178)=1,YEAR($P178)-1,YEAR($P178)),$B$5:$B$22,0),IF(MONTH($P178)=1,13,MONTH($P178))),"")</f>
        <v>-7</v>
      </c>
      <c r="S178" s="23" cm="1">
        <f t="array" ref="S178">IFERROR(INDEX($B$5:$N$22,MATCH(IF(MONTH($P178)=1,YEAR($P178)-1,YEAR($P178)),$B$5:$B$22,0),IF(MONTH($P178)=1,13,MONTH($P178))),"")</f>
        <v>-7</v>
      </c>
    </row>
    <row r="179" spans="16:19">
      <c r="P179" s="1">
        <v>40087</v>
      </c>
      <c r="Q179" s="23" cm="1">
        <f t="array" ref="Q179">IFERROR(INDEX($B$5:$N$22,MATCH(IF(MONTH($P179)=1,YEAR($P179)-1,YEAR($P179)),$B$5:$B$22,0),IF(MONTH($P179)=1,13,MONTH($P179))),"")</f>
        <v>-7</v>
      </c>
      <c r="R179" s="23" cm="1">
        <f t="array" ref="R179">IFERROR(INDEX($B$5:$N$22,MATCH(IF(MONTH($P179)=1,YEAR($P179)-1,YEAR($P179)),$B$5:$B$22,0),IF(MONTH($P179)=1,13,MONTH($P179))),"")</f>
        <v>-7</v>
      </c>
      <c r="S179" s="23" cm="1">
        <f t="array" ref="S179">IFERROR(INDEX($B$5:$N$22,MATCH(IF(MONTH($P179)=1,YEAR($P179)-1,YEAR($P179)),$B$5:$B$22,0),IF(MONTH($P179)=1,13,MONTH($P179))),"")</f>
        <v>-7</v>
      </c>
    </row>
    <row r="180" spans="16:19">
      <c r="P180" s="1">
        <v>40118</v>
      </c>
      <c r="Q180" s="23" cm="1">
        <f t="array" ref="Q180">IFERROR(INDEX($B$5:$N$22,MATCH(IF(MONTH($P180)=1,YEAR($P180)-1,YEAR($P180)),$B$5:$B$22,0),IF(MONTH($P180)=1,13,MONTH($P180))),"")</f>
        <v>-9</v>
      </c>
      <c r="R180" s="23" cm="1">
        <f t="array" ref="R180">IFERROR(INDEX($B$5:$N$22,MATCH(IF(MONTH($P180)=1,YEAR($P180)-1,YEAR($P180)),$B$5:$B$22,0),IF(MONTH($P180)=1,13,MONTH($P180))),"")</f>
        <v>-9</v>
      </c>
      <c r="S180" s="23" cm="1">
        <f t="array" ref="S180">IFERROR(INDEX($B$5:$N$22,MATCH(IF(MONTH($P180)=1,YEAR($P180)-1,YEAR($P180)),$B$5:$B$22,0),IF(MONTH($P180)=1,13,MONTH($P180))),"")</f>
        <v>-9</v>
      </c>
    </row>
    <row r="181" spans="16:19">
      <c r="P181" s="1">
        <v>40148</v>
      </c>
      <c r="Q181" s="23" cm="1">
        <f t="array" ref="Q181">IFERROR(INDEX($B$5:$N$22,MATCH(IF(MONTH($P181)=1,YEAR($P181)-1,YEAR($P181)),$B$5:$B$22,0),IF(MONTH($P181)=1,13,MONTH($P181))),"")</f>
        <v>-12</v>
      </c>
      <c r="R181" s="23" cm="1">
        <f t="array" ref="R181">IFERROR(INDEX($B$5:$N$22,MATCH(IF(MONTH($P181)=1,YEAR($P181)-1,YEAR($P181)),$B$5:$B$22,0),IF(MONTH($P181)=1,13,MONTH($P181))),"")</f>
        <v>-12</v>
      </c>
      <c r="S181" s="23" cm="1">
        <f t="array" ref="S181">IFERROR(INDEX($B$5:$N$22,MATCH(IF(MONTH($P181)=1,YEAR($P181)-1,YEAR($P181)),$B$5:$B$22,0),IF(MONTH($P181)=1,13,MONTH($P181))),"")</f>
        <v>-12</v>
      </c>
    </row>
    <row r="182" spans="16:19">
      <c r="P182" s="1">
        <v>40179</v>
      </c>
      <c r="Q182" s="23" cm="1">
        <f t="array" ref="Q182">IFERROR(INDEX($B$5:$N$22,MATCH(IF(MONTH($P182)=1,YEAR($P182)-1,YEAR($P182)),$B$5:$B$22,0),IF(MONTH($P182)=1,13,MONTH($P182))),"")</f>
        <v>-13</v>
      </c>
      <c r="R182" s="23" cm="1">
        <f t="array" ref="R182">IFERROR(INDEX($B$5:$N$22,MATCH(IF(MONTH($P182)=1,YEAR($P182)-1,YEAR($P182)),$B$5:$B$22,0),IF(MONTH($P182)=1,13,MONTH($P182))),"")</f>
        <v>-13</v>
      </c>
      <c r="S182" s="23" cm="1">
        <f t="array" ref="S182">IFERROR(INDEX($B$5:$N$22,MATCH(IF(MONTH($P182)=1,YEAR($P182)-1,YEAR($P182)),$B$5:$B$22,0),IF(MONTH($P182)=1,13,MONTH($P182))),"")</f>
        <v>-13</v>
      </c>
    </row>
    <row r="183" spans="16:19">
      <c r="P183" s="1">
        <v>40210</v>
      </c>
      <c r="Q183" s="23" cm="1">
        <f t="array" ref="Q183">IFERROR(INDEX($B$5:$N$22,MATCH(IF(MONTH($P183)=1,YEAR($P183)-1,YEAR($P183)),$B$5:$B$22,0),IF(MONTH($P183)=1,13,MONTH($P183))),"")</f>
        <v>-8</v>
      </c>
      <c r="R183" s="23" cm="1">
        <f t="array" ref="R183">IFERROR(INDEX($B$5:$N$22,MATCH(IF(MONTH($P183)=1,YEAR($P183)-1,YEAR($P183)),$B$5:$B$22,0),IF(MONTH($P183)=1,13,MONTH($P183))),"")</f>
        <v>-8</v>
      </c>
      <c r="S183" s="23" cm="1">
        <f t="array" ref="S183">IFERROR(INDEX($B$5:$N$22,MATCH(IF(MONTH($P183)=1,YEAR($P183)-1,YEAR($P183)),$B$5:$B$22,0),IF(MONTH($P183)=1,13,MONTH($P183))),"")</f>
        <v>-8</v>
      </c>
    </row>
    <row r="184" spans="16:19">
      <c r="P184" s="1">
        <v>40238</v>
      </c>
      <c r="Q184" s="23" cm="1">
        <f t="array" ref="Q184">IFERROR(INDEX($B$5:$N$22,MATCH(IF(MONTH($P184)=1,YEAR($P184)-1,YEAR($P184)),$B$5:$B$22,0),IF(MONTH($P184)=1,13,MONTH($P184))),"")</f>
        <v>-2</v>
      </c>
      <c r="R184" s="23" cm="1">
        <f t="array" ref="R184">IFERROR(INDEX($B$5:$N$22,MATCH(IF(MONTH($P184)=1,YEAR($P184)-1,YEAR($P184)),$B$5:$B$22,0),IF(MONTH($P184)=1,13,MONTH($P184))),"")</f>
        <v>-2</v>
      </c>
      <c r="S184" s="23" cm="1">
        <f t="array" ref="S184">IFERROR(INDEX($B$5:$N$22,MATCH(IF(MONTH($P184)=1,YEAR($P184)-1,YEAR($P184)),$B$5:$B$22,0),IF(MONTH($P184)=1,13,MONTH($P184))),"")</f>
        <v>-2</v>
      </c>
    </row>
    <row r="185" spans="16:19">
      <c r="P185" s="1">
        <v>40269</v>
      </c>
      <c r="Q185" s="23" cm="1">
        <f t="array" ref="Q185">IFERROR(INDEX($B$5:$N$22,MATCH(IF(MONTH($P185)=1,YEAR($P185)-1,YEAR($P185)),$B$5:$B$22,0),IF(MONTH($P185)=1,13,MONTH($P185))),"")</f>
        <v>-1</v>
      </c>
      <c r="R185" s="23" cm="1">
        <f t="array" ref="R185">IFERROR(INDEX($B$5:$N$22,MATCH(IF(MONTH($P185)=1,YEAR($P185)-1,YEAR($P185)),$B$5:$B$22,0),IF(MONTH($P185)=1,13,MONTH($P185))),"")</f>
        <v>-1</v>
      </c>
      <c r="S185" s="23" cm="1">
        <f t="array" ref="S185">IFERROR(INDEX($B$5:$N$22,MATCH(IF(MONTH($P185)=1,YEAR($P185)-1,YEAR($P185)),$B$5:$B$22,0),IF(MONTH($P185)=1,13,MONTH($P185))),"")</f>
        <v>-1</v>
      </c>
    </row>
    <row r="186" spans="16:19">
      <c r="P186" s="1">
        <v>40299</v>
      </c>
      <c r="Q186" s="23" cm="1">
        <f t="array" ref="Q186">IFERROR(INDEX($B$5:$N$22,MATCH(IF(MONTH($P186)=1,YEAR($P186)-1,YEAR($P186)),$B$5:$B$22,0),IF(MONTH($P186)=1,13,MONTH($P186))),"")</f>
        <v>0</v>
      </c>
      <c r="R186" s="23" cm="1">
        <f t="array" ref="R186">IFERROR(INDEX($B$5:$N$22,MATCH(IF(MONTH($P186)=1,YEAR($P186)-1,YEAR($P186)),$B$5:$B$22,0),IF(MONTH($P186)=1,13,MONTH($P186))),"")</f>
        <v>0</v>
      </c>
      <c r="S186" s="23" cm="1">
        <f t="array" ref="S186">IFERROR(INDEX($B$5:$N$22,MATCH(IF(MONTH($P186)=1,YEAR($P186)-1,YEAR($P186)),$B$5:$B$22,0),IF(MONTH($P186)=1,13,MONTH($P186))),"")</f>
        <v>0</v>
      </c>
    </row>
    <row r="187" spans="16:19">
      <c r="P187" s="1">
        <v>40330</v>
      </c>
      <c r="Q187" s="23" cm="1">
        <f t="array" ref="Q187">IFERROR(INDEX($B$5:$N$22,MATCH(IF(MONTH($P187)=1,YEAR($P187)-1,YEAR($P187)),$B$5:$B$22,0),IF(MONTH($P187)=1,13,MONTH($P187))),"")</f>
        <v>3</v>
      </c>
      <c r="R187" s="23" cm="1">
        <f t="array" ref="R187">IFERROR(INDEX($B$5:$N$22,MATCH(IF(MONTH($P187)=1,YEAR($P187)-1,YEAR($P187)),$B$5:$B$22,0),IF(MONTH($P187)=1,13,MONTH($P187))),"")</f>
        <v>3</v>
      </c>
      <c r="S187" s="23" cm="1">
        <f t="array" ref="S187">IFERROR(INDEX($B$5:$N$22,MATCH(IF(MONTH($P187)=1,YEAR($P187)-1,YEAR($P187)),$B$5:$B$22,0),IF(MONTH($P187)=1,13,MONTH($P187))),"")</f>
        <v>3</v>
      </c>
    </row>
    <row r="188" spans="16:19">
      <c r="P188" s="1">
        <v>40360</v>
      </c>
      <c r="Q188" s="23" cm="1">
        <f t="array" ref="Q188">IFERROR(INDEX($B$5:$N$22,MATCH(IF(MONTH($P188)=1,YEAR($P188)-1,YEAR($P188)),$B$5:$B$22,0),IF(MONTH($P188)=1,13,MONTH($P188))),"")</f>
        <v>2</v>
      </c>
      <c r="R188" s="23" cm="1">
        <f t="array" ref="R188">IFERROR(INDEX($B$5:$N$22,MATCH(IF(MONTH($P188)=1,YEAR($P188)-1,YEAR($P188)),$B$5:$B$22,0),IF(MONTH($P188)=1,13,MONTH($P188))),"")</f>
        <v>2</v>
      </c>
      <c r="S188" s="23" cm="1">
        <f t="array" ref="S188">IFERROR(INDEX($B$5:$N$22,MATCH(IF(MONTH($P188)=1,YEAR($P188)-1,YEAR($P188)),$B$5:$B$22,0),IF(MONTH($P188)=1,13,MONTH($P188))),"")</f>
        <v>2</v>
      </c>
    </row>
    <row r="189" spans="16:19">
      <c r="P189" s="1">
        <v>40391</v>
      </c>
      <c r="Q189" s="23" cm="1">
        <f t="array" ref="Q189">IFERROR(INDEX($B$5:$N$22,MATCH(IF(MONTH($P189)=1,YEAR($P189)-1,YEAR($P189)),$B$5:$B$22,0),IF(MONTH($P189)=1,13,MONTH($P189))),"")</f>
        <v>5</v>
      </c>
      <c r="R189" s="23" cm="1">
        <f t="array" ref="R189">IFERROR(INDEX($B$5:$N$22,MATCH(IF(MONTH($P189)=1,YEAR($P189)-1,YEAR($P189)),$B$5:$B$22,0),IF(MONTH($P189)=1,13,MONTH($P189))),"")</f>
        <v>5</v>
      </c>
      <c r="S189" s="23" cm="1">
        <f t="array" ref="S189">IFERROR(INDEX($B$5:$N$22,MATCH(IF(MONTH($P189)=1,YEAR($P189)-1,YEAR($P189)),$B$5:$B$22,0),IF(MONTH($P189)=1,13,MONTH($P189))),"")</f>
        <v>5</v>
      </c>
    </row>
    <row r="190" spans="16:19">
      <c r="P190" s="1">
        <v>40422</v>
      </c>
      <c r="Q190" s="23" cm="1">
        <f t="array" ref="Q190">IFERROR(INDEX($B$5:$N$22,MATCH(IF(MONTH($P190)=1,YEAR($P190)-1,YEAR($P190)),$B$5:$B$22,0),IF(MONTH($P190)=1,13,MONTH($P190))),"")</f>
        <v>3</v>
      </c>
      <c r="R190" s="23" cm="1">
        <f t="array" ref="R190">IFERROR(INDEX($B$5:$N$22,MATCH(IF(MONTH($P190)=1,YEAR($P190)-1,YEAR($P190)),$B$5:$B$22,0),IF(MONTH($P190)=1,13,MONTH($P190))),"")</f>
        <v>3</v>
      </c>
      <c r="S190" s="23" cm="1">
        <f t="array" ref="S190">IFERROR(INDEX($B$5:$N$22,MATCH(IF(MONTH($P190)=1,YEAR($P190)-1,YEAR($P190)),$B$5:$B$22,0),IF(MONTH($P190)=1,13,MONTH($P190))),"")</f>
        <v>3</v>
      </c>
    </row>
    <row r="191" spans="16:19">
      <c r="P191" s="1">
        <v>40452</v>
      </c>
      <c r="Q191" s="23" cm="1">
        <f t="array" ref="Q191">IFERROR(INDEX($B$5:$N$22,MATCH(IF(MONTH($P191)=1,YEAR($P191)-1,YEAR($P191)),$B$5:$B$22,0),IF(MONTH($P191)=1,13,MONTH($P191))),"")</f>
        <v>2</v>
      </c>
      <c r="R191" s="23" cm="1">
        <f t="array" ref="R191">IFERROR(INDEX($B$5:$N$22,MATCH(IF(MONTH($P191)=1,YEAR($P191)-1,YEAR($P191)),$B$5:$B$22,0),IF(MONTH($P191)=1,13,MONTH($P191))),"")</f>
        <v>2</v>
      </c>
      <c r="S191" s="23" cm="1">
        <f t="array" ref="S191">IFERROR(INDEX($B$5:$N$22,MATCH(IF(MONTH($P191)=1,YEAR($P191)-1,YEAR($P191)),$B$5:$B$22,0),IF(MONTH($P191)=1,13,MONTH($P191))),"")</f>
        <v>2</v>
      </c>
    </row>
    <row r="192" spans="16:19">
      <c r="P192" s="1">
        <v>40483</v>
      </c>
      <c r="Q192" s="23" cm="1">
        <f t="array" ref="Q192">IFERROR(INDEX($B$5:$N$22,MATCH(IF(MONTH($P192)=1,YEAR($P192)-1,YEAR($P192)),$B$5:$B$22,0),IF(MONTH($P192)=1,13,MONTH($P192))),"")</f>
        <v>0</v>
      </c>
      <c r="R192" s="23" cm="1">
        <f t="array" ref="R192">IFERROR(INDEX($B$5:$N$22,MATCH(IF(MONTH($P192)=1,YEAR($P192)-1,YEAR($P192)),$B$5:$B$22,0),IF(MONTH($P192)=1,13,MONTH($P192))),"")</f>
        <v>0</v>
      </c>
      <c r="S192" s="23" cm="1">
        <f t="array" ref="S192">IFERROR(INDEX($B$5:$N$22,MATCH(IF(MONTH($P192)=1,YEAR($P192)-1,YEAR($P192)),$B$5:$B$22,0),IF(MONTH($P192)=1,13,MONTH($P192))),"")</f>
        <v>0</v>
      </c>
    </row>
    <row r="193" spans="16:19">
      <c r="P193" s="1">
        <v>40513</v>
      </c>
      <c r="Q193" s="23" cm="1">
        <f t="array" ref="Q193">IFERROR(INDEX($B$5:$N$22,MATCH(IF(MONTH($P193)=1,YEAR($P193)-1,YEAR($P193)),$B$5:$B$22,0),IF(MONTH($P193)=1,13,MONTH($P193))),"")</f>
        <v>-2</v>
      </c>
      <c r="R193" s="23" cm="1">
        <f t="array" ref="R193">IFERROR(INDEX($B$5:$N$22,MATCH(IF(MONTH($P193)=1,YEAR($P193)-1,YEAR($P193)),$B$5:$B$22,0),IF(MONTH($P193)=1,13,MONTH($P193))),"")</f>
        <v>-2</v>
      </c>
      <c r="S193" s="23" cm="1">
        <f t="array" ref="S193">IFERROR(INDEX($B$5:$N$22,MATCH(IF(MONTH($P193)=1,YEAR($P193)-1,YEAR($P193)),$B$5:$B$22,0),IF(MONTH($P193)=1,13,MONTH($P193))),"")</f>
        <v>-2</v>
      </c>
    </row>
    <row r="194" spans="16:19">
      <c r="P194" s="1">
        <v>40544</v>
      </c>
      <c r="Q194" s="23" cm="1">
        <f t="array" ref="Q194">IFERROR(INDEX($B$5:$N$22,MATCH(IF(MONTH($P194)=1,YEAR($P194)-1,YEAR($P194)),$B$5:$B$22,0),IF(MONTH($P194)=1,13,MONTH($P194))),"")</f>
        <v>-3</v>
      </c>
      <c r="R194" s="23" cm="1">
        <f t="array" ref="R194">IFERROR(INDEX($B$5:$N$22,MATCH(IF(MONTH($P194)=1,YEAR($P194)-1,YEAR($P194)),$B$5:$B$22,0),IF(MONTH($P194)=1,13,MONTH($P194))),"")</f>
        <v>-3</v>
      </c>
      <c r="S194" s="23" cm="1">
        <f t="array" ref="S194">IFERROR(INDEX($B$5:$N$22,MATCH(IF(MONTH($P194)=1,YEAR($P194)-1,YEAR($P194)),$B$5:$B$22,0),IF(MONTH($P194)=1,13,MONTH($P194))),"")</f>
        <v>-3</v>
      </c>
    </row>
    <row r="195" spans="16:19">
      <c r="P195" s="1">
        <v>40575</v>
      </c>
      <c r="Q195" s="23" cm="1">
        <f t="array" ref="Q195">IFERROR(INDEX($B$5:$N$22,MATCH(IF(MONTH($P195)=1,YEAR($P195)-1,YEAR($P195)),$B$5:$B$22,0),IF(MONTH($P195)=1,13,MONTH($P195))),"")</f>
        <v>-1</v>
      </c>
      <c r="R195" s="23" cm="1">
        <f t="array" ref="R195">IFERROR(INDEX($B$5:$N$22,MATCH(IF(MONTH($P195)=1,YEAR($P195)-1,YEAR($P195)),$B$5:$B$22,0),IF(MONTH($P195)=1,13,MONTH($P195))),"")</f>
        <v>-1</v>
      </c>
      <c r="S195" s="23" cm="1">
        <f t="array" ref="S195">IFERROR(INDEX($B$5:$N$22,MATCH(IF(MONTH($P195)=1,YEAR($P195)-1,YEAR($P195)),$B$5:$B$22,0),IF(MONTH($P195)=1,13,MONTH($P195))),"")</f>
        <v>-1</v>
      </c>
    </row>
    <row r="196" spans="16:19">
      <c r="P196" s="1">
        <v>40603</v>
      </c>
      <c r="Q196" s="23" cm="1">
        <f t="array" ref="Q196">IFERROR(INDEX($B$5:$N$22,MATCH(IF(MONTH($P196)=1,YEAR($P196)-1,YEAR($P196)),$B$5:$B$22,0),IF(MONTH($P196)=1,13,MONTH($P196))),"")</f>
        <v>1</v>
      </c>
      <c r="R196" s="23" cm="1">
        <f t="array" ref="R196">IFERROR(INDEX($B$5:$N$22,MATCH(IF(MONTH($P196)=1,YEAR($P196)-1,YEAR($P196)),$B$5:$B$22,0),IF(MONTH($P196)=1,13,MONTH($P196))),"")</f>
        <v>1</v>
      </c>
      <c r="S196" s="23" cm="1">
        <f t="array" ref="S196">IFERROR(INDEX($B$5:$N$22,MATCH(IF(MONTH($P196)=1,YEAR($P196)-1,YEAR($P196)),$B$5:$B$22,0),IF(MONTH($P196)=1,13,MONTH($P196))),"")</f>
        <v>1</v>
      </c>
    </row>
    <row r="197" spans="16:19">
      <c r="P197" s="1">
        <v>40634</v>
      </c>
      <c r="Q197" s="23" cm="1">
        <f t="array" ref="Q197">IFERROR(INDEX($B$5:$N$22,MATCH(IF(MONTH($P197)=1,YEAR($P197)-1,YEAR($P197)),$B$5:$B$22,0),IF(MONTH($P197)=1,13,MONTH($P197))),"")</f>
        <v>3</v>
      </c>
      <c r="R197" s="23" cm="1">
        <f t="array" ref="R197">IFERROR(INDEX($B$5:$N$22,MATCH(IF(MONTH($P197)=1,YEAR($P197)-1,YEAR($P197)),$B$5:$B$22,0),IF(MONTH($P197)=1,13,MONTH($P197))),"")</f>
        <v>3</v>
      </c>
      <c r="S197" s="23" cm="1">
        <f t="array" ref="S197">IFERROR(INDEX($B$5:$N$22,MATCH(IF(MONTH($P197)=1,YEAR($P197)-1,YEAR($P197)),$B$5:$B$22,0),IF(MONTH($P197)=1,13,MONTH($P197))),"")</f>
        <v>3</v>
      </c>
    </row>
    <row r="198" spans="16:19">
      <c r="P198" s="1">
        <v>40664</v>
      </c>
      <c r="Q198" s="23" cm="1">
        <f t="array" ref="Q198">IFERROR(INDEX($B$5:$N$22,MATCH(IF(MONTH($P198)=1,YEAR($P198)-1,YEAR($P198)),$B$5:$B$22,0),IF(MONTH($P198)=1,13,MONTH($P198))),"")</f>
        <v>4</v>
      </c>
      <c r="R198" s="23" cm="1">
        <f t="array" ref="R198">IFERROR(INDEX($B$5:$N$22,MATCH(IF(MONTH($P198)=1,YEAR($P198)-1,YEAR($P198)),$B$5:$B$22,0),IF(MONTH($P198)=1,13,MONTH($P198))),"")</f>
        <v>4</v>
      </c>
      <c r="S198" s="23" cm="1">
        <f t="array" ref="S198">IFERROR(INDEX($B$5:$N$22,MATCH(IF(MONTH($P198)=1,YEAR($P198)-1,YEAR($P198)),$B$5:$B$22,0),IF(MONTH($P198)=1,13,MONTH($P198))),"")</f>
        <v>4</v>
      </c>
    </row>
    <row r="199" spans="16:19">
      <c r="P199" s="1">
        <v>40695</v>
      </c>
      <c r="Q199" s="23" cm="1">
        <f t="array" ref="Q199">IFERROR(INDEX($B$5:$N$22,MATCH(IF(MONTH($P199)=1,YEAR($P199)-1,YEAR($P199)),$B$5:$B$22,0),IF(MONTH($P199)=1,13,MONTH($P199))),"")</f>
        <v>5</v>
      </c>
      <c r="R199" s="23" cm="1">
        <f t="array" ref="R199">IFERROR(INDEX($B$5:$N$22,MATCH(IF(MONTH($P199)=1,YEAR($P199)-1,YEAR($P199)),$B$5:$B$22,0),IF(MONTH($P199)=1,13,MONTH($P199))),"")</f>
        <v>5</v>
      </c>
      <c r="S199" s="23" cm="1">
        <f t="array" ref="S199">IFERROR(INDEX($B$5:$N$22,MATCH(IF(MONTH($P199)=1,YEAR($P199)-1,YEAR($P199)),$B$5:$B$22,0),IF(MONTH($P199)=1,13,MONTH($P199))),"")</f>
        <v>5</v>
      </c>
    </row>
    <row r="200" spans="16:19">
      <c r="P200" s="1">
        <v>40725</v>
      </c>
      <c r="Q200" s="23" cm="1">
        <f t="array" ref="Q200">IFERROR(INDEX($B$5:$N$22,MATCH(IF(MONTH($P200)=1,YEAR($P200)-1,YEAR($P200)),$B$5:$B$22,0),IF(MONTH($P200)=1,13,MONTH($P200))),"")</f>
        <v>6</v>
      </c>
      <c r="R200" s="23" cm="1">
        <f t="array" ref="R200">IFERROR(INDEX($B$5:$N$22,MATCH(IF(MONTH($P200)=1,YEAR($P200)-1,YEAR($P200)),$B$5:$B$22,0),IF(MONTH($P200)=1,13,MONTH($P200))),"")</f>
        <v>6</v>
      </c>
      <c r="S200" s="23" cm="1">
        <f t="array" ref="S200">IFERROR(INDEX($B$5:$N$22,MATCH(IF(MONTH($P200)=1,YEAR($P200)-1,YEAR($P200)),$B$5:$B$22,0),IF(MONTH($P200)=1,13,MONTH($P200))),"")</f>
        <v>6</v>
      </c>
    </row>
    <row r="201" spans="16:19">
      <c r="P201" s="1">
        <v>40756</v>
      </c>
      <c r="Q201" s="23" cm="1">
        <f t="array" ref="Q201">IFERROR(INDEX($B$5:$N$22,MATCH(IF(MONTH($P201)=1,YEAR($P201)-1,YEAR($P201)),$B$5:$B$22,0),IF(MONTH($P201)=1,13,MONTH($P201))),"")</f>
        <v>6</v>
      </c>
      <c r="R201" s="23" cm="1">
        <f t="array" ref="R201">IFERROR(INDEX($B$5:$N$22,MATCH(IF(MONTH($P201)=1,YEAR($P201)-1,YEAR($P201)),$B$5:$B$22,0),IF(MONTH($P201)=1,13,MONTH($P201))),"")</f>
        <v>6</v>
      </c>
      <c r="S201" s="23" cm="1">
        <f t="array" ref="S201">IFERROR(INDEX($B$5:$N$22,MATCH(IF(MONTH($P201)=1,YEAR($P201)-1,YEAR($P201)),$B$5:$B$22,0),IF(MONTH($P201)=1,13,MONTH($P201))),"")</f>
        <v>6</v>
      </c>
    </row>
    <row r="202" spans="16:19">
      <c r="P202" s="1">
        <v>40787</v>
      </c>
      <c r="Q202" s="23" cm="1">
        <f t="array" ref="Q202">IFERROR(INDEX($B$5:$N$22,MATCH(IF(MONTH($P202)=1,YEAR($P202)-1,YEAR($P202)),$B$5:$B$22,0),IF(MONTH($P202)=1,13,MONTH($P202))),"")</f>
        <v>4</v>
      </c>
      <c r="R202" s="23" cm="1">
        <f t="array" ref="R202">IFERROR(INDEX($B$5:$N$22,MATCH(IF(MONTH($P202)=1,YEAR($P202)-1,YEAR($P202)),$B$5:$B$22,0),IF(MONTH($P202)=1,13,MONTH($P202))),"")</f>
        <v>4</v>
      </c>
      <c r="S202" s="23" cm="1">
        <f t="array" ref="S202">IFERROR(INDEX($B$5:$N$22,MATCH(IF(MONTH($P202)=1,YEAR($P202)-1,YEAR($P202)),$B$5:$B$22,0),IF(MONTH($P202)=1,13,MONTH($P202))),"")</f>
        <v>4</v>
      </c>
    </row>
    <row r="203" spans="16:19">
      <c r="P203" s="1">
        <v>40817</v>
      </c>
      <c r="Q203" s="23" cm="1">
        <f t="array" ref="Q203">IFERROR(INDEX($B$5:$N$22,MATCH(IF(MONTH($P203)=1,YEAR($P203)-1,YEAR($P203)),$B$5:$B$22,0),IF(MONTH($P203)=1,13,MONTH($P203))),"")</f>
        <v>4</v>
      </c>
      <c r="R203" s="23" cm="1">
        <f t="array" ref="R203">IFERROR(INDEX($B$5:$N$22,MATCH(IF(MONTH($P203)=1,YEAR($P203)-1,YEAR($P203)),$B$5:$B$22,0),IF(MONTH($P203)=1,13,MONTH($P203))),"")</f>
        <v>4</v>
      </c>
      <c r="S203" s="23" cm="1">
        <f t="array" ref="S203">IFERROR(INDEX($B$5:$N$22,MATCH(IF(MONTH($P203)=1,YEAR($P203)-1,YEAR($P203)),$B$5:$B$22,0),IF(MONTH($P203)=1,13,MONTH($P203))),"")</f>
        <v>4</v>
      </c>
    </row>
    <row r="204" spans="16:19">
      <c r="P204" s="1">
        <v>40848</v>
      </c>
      <c r="Q204" s="23" cm="1">
        <f t="array" ref="Q204">IFERROR(INDEX($B$5:$N$22,MATCH(IF(MONTH($P204)=1,YEAR($P204)-1,YEAR($P204)),$B$5:$B$22,0),IF(MONTH($P204)=1,13,MONTH($P204))),"")</f>
        <v>0</v>
      </c>
      <c r="R204" s="23" cm="1">
        <f t="array" ref="R204">IFERROR(INDEX($B$5:$N$22,MATCH(IF(MONTH($P204)=1,YEAR($P204)-1,YEAR($P204)),$B$5:$B$22,0),IF(MONTH($P204)=1,13,MONTH($P204))),"")</f>
        <v>0</v>
      </c>
      <c r="S204" s="23" cm="1">
        <f t="array" ref="S204">IFERROR(INDEX($B$5:$N$22,MATCH(IF(MONTH($P204)=1,YEAR($P204)-1,YEAR($P204)),$B$5:$B$22,0),IF(MONTH($P204)=1,13,MONTH($P204))),"")</f>
        <v>0</v>
      </c>
    </row>
    <row r="205" spans="16:19">
      <c r="P205" s="1">
        <v>40878</v>
      </c>
      <c r="Q205" s="23" cm="1">
        <f t="array" ref="Q205">IFERROR(INDEX($B$5:$N$22,MATCH(IF(MONTH($P205)=1,YEAR($P205)-1,YEAR($P205)),$B$5:$B$22,0),IF(MONTH($P205)=1,13,MONTH($P205))),"")</f>
        <v>-3</v>
      </c>
      <c r="R205" s="23" cm="1">
        <f t="array" ref="R205">IFERROR(INDEX($B$5:$N$22,MATCH(IF(MONTH($P205)=1,YEAR($P205)-1,YEAR($P205)),$B$5:$B$22,0),IF(MONTH($P205)=1,13,MONTH($P205))),"")</f>
        <v>-3</v>
      </c>
      <c r="S205" s="23" cm="1">
        <f t="array" ref="S205">IFERROR(INDEX($B$5:$N$22,MATCH(IF(MONTH($P205)=1,YEAR($P205)-1,YEAR($P205)),$B$5:$B$22,0),IF(MONTH($P205)=1,13,MONTH($P205))),"")</f>
        <v>-3</v>
      </c>
    </row>
    <row r="206" spans="16:19">
      <c r="P206" s="1">
        <v>40909</v>
      </c>
      <c r="Q206" s="23" cm="1">
        <f t="array" ref="Q206">IFERROR(INDEX($B$5:$N$22,MATCH(IF(MONTH($P206)=1,YEAR($P206)-1,YEAR($P206)),$B$5:$B$22,0),IF(MONTH($P206)=1,13,MONTH($P206))),"")</f>
        <v>-3</v>
      </c>
      <c r="R206" s="23" cm="1">
        <f t="array" ref="R206">IFERROR(INDEX($B$5:$N$22,MATCH(IF(MONTH($P206)=1,YEAR($P206)-1,YEAR($P206)),$B$5:$B$22,0),IF(MONTH($P206)=1,13,MONTH($P206))),"")</f>
        <v>-3</v>
      </c>
      <c r="S206" s="23" cm="1">
        <f t="array" ref="S206">IFERROR(INDEX($B$5:$N$22,MATCH(IF(MONTH($P206)=1,YEAR($P206)-1,YEAR($P206)),$B$5:$B$22,0),IF(MONTH($P206)=1,13,MONTH($P206))),"")</f>
        <v>-3</v>
      </c>
    </row>
    <row r="207" spans="16:19">
      <c r="P207" s="1">
        <v>40940</v>
      </c>
      <c r="Q207" s="23" cm="1">
        <f t="array" ref="Q207">IFERROR(INDEX($B$5:$N$22,MATCH(IF(MONTH($P207)=1,YEAR($P207)-1,YEAR($P207)),$B$5:$B$22,0),IF(MONTH($P207)=1,13,MONTH($P207))),"")</f>
        <v>-1</v>
      </c>
      <c r="R207" s="23" cm="1">
        <f t="array" ref="R207">IFERROR(INDEX($B$5:$N$22,MATCH(IF(MONTH($P207)=1,YEAR($P207)-1,YEAR($P207)),$B$5:$B$22,0),IF(MONTH($P207)=1,13,MONTH($P207))),"")</f>
        <v>-1</v>
      </c>
      <c r="S207" s="23" cm="1">
        <f t="array" ref="S207">IFERROR(INDEX($B$5:$N$22,MATCH(IF(MONTH($P207)=1,YEAR($P207)-1,YEAR($P207)),$B$5:$B$22,0),IF(MONTH($P207)=1,13,MONTH($P207))),"")</f>
        <v>-1</v>
      </c>
    </row>
    <row r="208" spans="16:19">
      <c r="P208" s="1">
        <v>40969</v>
      </c>
      <c r="Q208" s="23" cm="1">
        <f t="array" ref="Q208">IFERROR(INDEX($B$5:$N$22,MATCH(IF(MONTH($P208)=1,YEAR($P208)-1,YEAR($P208)),$B$5:$B$22,0),IF(MONTH($P208)=1,13,MONTH($P208))),"")</f>
        <v>3</v>
      </c>
      <c r="R208" s="23" cm="1">
        <f t="array" ref="R208">IFERROR(INDEX($B$5:$N$22,MATCH(IF(MONTH($P208)=1,YEAR($P208)-1,YEAR($P208)),$B$5:$B$22,0),IF(MONTH($P208)=1,13,MONTH($P208))),"")</f>
        <v>3</v>
      </c>
      <c r="S208" s="23" cm="1">
        <f t="array" ref="S208">IFERROR(INDEX($B$5:$N$22,MATCH(IF(MONTH($P208)=1,YEAR($P208)-1,YEAR($P208)),$B$5:$B$22,0),IF(MONTH($P208)=1,13,MONTH($P208))),"")</f>
        <v>3</v>
      </c>
    </row>
    <row r="209" spans="16:19">
      <c r="P209" s="1">
        <v>41000</v>
      </c>
      <c r="Q209" s="23" cm="1">
        <f t="array" ref="Q209">IFERROR(INDEX($B$5:$N$22,MATCH(IF(MONTH($P209)=1,YEAR($P209)-1,YEAR($P209)),$B$5:$B$22,0),IF(MONTH($P209)=1,13,MONTH($P209))),"")</f>
        <v>5</v>
      </c>
      <c r="R209" s="23" cm="1">
        <f t="array" ref="R209">IFERROR(INDEX($B$5:$N$22,MATCH(IF(MONTH($P209)=1,YEAR($P209)-1,YEAR($P209)),$B$5:$B$22,0),IF(MONTH($P209)=1,13,MONTH($P209))),"")</f>
        <v>5</v>
      </c>
      <c r="S209" s="23" cm="1">
        <f t="array" ref="S209">IFERROR(INDEX($B$5:$N$22,MATCH(IF(MONTH($P209)=1,YEAR($P209)-1,YEAR($P209)),$B$5:$B$22,0),IF(MONTH($P209)=1,13,MONTH($P209))),"")</f>
        <v>5</v>
      </c>
    </row>
    <row r="210" spans="16:19">
      <c r="P210" s="1">
        <v>41030</v>
      </c>
      <c r="Q210" s="23" cm="1">
        <f t="array" ref="Q210">IFERROR(INDEX($B$5:$N$22,MATCH(IF(MONTH($P210)=1,YEAR($P210)-1,YEAR($P210)),$B$5:$B$22,0),IF(MONTH($P210)=1,13,MONTH($P210))),"")</f>
        <v>7</v>
      </c>
      <c r="R210" s="23" cm="1">
        <f t="array" ref="R210">IFERROR(INDEX($B$5:$N$22,MATCH(IF(MONTH($P210)=1,YEAR($P210)-1,YEAR($P210)),$B$5:$B$22,0),IF(MONTH($P210)=1,13,MONTH($P210))),"")</f>
        <v>7</v>
      </c>
      <c r="S210" s="23" cm="1">
        <f t="array" ref="S210">IFERROR(INDEX($B$5:$N$22,MATCH(IF(MONTH($P210)=1,YEAR($P210)-1,YEAR($P210)),$B$5:$B$22,0),IF(MONTH($P210)=1,13,MONTH($P210))),"")</f>
        <v>7</v>
      </c>
    </row>
    <row r="211" spans="16:19">
      <c r="P211" s="1">
        <v>41061</v>
      </c>
      <c r="Q211" s="23" cm="1">
        <f t="array" ref="Q211">IFERROR(INDEX($B$5:$N$22,MATCH(IF(MONTH($P211)=1,YEAR($P211)-1,YEAR($P211)),$B$5:$B$22,0),IF(MONTH($P211)=1,13,MONTH($P211))),"")</f>
        <v>7</v>
      </c>
      <c r="R211" s="23" cm="1">
        <f t="array" ref="R211">IFERROR(INDEX($B$5:$N$22,MATCH(IF(MONTH($P211)=1,YEAR($P211)-1,YEAR($P211)),$B$5:$B$22,0),IF(MONTH($P211)=1,13,MONTH($P211))),"")</f>
        <v>7</v>
      </c>
      <c r="S211" s="23" cm="1">
        <f t="array" ref="S211">IFERROR(INDEX($B$5:$N$22,MATCH(IF(MONTH($P211)=1,YEAR($P211)-1,YEAR($P211)),$B$5:$B$22,0),IF(MONTH($P211)=1,13,MONTH($P211))),"")</f>
        <v>7</v>
      </c>
    </row>
    <row r="212" spans="16:19">
      <c r="P212" s="1">
        <v>41091</v>
      </c>
      <c r="Q212" s="23" cm="1">
        <f t="array" ref="Q212">IFERROR(INDEX($B$5:$N$22,MATCH(IF(MONTH($P212)=1,YEAR($P212)-1,YEAR($P212)),$B$5:$B$22,0),IF(MONTH($P212)=1,13,MONTH($P212))),"")</f>
        <v>9</v>
      </c>
      <c r="R212" s="23" cm="1">
        <f t="array" ref="R212">IFERROR(INDEX($B$5:$N$22,MATCH(IF(MONTH($P212)=1,YEAR($P212)-1,YEAR($P212)),$B$5:$B$22,0),IF(MONTH($P212)=1,13,MONTH($P212))),"")</f>
        <v>9</v>
      </c>
      <c r="S212" s="23" cm="1">
        <f t="array" ref="S212">IFERROR(INDEX($B$5:$N$22,MATCH(IF(MONTH($P212)=1,YEAR($P212)-1,YEAR($P212)),$B$5:$B$22,0),IF(MONTH($P212)=1,13,MONTH($P212))),"")</f>
        <v>9</v>
      </c>
    </row>
    <row r="213" spans="16:19">
      <c r="P213" s="1">
        <v>41122</v>
      </c>
      <c r="Q213" s="23" cm="1">
        <f t="array" ref="Q213">IFERROR(INDEX($B$5:$N$22,MATCH(IF(MONTH($P213)=1,YEAR($P213)-1,YEAR($P213)),$B$5:$B$22,0),IF(MONTH($P213)=1,13,MONTH($P213))),"")</f>
        <v>8</v>
      </c>
      <c r="R213" s="23" cm="1">
        <f t="array" ref="R213">IFERROR(INDEX($B$5:$N$22,MATCH(IF(MONTH($P213)=1,YEAR($P213)-1,YEAR($P213)),$B$5:$B$22,0),IF(MONTH($P213)=1,13,MONTH($P213))),"")</f>
        <v>8</v>
      </c>
      <c r="S213" s="23" cm="1">
        <f t="array" ref="S213">IFERROR(INDEX($B$5:$N$22,MATCH(IF(MONTH($P213)=1,YEAR($P213)-1,YEAR($P213)),$B$5:$B$22,0),IF(MONTH($P213)=1,13,MONTH($P213))),"")</f>
        <v>8</v>
      </c>
    </row>
    <row r="214" spans="16:19">
      <c r="P214" s="1">
        <v>41153</v>
      </c>
      <c r="Q214" s="23" cm="1">
        <f t="array" ref="Q214">IFERROR(INDEX($B$5:$N$22,MATCH(IF(MONTH($P214)=1,YEAR($P214)-1,YEAR($P214)),$B$5:$B$22,0),IF(MONTH($P214)=1,13,MONTH($P214))),"")</f>
        <v>5</v>
      </c>
      <c r="R214" s="23" cm="1">
        <f t="array" ref="R214">IFERROR(INDEX($B$5:$N$22,MATCH(IF(MONTH($P214)=1,YEAR($P214)-1,YEAR($P214)),$B$5:$B$22,0),IF(MONTH($P214)=1,13,MONTH($P214))),"")</f>
        <v>5</v>
      </c>
      <c r="S214" s="23" cm="1">
        <f t="array" ref="S214">IFERROR(INDEX($B$5:$N$22,MATCH(IF(MONTH($P214)=1,YEAR($P214)-1,YEAR($P214)),$B$5:$B$22,0),IF(MONTH($P214)=1,13,MONTH($P214))),"")</f>
        <v>5</v>
      </c>
    </row>
    <row r="215" spans="16:19">
      <c r="P215" s="1">
        <v>41183</v>
      </c>
      <c r="Q215" s="23" cm="1">
        <f t="array" ref="Q215">IFERROR(INDEX($B$5:$N$22,MATCH(IF(MONTH($P215)=1,YEAR($P215)-1,YEAR($P215)),$B$5:$B$22,0),IF(MONTH($P215)=1,13,MONTH($P215))),"")</f>
        <v>4</v>
      </c>
      <c r="R215" s="23" cm="1">
        <f t="array" ref="R215">IFERROR(INDEX($B$5:$N$22,MATCH(IF(MONTH($P215)=1,YEAR($P215)-1,YEAR($P215)),$B$5:$B$22,0),IF(MONTH($P215)=1,13,MONTH($P215))),"")</f>
        <v>4</v>
      </c>
      <c r="S215" s="23" cm="1">
        <f t="array" ref="S215">IFERROR(INDEX($B$5:$N$22,MATCH(IF(MONTH($P215)=1,YEAR($P215)-1,YEAR($P215)),$B$5:$B$22,0),IF(MONTH($P215)=1,13,MONTH($P215))),"")</f>
        <v>4</v>
      </c>
    </row>
    <row r="216" spans="16:19">
      <c r="P216" s="1">
        <v>41214</v>
      </c>
      <c r="Q216" s="23" cm="1">
        <f t="array" ref="Q216">IFERROR(INDEX($B$5:$N$22,MATCH(IF(MONTH($P216)=1,YEAR($P216)-1,YEAR($P216)),$B$5:$B$22,0),IF(MONTH($P216)=1,13,MONTH($P216))),"")</f>
        <v>0</v>
      </c>
      <c r="R216" s="23" cm="1">
        <f t="array" ref="R216">IFERROR(INDEX($B$5:$N$22,MATCH(IF(MONTH($P216)=1,YEAR($P216)-1,YEAR($P216)),$B$5:$B$22,0),IF(MONTH($P216)=1,13,MONTH($P216))),"")</f>
        <v>0</v>
      </c>
      <c r="S216" s="23" cm="1">
        <f t="array" ref="S216">IFERROR(INDEX($B$5:$N$22,MATCH(IF(MONTH($P216)=1,YEAR($P216)-1,YEAR($P216)),$B$5:$B$22,0),IF(MONTH($P216)=1,13,MONTH($P216))),"")</f>
        <v>0</v>
      </c>
    </row>
    <row r="217" spans="16:19">
      <c r="P217" s="1">
        <v>41244</v>
      </c>
      <c r="Q217" s="23" cm="1">
        <f t="array" ref="Q217">IFERROR(INDEX($B$5:$N$22,MATCH(IF(MONTH($P217)=1,YEAR($P217)-1,YEAR($P217)),$B$5:$B$22,0),IF(MONTH($P217)=1,13,MONTH($P217))),"")</f>
        <v>-2</v>
      </c>
      <c r="R217" s="23" cm="1">
        <f t="array" ref="R217">IFERROR(INDEX($B$5:$N$22,MATCH(IF(MONTH($P217)=1,YEAR($P217)-1,YEAR($P217)),$B$5:$B$22,0),IF(MONTH($P217)=1,13,MONTH($P217))),"")</f>
        <v>-2</v>
      </c>
      <c r="S217" s="23" cm="1">
        <f t="array" ref="S217">IFERROR(INDEX($B$5:$N$22,MATCH(IF(MONTH($P217)=1,YEAR($P217)-1,YEAR($P217)),$B$5:$B$22,0),IF(MONTH($P217)=1,13,MONTH($P217))),"")</f>
        <v>-2</v>
      </c>
    </row>
    <row r="218" spans="16:19">
      <c r="P218" s="1">
        <v>41275</v>
      </c>
      <c r="Q218" s="23" cm="1">
        <f t="array" ref="Q218">IFERROR(INDEX($B$5:$N$22,MATCH(IF(MONTH($P218)=1,YEAR($P218)-1,YEAR($P218)),$B$5:$B$22,0),IF(MONTH($P218)=1,13,MONTH($P218))),"")</f>
        <v>-5</v>
      </c>
      <c r="R218" s="23" cm="1">
        <f t="array" ref="R218">IFERROR(INDEX($B$5:$N$22,MATCH(IF(MONTH($P218)=1,YEAR($P218)-1,YEAR($P218)),$B$5:$B$22,0),IF(MONTH($P218)=1,13,MONTH($P218))),"")</f>
        <v>-5</v>
      </c>
      <c r="S218" s="23" cm="1">
        <f t="array" ref="S218">IFERROR(INDEX($B$5:$N$22,MATCH(IF(MONTH($P218)=1,YEAR($P218)-1,YEAR($P218)),$B$5:$B$22,0),IF(MONTH($P218)=1,13,MONTH($P218))),"")</f>
        <v>-5</v>
      </c>
    </row>
    <row r="219" spans="16:19">
      <c r="P219" s="1">
        <v>41306</v>
      </c>
      <c r="Q219" s="23" cm="1">
        <f t="array" ref="Q219">IFERROR(INDEX($B$5:$N$22,MATCH(IF(MONTH($P219)=1,YEAR($P219)-1,YEAR($P219)),$B$5:$B$22,0),IF(MONTH($P219)=1,13,MONTH($P219))),"")</f>
        <v>-3</v>
      </c>
      <c r="R219" s="23" cm="1">
        <f t="array" ref="R219">IFERROR(INDEX($B$5:$N$22,MATCH(IF(MONTH($P219)=1,YEAR($P219)-1,YEAR($P219)),$B$5:$B$22,0),IF(MONTH($P219)=1,13,MONTH($P219))),"")</f>
        <v>-3</v>
      </c>
      <c r="S219" s="23" cm="1">
        <f t="array" ref="S219">IFERROR(INDEX($B$5:$N$22,MATCH(IF(MONTH($P219)=1,YEAR($P219)-1,YEAR($P219)),$B$5:$B$22,0),IF(MONTH($P219)=1,13,MONTH($P219))),"")</f>
        <v>-3</v>
      </c>
    </row>
    <row r="220" spans="16:19">
      <c r="P220" s="1">
        <v>41334</v>
      </c>
      <c r="Q220" s="23" cm="1">
        <f t="array" ref="Q220">IFERROR(INDEX($B$5:$N$22,MATCH(IF(MONTH($P220)=1,YEAR($P220)-1,YEAR($P220)),$B$5:$B$22,0),IF(MONTH($P220)=1,13,MONTH($P220))),"")</f>
        <v>1</v>
      </c>
      <c r="R220" s="23" cm="1">
        <f t="array" ref="R220">IFERROR(INDEX($B$5:$N$22,MATCH(IF(MONTH($P220)=1,YEAR($P220)-1,YEAR($P220)),$B$5:$B$22,0),IF(MONTH($P220)=1,13,MONTH($P220))),"")</f>
        <v>1</v>
      </c>
      <c r="S220" s="23" cm="1">
        <f t="array" ref="S220">IFERROR(INDEX($B$5:$N$22,MATCH(IF(MONTH($P220)=1,YEAR($P220)-1,YEAR($P220)),$B$5:$B$22,0),IF(MONTH($P220)=1,13,MONTH($P220))),"")</f>
        <v>1</v>
      </c>
    </row>
    <row r="221" spans="16:19">
      <c r="P221" s="1">
        <v>41365</v>
      </c>
      <c r="Q221" s="23" cm="1">
        <f t="array" ref="Q221">IFERROR(INDEX($B$5:$N$22,MATCH(IF(MONTH($P221)=1,YEAR($P221)-1,YEAR($P221)),$B$5:$B$22,0),IF(MONTH($P221)=1,13,MONTH($P221))),"")</f>
        <v>3</v>
      </c>
      <c r="R221" s="23" cm="1">
        <f t="array" ref="R221">IFERROR(INDEX($B$5:$N$22,MATCH(IF(MONTH($P221)=1,YEAR($P221)-1,YEAR($P221)),$B$5:$B$22,0),IF(MONTH($P221)=1,13,MONTH($P221))),"")</f>
        <v>3</v>
      </c>
      <c r="S221" s="23" cm="1">
        <f t="array" ref="S221">IFERROR(INDEX($B$5:$N$22,MATCH(IF(MONTH($P221)=1,YEAR($P221)-1,YEAR($P221)),$B$5:$B$22,0),IF(MONTH($P221)=1,13,MONTH($P221))),"")</f>
        <v>3</v>
      </c>
    </row>
    <row r="222" spans="16:19">
      <c r="P222" s="1">
        <v>41395</v>
      </c>
      <c r="Q222" s="23" cm="1">
        <f t="array" ref="Q222">IFERROR(INDEX($B$5:$N$22,MATCH(IF(MONTH($P222)=1,YEAR($P222)-1,YEAR($P222)),$B$5:$B$22,0),IF(MONTH($P222)=1,13,MONTH($P222))),"")</f>
        <v>4</v>
      </c>
      <c r="R222" s="23" cm="1">
        <f t="array" ref="R222">IFERROR(INDEX($B$5:$N$22,MATCH(IF(MONTH($P222)=1,YEAR($P222)-1,YEAR($P222)),$B$5:$B$22,0),IF(MONTH($P222)=1,13,MONTH($P222))),"")</f>
        <v>4</v>
      </c>
      <c r="S222" s="23" cm="1">
        <f t="array" ref="S222">IFERROR(INDEX($B$5:$N$22,MATCH(IF(MONTH($P222)=1,YEAR($P222)-1,YEAR($P222)),$B$5:$B$22,0),IF(MONTH($P222)=1,13,MONTH($P222))),"")</f>
        <v>4</v>
      </c>
    </row>
    <row r="223" spans="16:19">
      <c r="P223" s="1">
        <v>41426</v>
      </c>
      <c r="Q223" s="23" cm="1">
        <f t="array" ref="Q223">IFERROR(INDEX($B$5:$N$22,MATCH(IF(MONTH($P223)=1,YEAR($P223)-1,YEAR($P223)),$B$5:$B$22,0),IF(MONTH($P223)=1,13,MONTH($P223))),"")</f>
        <v>4</v>
      </c>
      <c r="R223" s="23" cm="1">
        <f t="array" ref="R223">IFERROR(INDEX($B$5:$N$22,MATCH(IF(MONTH($P223)=1,YEAR($P223)-1,YEAR($P223)),$B$5:$B$22,0),IF(MONTH($P223)=1,13,MONTH($P223))),"")</f>
        <v>4</v>
      </c>
      <c r="S223" s="23" cm="1">
        <f t="array" ref="S223">IFERROR(INDEX($B$5:$N$22,MATCH(IF(MONTH($P223)=1,YEAR($P223)-1,YEAR($P223)),$B$5:$B$22,0),IF(MONTH($P223)=1,13,MONTH($P223))),"")</f>
        <v>4</v>
      </c>
    </row>
    <row r="224" spans="16:19">
      <c r="P224" s="1">
        <v>41456</v>
      </c>
      <c r="Q224" s="23" cm="1">
        <f t="array" ref="Q224">IFERROR(INDEX($B$5:$N$22,MATCH(IF(MONTH($P224)=1,YEAR($P224)-1,YEAR($P224)),$B$5:$B$22,0),IF(MONTH($P224)=1,13,MONTH($P224))),"")</f>
        <v>4</v>
      </c>
      <c r="R224" s="23" cm="1">
        <f t="array" ref="R224">IFERROR(INDEX($B$5:$N$22,MATCH(IF(MONTH($P224)=1,YEAR($P224)-1,YEAR($P224)),$B$5:$B$22,0),IF(MONTH($P224)=1,13,MONTH($P224))),"")</f>
        <v>4</v>
      </c>
      <c r="S224" s="23" cm="1">
        <f t="array" ref="S224">IFERROR(INDEX($B$5:$N$22,MATCH(IF(MONTH($P224)=1,YEAR($P224)-1,YEAR($P224)),$B$5:$B$22,0),IF(MONTH($P224)=1,13,MONTH($P224))),"")</f>
        <v>4</v>
      </c>
    </row>
    <row r="225" spans="16:19">
      <c r="P225" s="1">
        <v>41487</v>
      </c>
      <c r="Q225" s="23" cm="1">
        <f t="array" ref="Q225">IFERROR(INDEX($B$5:$N$22,MATCH(IF(MONTH($P225)=1,YEAR($P225)-1,YEAR($P225)),$B$5:$B$22,0),IF(MONTH($P225)=1,13,MONTH($P225))),"")</f>
        <v>4</v>
      </c>
      <c r="R225" s="23" cm="1">
        <f t="array" ref="R225">IFERROR(INDEX($B$5:$N$22,MATCH(IF(MONTH($P225)=1,YEAR($P225)-1,YEAR($P225)),$B$5:$B$22,0),IF(MONTH($P225)=1,13,MONTH($P225))),"")</f>
        <v>4</v>
      </c>
      <c r="S225" s="23" cm="1">
        <f t="array" ref="S225">IFERROR(INDEX($B$5:$N$22,MATCH(IF(MONTH($P225)=1,YEAR($P225)-1,YEAR($P225)),$B$5:$B$22,0),IF(MONTH($P225)=1,13,MONTH($P225))),"")</f>
        <v>4</v>
      </c>
    </row>
    <row r="226" spans="16:19">
      <c r="P226" s="1">
        <v>41518</v>
      </c>
      <c r="Q226" s="23" cm="1">
        <f t="array" ref="Q226">IFERROR(INDEX($B$5:$N$22,MATCH(IF(MONTH($P226)=1,YEAR($P226)-1,YEAR($P226)),$B$5:$B$22,0),IF(MONTH($P226)=1,13,MONTH($P226))),"")</f>
        <v>4</v>
      </c>
      <c r="R226" s="23" cm="1">
        <f t="array" ref="R226">IFERROR(INDEX($B$5:$N$22,MATCH(IF(MONTH($P226)=1,YEAR($P226)-1,YEAR($P226)),$B$5:$B$22,0),IF(MONTH($P226)=1,13,MONTH($P226))),"")</f>
        <v>4</v>
      </c>
      <c r="S226" s="23" cm="1">
        <f t="array" ref="S226">IFERROR(INDEX($B$5:$N$22,MATCH(IF(MONTH($P226)=1,YEAR($P226)-1,YEAR($P226)),$B$5:$B$22,0),IF(MONTH($P226)=1,13,MONTH($P226))),"")</f>
        <v>4</v>
      </c>
    </row>
    <row r="227" spans="16:19">
      <c r="P227" s="1">
        <v>41548</v>
      </c>
      <c r="Q227" s="23" cm="1">
        <f t="array" ref="Q227">IFERROR(INDEX($B$5:$N$22,MATCH(IF(MONTH($P227)=1,YEAR($P227)-1,YEAR($P227)),$B$5:$B$22,0),IF(MONTH($P227)=1,13,MONTH($P227))),"")</f>
        <v>1</v>
      </c>
      <c r="R227" s="23" cm="1">
        <f t="array" ref="R227">IFERROR(INDEX($B$5:$N$22,MATCH(IF(MONTH($P227)=1,YEAR($P227)-1,YEAR($P227)),$B$5:$B$22,0),IF(MONTH($P227)=1,13,MONTH($P227))),"")</f>
        <v>1</v>
      </c>
      <c r="S227" s="23" cm="1">
        <f t="array" ref="S227">IFERROR(INDEX($B$5:$N$22,MATCH(IF(MONTH($P227)=1,YEAR($P227)-1,YEAR($P227)),$B$5:$B$22,0),IF(MONTH($P227)=1,13,MONTH($P227))),"")</f>
        <v>1</v>
      </c>
    </row>
    <row r="228" spans="16:19">
      <c r="P228" s="1">
        <v>41579</v>
      </c>
      <c r="Q228" s="23" cm="1">
        <f t="array" ref="Q228">IFERROR(INDEX($B$5:$N$22,MATCH(IF(MONTH($P228)=1,YEAR($P228)-1,YEAR($P228)),$B$5:$B$22,0),IF(MONTH($P228)=1,13,MONTH($P228))),"")</f>
        <v>-2</v>
      </c>
      <c r="R228" s="23" cm="1">
        <f t="array" ref="R228">IFERROR(INDEX($B$5:$N$22,MATCH(IF(MONTH($P228)=1,YEAR($P228)-1,YEAR($P228)),$B$5:$B$22,0),IF(MONTH($P228)=1,13,MONTH($P228))),"")</f>
        <v>-2</v>
      </c>
      <c r="S228" s="23" cm="1">
        <f t="array" ref="S228">IFERROR(INDEX($B$5:$N$22,MATCH(IF(MONTH($P228)=1,YEAR($P228)-1,YEAR($P228)),$B$5:$B$22,0),IF(MONTH($P228)=1,13,MONTH($P228))),"")</f>
        <v>-2</v>
      </c>
    </row>
    <row r="229" spans="16:19">
      <c r="P229" s="1">
        <v>41609</v>
      </c>
      <c r="Q229" s="23" cm="1">
        <f t="array" ref="Q229">IFERROR(INDEX($B$5:$N$22,MATCH(IF(MONTH($P229)=1,YEAR($P229)-1,YEAR($P229)),$B$5:$B$22,0),IF(MONTH($P229)=1,13,MONTH($P229))),"")</f>
        <v>-3</v>
      </c>
      <c r="R229" s="23" cm="1">
        <f t="array" ref="R229">IFERROR(INDEX($B$5:$N$22,MATCH(IF(MONTH($P229)=1,YEAR($P229)-1,YEAR($P229)),$B$5:$B$22,0),IF(MONTH($P229)=1,13,MONTH($P229))),"")</f>
        <v>-3</v>
      </c>
      <c r="S229" s="23" cm="1">
        <f t="array" ref="S229">IFERROR(INDEX($B$5:$N$22,MATCH(IF(MONTH($P229)=1,YEAR($P229)-1,YEAR($P229)),$B$5:$B$22,0),IF(MONTH($P229)=1,13,MONTH($P229))),"")</f>
        <v>-3</v>
      </c>
    </row>
    <row r="230" spans="16:19">
      <c r="P230" s="1">
        <v>41640</v>
      </c>
      <c r="Q230" s="23" cm="1">
        <f t="array" ref="Q230">IFERROR(INDEX($B$5:$N$22,MATCH(IF(MONTH($P230)=1,YEAR($P230)-1,YEAR($P230)),$B$5:$B$22,0),IF(MONTH($P230)=1,13,MONTH($P230))),"")</f>
        <v>-5</v>
      </c>
      <c r="R230" s="23" cm="1">
        <f t="array" ref="R230">IFERROR(INDEX($B$5:$N$22,MATCH(IF(MONTH($P230)=1,YEAR($P230)-1,YEAR($P230)),$B$5:$B$22,0),IF(MONTH($P230)=1,13,MONTH($P230))),"")</f>
        <v>-5</v>
      </c>
      <c r="S230" s="23" cm="1">
        <f t="array" ref="S230">IFERROR(INDEX($B$5:$N$22,MATCH(IF(MONTH($P230)=1,YEAR($P230)-1,YEAR($P230)),$B$5:$B$22,0),IF(MONTH($P230)=1,13,MONTH($P230))),"")</f>
        <v>-5</v>
      </c>
    </row>
    <row r="231" spans="16:19">
      <c r="P231" s="1">
        <v>41671</v>
      </c>
      <c r="Q231" s="23" cm="1">
        <f t="array" ref="Q231">IFERROR(INDEX($B$5:$N$22,MATCH(IF(MONTH($P231)=1,YEAR($P231)-1,YEAR($P231)),$B$5:$B$22,0),IF(MONTH($P231)=1,13,MONTH($P231))),"")</f>
        <v>-5</v>
      </c>
      <c r="R231" s="23" cm="1">
        <f t="array" ref="R231">IFERROR(INDEX($B$5:$N$22,MATCH(IF(MONTH($P231)=1,YEAR($P231)-1,YEAR($P231)),$B$5:$B$22,0),IF(MONTH($P231)=1,13,MONTH($P231))),"")</f>
        <v>-5</v>
      </c>
      <c r="S231" s="23" cm="1">
        <f t="array" ref="S231">IFERROR(INDEX($B$5:$N$22,MATCH(IF(MONTH($P231)=1,YEAR($P231)-1,YEAR($P231)),$B$5:$B$22,0),IF(MONTH($P231)=1,13,MONTH($P231))),"")</f>
        <v>-5</v>
      </c>
    </row>
    <row r="232" spans="16:19">
      <c r="P232" s="1">
        <v>41699</v>
      </c>
      <c r="Q232" s="23" cm="1">
        <f t="array" ref="Q232">IFERROR(INDEX($B$5:$N$22,MATCH(IF(MONTH($P232)=1,YEAR($P232)-1,YEAR($P232)),$B$5:$B$22,0),IF(MONTH($P232)=1,13,MONTH($P232))),"")</f>
        <v>-3</v>
      </c>
      <c r="R232" s="23" cm="1">
        <f t="array" ref="R232">IFERROR(INDEX($B$5:$N$22,MATCH(IF(MONTH($P232)=1,YEAR($P232)-1,YEAR($P232)),$B$5:$B$22,0),IF(MONTH($P232)=1,13,MONTH($P232))),"")</f>
        <v>-3</v>
      </c>
      <c r="S232" s="23" cm="1">
        <f t="array" ref="S232">IFERROR(INDEX($B$5:$N$22,MATCH(IF(MONTH($P232)=1,YEAR($P232)-1,YEAR($P232)),$B$5:$B$22,0),IF(MONTH($P232)=1,13,MONTH($P232))),"")</f>
        <v>-3</v>
      </c>
    </row>
    <row r="233" spans="16:19">
      <c r="P233" s="1">
        <v>41730</v>
      </c>
      <c r="Q233" s="23" cm="1">
        <f t="array" ref="Q233">IFERROR(INDEX($B$5:$N$22,MATCH(IF(MONTH($P233)=1,YEAR($P233)-1,YEAR($P233)),$B$5:$B$22,0),IF(MONTH($P233)=1,13,MONTH($P233))),"")</f>
        <v>-1</v>
      </c>
      <c r="R233" s="23" cm="1">
        <f t="array" ref="R233">IFERROR(INDEX($B$5:$N$22,MATCH(IF(MONTH($P233)=1,YEAR($P233)-1,YEAR($P233)),$B$5:$B$22,0),IF(MONTH($P233)=1,13,MONTH($P233))),"")</f>
        <v>-1</v>
      </c>
      <c r="S233" s="23" cm="1">
        <f t="array" ref="S233">IFERROR(INDEX($B$5:$N$22,MATCH(IF(MONTH($P233)=1,YEAR($P233)-1,YEAR($P233)),$B$5:$B$22,0),IF(MONTH($P233)=1,13,MONTH($P233))),"")</f>
        <v>-1</v>
      </c>
    </row>
    <row r="234" spans="16:19">
      <c r="P234" s="1">
        <v>41760</v>
      </c>
      <c r="Q234" s="23" cm="1">
        <f t="array" ref="Q234">IFERROR(INDEX($B$5:$N$22,MATCH(IF(MONTH($P234)=1,YEAR($P234)-1,YEAR($P234)),$B$5:$B$22,0),IF(MONTH($P234)=1,13,MONTH($P234))),"")</f>
        <v>0</v>
      </c>
      <c r="R234" s="23" cm="1">
        <f t="array" ref="R234">IFERROR(INDEX($B$5:$N$22,MATCH(IF(MONTH($P234)=1,YEAR($P234)-1,YEAR($P234)),$B$5:$B$22,0),IF(MONTH($P234)=1,13,MONTH($P234))),"")</f>
        <v>0</v>
      </c>
      <c r="S234" s="23" cm="1">
        <f t="array" ref="S234">IFERROR(INDEX($B$5:$N$22,MATCH(IF(MONTH($P234)=1,YEAR($P234)-1,YEAR($P234)),$B$5:$B$22,0),IF(MONTH($P234)=1,13,MONTH($P234))),"")</f>
        <v>0</v>
      </c>
    </row>
    <row r="235" spans="16:19">
      <c r="P235" s="1">
        <v>41791</v>
      </c>
      <c r="Q235" s="23" cm="1">
        <f t="array" ref="Q235">IFERROR(INDEX($B$5:$N$22,MATCH(IF(MONTH($P235)=1,YEAR($P235)-1,YEAR($P235)),$B$5:$B$22,0),IF(MONTH($P235)=1,13,MONTH($P235))),"")</f>
        <v>1</v>
      </c>
      <c r="R235" s="23" cm="1">
        <f t="array" ref="R235">IFERROR(INDEX($B$5:$N$22,MATCH(IF(MONTH($P235)=1,YEAR($P235)-1,YEAR($P235)),$B$5:$B$22,0),IF(MONTH($P235)=1,13,MONTH($P235))),"")</f>
        <v>1</v>
      </c>
      <c r="S235" s="23" cm="1">
        <f t="array" ref="S235">IFERROR(INDEX($B$5:$N$22,MATCH(IF(MONTH($P235)=1,YEAR($P235)-1,YEAR($P235)),$B$5:$B$22,0),IF(MONTH($P235)=1,13,MONTH($P235))),"")</f>
        <v>1</v>
      </c>
    </row>
    <row r="236" spans="16:19">
      <c r="P236" s="1">
        <v>41821</v>
      </c>
      <c r="Q236" s="23" cm="1">
        <f t="array" ref="Q236">IFERROR(INDEX($B$5:$N$22,MATCH(IF(MONTH($P236)=1,YEAR($P236)-1,YEAR($P236)),$B$5:$B$22,0),IF(MONTH($P236)=1,13,MONTH($P236))),"")</f>
        <v>0</v>
      </c>
      <c r="R236" s="23" cm="1">
        <f t="array" ref="R236">IFERROR(INDEX($B$5:$N$22,MATCH(IF(MONTH($P236)=1,YEAR($P236)-1,YEAR($P236)),$B$5:$B$22,0),IF(MONTH($P236)=1,13,MONTH($P236))),"")</f>
        <v>0</v>
      </c>
      <c r="S236" s="23" cm="1">
        <f t="array" ref="S236">IFERROR(INDEX($B$5:$N$22,MATCH(IF(MONTH($P236)=1,YEAR($P236)-1,YEAR($P236)),$B$5:$B$22,0),IF(MONTH($P236)=1,13,MONTH($P236))),"")</f>
        <v>0</v>
      </c>
    </row>
    <row r="237" spans="16:19">
      <c r="P237" s="1">
        <v>41852</v>
      </c>
      <c r="Q237" s="23" cm="1">
        <f t="array" ref="Q237">IFERROR(INDEX($B$5:$N$22,MATCH(IF(MONTH($P237)=1,YEAR($P237)-1,YEAR($P237)),$B$5:$B$22,0),IF(MONTH($P237)=1,13,MONTH($P237))),"")</f>
        <v>0</v>
      </c>
      <c r="R237" s="23" cm="1">
        <f t="array" ref="R237">IFERROR(INDEX($B$5:$N$22,MATCH(IF(MONTH($P237)=1,YEAR($P237)-1,YEAR($P237)),$B$5:$B$22,0),IF(MONTH($P237)=1,13,MONTH($P237))),"")</f>
        <v>0</v>
      </c>
      <c r="S237" s="23" cm="1">
        <f t="array" ref="S237">IFERROR(INDEX($B$5:$N$22,MATCH(IF(MONTH($P237)=1,YEAR($P237)-1,YEAR($P237)),$B$5:$B$22,0),IF(MONTH($P237)=1,13,MONTH($P237))),"")</f>
        <v>0</v>
      </c>
    </row>
    <row r="238" spans="16:19">
      <c r="P238" s="1">
        <v>41883</v>
      </c>
      <c r="Q238" s="23" cm="1">
        <f t="array" ref="Q238">IFERROR(INDEX($B$5:$N$22,MATCH(IF(MONTH($P238)=1,YEAR($P238)-1,YEAR($P238)),$B$5:$B$22,0),IF(MONTH($P238)=1,13,MONTH($P238))),"")</f>
        <v>-4</v>
      </c>
      <c r="R238" s="23" cm="1">
        <f t="array" ref="R238">IFERROR(INDEX($B$5:$N$22,MATCH(IF(MONTH($P238)=1,YEAR($P238)-1,YEAR($P238)),$B$5:$B$22,0),IF(MONTH($P238)=1,13,MONTH($P238))),"")</f>
        <v>-4</v>
      </c>
      <c r="S238" s="23" cm="1">
        <f t="array" ref="S238">IFERROR(INDEX($B$5:$N$22,MATCH(IF(MONTH($P238)=1,YEAR($P238)-1,YEAR($P238)),$B$5:$B$22,0),IF(MONTH($P238)=1,13,MONTH($P238))),"")</f>
        <v>-4</v>
      </c>
    </row>
    <row r="239" spans="16:19">
      <c r="P239" s="1">
        <v>41913</v>
      </c>
      <c r="Q239" s="23" cm="1">
        <f t="array" ref="Q239">IFERROR(INDEX($B$5:$N$22,MATCH(IF(MONTH($P239)=1,YEAR($P239)-1,YEAR($P239)),$B$5:$B$22,0),IF(MONTH($P239)=1,13,MONTH($P239))),"")</f>
        <v>-1</v>
      </c>
      <c r="R239" s="23" cm="1">
        <f t="array" ref="R239">IFERROR(INDEX($B$5:$N$22,MATCH(IF(MONTH($P239)=1,YEAR($P239)-1,YEAR($P239)),$B$5:$B$22,0),IF(MONTH($P239)=1,13,MONTH($P239))),"")</f>
        <v>-1</v>
      </c>
      <c r="S239" s="23" cm="1">
        <f t="array" ref="S239">IFERROR(INDEX($B$5:$N$22,MATCH(IF(MONTH($P239)=1,YEAR($P239)-1,YEAR($P239)),$B$5:$B$22,0),IF(MONTH($P239)=1,13,MONTH($P239))),"")</f>
        <v>-1</v>
      </c>
    </row>
    <row r="240" spans="16:19">
      <c r="P240" s="1">
        <v>41944</v>
      </c>
      <c r="Q240" s="23" cm="1">
        <f t="array" ref="Q240">IFERROR(INDEX($B$5:$N$22,MATCH(IF(MONTH($P240)=1,YEAR($P240)-1,YEAR($P240)),$B$5:$B$22,0),IF(MONTH($P240)=1,13,MONTH($P240))),"")</f>
        <v>-4</v>
      </c>
      <c r="R240" s="23" cm="1">
        <f t="array" ref="R240">IFERROR(INDEX($B$5:$N$22,MATCH(IF(MONTH($P240)=1,YEAR($P240)-1,YEAR($P240)),$B$5:$B$22,0),IF(MONTH($P240)=1,13,MONTH($P240))),"")</f>
        <v>-4</v>
      </c>
      <c r="S240" s="23" cm="1">
        <f t="array" ref="S240">IFERROR(INDEX($B$5:$N$22,MATCH(IF(MONTH($P240)=1,YEAR($P240)-1,YEAR($P240)),$B$5:$B$22,0),IF(MONTH($P240)=1,13,MONTH($P240))),"")</f>
        <v>-4</v>
      </c>
    </row>
    <row r="241" spans="16:19">
      <c r="P241" s="1">
        <v>41974</v>
      </c>
      <c r="Q241" s="23" cm="1">
        <f t="array" ref="Q241">IFERROR(INDEX($B$5:$N$22,MATCH(IF(MONTH($P241)=1,YEAR($P241)-1,YEAR($P241)),$B$5:$B$22,0),IF(MONTH($P241)=1,13,MONTH($P241))),"")</f>
        <v>-5</v>
      </c>
      <c r="R241" s="23" cm="1">
        <f t="array" ref="R241">IFERROR(INDEX($B$5:$N$22,MATCH(IF(MONTH($P241)=1,YEAR($P241)-1,YEAR($P241)),$B$5:$B$22,0),IF(MONTH($P241)=1,13,MONTH($P241))),"")</f>
        <v>-5</v>
      </c>
      <c r="S241" s="23" cm="1">
        <f t="array" ref="S241">IFERROR(INDEX($B$5:$N$22,MATCH(IF(MONTH($P241)=1,YEAR($P241)-1,YEAR($P241)),$B$5:$B$22,0),IF(MONTH($P241)=1,13,MONTH($P241))),"")</f>
        <v>-5</v>
      </c>
    </row>
    <row r="242" spans="16:19">
      <c r="P242" s="1">
        <v>42005</v>
      </c>
      <c r="Q242" s="23" cm="1">
        <f t="array" ref="Q242">IFERROR(INDEX($B$5:$N$22,MATCH(IF(MONTH($P242)=1,YEAR($P242)-1,YEAR($P242)),$B$5:$B$22,0),IF(MONTH($P242)=1,13,MONTH($P242))),"")</f>
        <v>-7</v>
      </c>
      <c r="R242" s="23" cm="1">
        <f t="array" ref="R242">IFERROR(INDEX($B$5:$N$22,MATCH(IF(MONTH($P242)=1,YEAR($P242)-1,YEAR($P242)),$B$5:$B$22,0),IF(MONTH($P242)=1,13,MONTH($P242))),"")</f>
        <v>-7</v>
      </c>
      <c r="S242" s="23" cm="1">
        <f t="array" ref="S242">IFERROR(INDEX($B$5:$N$22,MATCH(IF(MONTH($P242)=1,YEAR($P242)-1,YEAR($P242)),$B$5:$B$22,0),IF(MONTH($P242)=1,13,MONTH($P242))),"")</f>
        <v>-7</v>
      </c>
    </row>
    <row r="243" spans="16:19">
      <c r="P243" s="1">
        <v>42036</v>
      </c>
      <c r="Q243" s="23" cm="1">
        <f t="array" ref="Q243">IFERROR(INDEX($B$5:$N$22,MATCH(IF(MONTH($P243)=1,YEAR($P243)-1,YEAR($P243)),$B$5:$B$22,0),IF(MONTH($P243)=1,13,MONTH($P243))),"")</f>
        <v>-7</v>
      </c>
      <c r="R243" s="23" cm="1">
        <f t="array" ref="R243">IFERROR(INDEX($B$5:$N$22,MATCH(IF(MONTH($P243)=1,YEAR($P243)-1,YEAR($P243)),$B$5:$B$22,0),IF(MONTH($P243)=1,13,MONTH($P243))),"")</f>
        <v>-7</v>
      </c>
      <c r="S243" s="23" cm="1">
        <f t="array" ref="S243">IFERROR(INDEX($B$5:$N$22,MATCH(IF(MONTH($P243)=1,YEAR($P243)-1,YEAR($P243)),$B$5:$B$22,0),IF(MONTH($P243)=1,13,MONTH($P243))),"")</f>
        <v>-7</v>
      </c>
    </row>
    <row r="244" spans="16:19">
      <c r="P244" s="1">
        <v>42064</v>
      </c>
      <c r="Q244" s="23" cm="1">
        <f t="array" ref="Q244">IFERROR(INDEX($B$5:$N$22,MATCH(IF(MONTH($P244)=1,YEAR($P244)-1,YEAR($P244)),$B$5:$B$22,0),IF(MONTH($P244)=1,13,MONTH($P244))),"")</f>
        <v>-5</v>
      </c>
      <c r="R244" s="23" cm="1">
        <f t="array" ref="R244">IFERROR(INDEX($B$5:$N$22,MATCH(IF(MONTH($P244)=1,YEAR($P244)-1,YEAR($P244)),$B$5:$B$22,0),IF(MONTH($P244)=1,13,MONTH($P244))),"")</f>
        <v>-5</v>
      </c>
      <c r="S244" s="23" cm="1">
        <f t="array" ref="S244">IFERROR(INDEX($B$5:$N$22,MATCH(IF(MONTH($P244)=1,YEAR($P244)-1,YEAR($P244)),$B$5:$B$22,0),IF(MONTH($P244)=1,13,MONTH($P244))),"")</f>
        <v>-5</v>
      </c>
    </row>
    <row r="245" spans="16:19">
      <c r="P245" s="1">
        <v>42095</v>
      </c>
      <c r="Q245" s="23" cm="1">
        <f t="array" ref="Q245">IFERROR(INDEX($B$5:$N$22,MATCH(IF(MONTH($P245)=1,YEAR($P245)-1,YEAR($P245)),$B$5:$B$22,0),IF(MONTH($P245)=1,13,MONTH($P245))),"")</f>
        <v>-5</v>
      </c>
      <c r="R245" s="23" cm="1">
        <f t="array" ref="R245">IFERROR(INDEX($B$5:$N$22,MATCH(IF(MONTH($P245)=1,YEAR($P245)-1,YEAR($P245)),$B$5:$B$22,0),IF(MONTH($P245)=1,13,MONTH($P245))),"")</f>
        <v>-5</v>
      </c>
      <c r="S245" s="23" cm="1">
        <f t="array" ref="S245">IFERROR(INDEX($B$5:$N$22,MATCH(IF(MONTH($P245)=1,YEAR($P245)-1,YEAR($P245)),$B$5:$B$22,0),IF(MONTH($P245)=1,13,MONTH($P245))),"")</f>
        <v>-5</v>
      </c>
    </row>
    <row r="246" spans="16:19">
      <c r="P246" s="1">
        <v>42125</v>
      </c>
      <c r="Q246" s="23" cm="1">
        <f t="array" ref="Q246">IFERROR(INDEX($B$5:$N$22,MATCH(IF(MONTH($P246)=1,YEAR($P246)-1,YEAR($P246)),$B$5:$B$22,0),IF(MONTH($P246)=1,13,MONTH($P246))),"")</f>
        <v>-5</v>
      </c>
      <c r="R246" s="23" cm="1">
        <f t="array" ref="R246">IFERROR(INDEX($B$5:$N$22,MATCH(IF(MONTH($P246)=1,YEAR($P246)-1,YEAR($P246)),$B$5:$B$22,0),IF(MONTH($P246)=1,13,MONTH($P246))),"")</f>
        <v>-5</v>
      </c>
      <c r="S246" s="23" cm="1">
        <f t="array" ref="S246">IFERROR(INDEX($B$5:$N$22,MATCH(IF(MONTH($P246)=1,YEAR($P246)-1,YEAR($P246)),$B$5:$B$22,0),IF(MONTH($P246)=1,13,MONTH($P246))),"")</f>
        <v>-5</v>
      </c>
    </row>
    <row r="247" spans="16:19">
      <c r="P247" s="1">
        <v>42156</v>
      </c>
      <c r="Q247" s="23" cm="1">
        <f t="array" ref="Q247">IFERROR(INDEX($B$5:$N$22,MATCH(IF(MONTH($P247)=1,YEAR($P247)-1,YEAR($P247)),$B$5:$B$22,0),IF(MONTH($P247)=1,13,MONTH($P247))),"")</f>
        <v>-3</v>
      </c>
      <c r="R247" s="23" cm="1">
        <f t="array" ref="R247">IFERROR(INDEX($B$5:$N$22,MATCH(IF(MONTH($P247)=1,YEAR($P247)-1,YEAR($P247)),$B$5:$B$22,0),IF(MONTH($P247)=1,13,MONTH($P247))),"")</f>
        <v>-3</v>
      </c>
      <c r="S247" s="23" cm="1">
        <f t="array" ref="S247">IFERROR(INDEX($B$5:$N$22,MATCH(IF(MONTH($P247)=1,YEAR($P247)-1,YEAR($P247)),$B$5:$B$22,0),IF(MONTH($P247)=1,13,MONTH($P247))),"")</f>
        <v>-3</v>
      </c>
    </row>
    <row r="248" spans="16:19">
      <c r="P248" s="1">
        <v>42186</v>
      </c>
      <c r="Q248" s="23" cm="1">
        <f t="array" ref="Q248">IFERROR(INDEX($B$5:$N$22,MATCH(IF(MONTH($P248)=1,YEAR($P248)-1,YEAR($P248)),$B$5:$B$22,0),IF(MONTH($P248)=1,13,MONTH($P248))),"")</f>
        <v>-2</v>
      </c>
      <c r="R248" s="23" cm="1">
        <f t="array" ref="R248">IFERROR(INDEX($B$5:$N$22,MATCH(IF(MONTH($P248)=1,YEAR($P248)-1,YEAR($P248)),$B$5:$B$22,0),IF(MONTH($P248)=1,13,MONTH($P248))),"")</f>
        <v>-2</v>
      </c>
      <c r="S248" s="23" cm="1">
        <f t="array" ref="S248">IFERROR(INDEX($B$5:$N$22,MATCH(IF(MONTH($P248)=1,YEAR($P248)-1,YEAR($P248)),$B$5:$B$22,0),IF(MONTH($P248)=1,13,MONTH($P248))),"")</f>
        <v>-2</v>
      </c>
    </row>
    <row r="249" spans="16:19">
      <c r="P249" s="1">
        <v>42217</v>
      </c>
      <c r="Q249" s="23" cm="1">
        <f t="array" ref="Q249">IFERROR(INDEX($B$5:$N$22,MATCH(IF(MONTH($P249)=1,YEAR($P249)-1,YEAR($P249)),$B$5:$B$22,0),IF(MONTH($P249)=1,13,MONTH($P249))),"")</f>
        <v>-2</v>
      </c>
      <c r="R249" s="23" cm="1">
        <f t="array" ref="R249">IFERROR(INDEX($B$5:$N$22,MATCH(IF(MONTH($P249)=1,YEAR($P249)-1,YEAR($P249)),$B$5:$B$22,0),IF(MONTH($P249)=1,13,MONTH($P249))),"")</f>
        <v>-2</v>
      </c>
      <c r="S249" s="23" cm="1">
        <f t="array" ref="S249">IFERROR(INDEX($B$5:$N$22,MATCH(IF(MONTH($P249)=1,YEAR($P249)-1,YEAR($P249)),$B$5:$B$22,0),IF(MONTH($P249)=1,13,MONTH($P249))),"")</f>
        <v>-2</v>
      </c>
    </row>
    <row r="250" spans="16:19">
      <c r="P250" s="1">
        <v>42248</v>
      </c>
      <c r="Q250" s="23" cm="1">
        <f t="array" ref="Q250">IFERROR(INDEX($B$5:$N$22,MATCH(IF(MONTH($P250)=1,YEAR($P250)-1,YEAR($P250)),$B$5:$B$22,0),IF(MONTH($P250)=1,13,MONTH($P250))),"")</f>
        <v>-3</v>
      </c>
      <c r="R250" s="23" cm="1">
        <f t="array" ref="R250">IFERROR(INDEX($B$5:$N$22,MATCH(IF(MONTH($P250)=1,YEAR($P250)-1,YEAR($P250)),$B$5:$B$22,0),IF(MONTH($P250)=1,13,MONTH($P250))),"")</f>
        <v>-3</v>
      </c>
      <c r="S250" s="23" cm="1">
        <f t="array" ref="S250">IFERROR(INDEX($B$5:$N$22,MATCH(IF(MONTH($P250)=1,YEAR($P250)-1,YEAR($P250)),$B$5:$B$22,0),IF(MONTH($P250)=1,13,MONTH($P250))),"")</f>
        <v>-3</v>
      </c>
    </row>
    <row r="251" spans="16:19">
      <c r="P251" s="1">
        <v>42278</v>
      </c>
      <c r="Q251" s="23" cm="1">
        <f t="array" ref="Q251">IFERROR(INDEX($B$5:$N$22,MATCH(IF(MONTH($P251)=1,YEAR($P251)-1,YEAR($P251)),$B$5:$B$22,0),IF(MONTH($P251)=1,13,MONTH($P251))),"")</f>
        <v>-2</v>
      </c>
      <c r="R251" s="23" cm="1">
        <f t="array" ref="R251">IFERROR(INDEX($B$5:$N$22,MATCH(IF(MONTH($P251)=1,YEAR($P251)-1,YEAR($P251)),$B$5:$B$22,0),IF(MONTH($P251)=1,13,MONTH($P251))),"")</f>
        <v>-2</v>
      </c>
      <c r="S251" s="23" cm="1">
        <f t="array" ref="S251">IFERROR(INDEX($B$5:$N$22,MATCH(IF(MONTH($P251)=1,YEAR($P251)-1,YEAR($P251)),$B$5:$B$22,0),IF(MONTH($P251)=1,13,MONTH($P251))),"")</f>
        <v>-2</v>
      </c>
    </row>
    <row r="252" spans="16:19">
      <c r="P252" s="1">
        <v>42309</v>
      </c>
      <c r="Q252" s="23" cm="1">
        <f t="array" ref="Q252">IFERROR(INDEX($B$5:$N$22,MATCH(IF(MONTH($P252)=1,YEAR($P252)-1,YEAR($P252)),$B$5:$B$22,0),IF(MONTH($P252)=1,13,MONTH($P252))),"")</f>
        <v>-4</v>
      </c>
      <c r="R252" s="23" cm="1">
        <f t="array" ref="R252">IFERROR(INDEX($B$5:$N$22,MATCH(IF(MONTH($P252)=1,YEAR($P252)-1,YEAR($P252)),$B$5:$B$22,0),IF(MONTH($P252)=1,13,MONTH($P252))),"")</f>
        <v>-4</v>
      </c>
      <c r="S252" s="23" cm="1">
        <f t="array" ref="S252">IFERROR(INDEX($B$5:$N$22,MATCH(IF(MONTH($P252)=1,YEAR($P252)-1,YEAR($P252)),$B$5:$B$22,0),IF(MONTH($P252)=1,13,MONTH($P252))),"")</f>
        <v>-4</v>
      </c>
    </row>
    <row r="253" spans="16:19">
      <c r="P253" s="1">
        <v>42339</v>
      </c>
      <c r="Q253" s="23" cm="1">
        <f t="array" ref="Q253">IFERROR(INDEX($B$5:$N$22,MATCH(IF(MONTH($P253)=1,YEAR($P253)-1,YEAR($P253)),$B$5:$B$22,0),IF(MONTH($P253)=1,13,MONTH($P253))),"")</f>
        <v>-4</v>
      </c>
      <c r="R253" s="23" cm="1">
        <f t="array" ref="R253">IFERROR(INDEX($B$5:$N$22,MATCH(IF(MONTH($P253)=1,YEAR($P253)-1,YEAR($P253)),$B$5:$B$22,0),IF(MONTH($P253)=1,13,MONTH($P253))),"")</f>
        <v>-4</v>
      </c>
      <c r="S253" s="23" cm="1">
        <f t="array" ref="S253">IFERROR(INDEX($B$5:$N$22,MATCH(IF(MONTH($P253)=1,YEAR($P253)-1,YEAR($P253)),$B$5:$B$22,0),IF(MONTH($P253)=1,13,MONTH($P253))),"")</f>
        <v>-4</v>
      </c>
    </row>
    <row r="254" spans="16:19">
      <c r="P254" s="1">
        <v>42370</v>
      </c>
      <c r="Q254" s="23" cm="1">
        <f t="array" ref="Q254">IFERROR(INDEX($B$5:$N$22,MATCH(IF(MONTH($P254)=1,YEAR($P254)-1,YEAR($P254)),$B$5:$B$22,0),IF(MONTH($P254)=1,13,MONTH($P254))),"")</f>
        <v>-5</v>
      </c>
      <c r="R254" s="23" cm="1">
        <f t="array" ref="R254">IFERROR(INDEX($B$5:$N$22,MATCH(IF(MONTH($P254)=1,YEAR($P254)-1,YEAR($P254)),$B$5:$B$22,0),IF(MONTH($P254)=1,13,MONTH($P254))),"")</f>
        <v>-5</v>
      </c>
      <c r="S254" s="23" cm="1">
        <f t="array" ref="S254">IFERROR(INDEX($B$5:$N$22,MATCH(IF(MONTH($P254)=1,YEAR($P254)-1,YEAR($P254)),$B$5:$B$22,0),IF(MONTH($P254)=1,13,MONTH($P254))),"")</f>
        <v>-5</v>
      </c>
    </row>
    <row r="255" spans="16:19">
      <c r="P255" s="1">
        <v>42401</v>
      </c>
      <c r="Q255" s="23" cm="1">
        <f t="array" ref="Q255">IFERROR(INDEX($B$5:$N$22,MATCH(IF(MONTH($P255)=1,YEAR($P255)-1,YEAR($P255)),$B$5:$B$22,0),IF(MONTH($P255)=1,13,MONTH($P255))),"")</f>
        <v>-6</v>
      </c>
      <c r="R255" s="23" cm="1">
        <f t="array" ref="R255">IFERROR(INDEX($B$5:$N$22,MATCH(IF(MONTH($P255)=1,YEAR($P255)-1,YEAR($P255)),$B$5:$B$22,0),IF(MONTH($P255)=1,13,MONTH($P255))),"")</f>
        <v>-6</v>
      </c>
      <c r="S255" s="23" cm="1">
        <f t="array" ref="S255">IFERROR(INDEX($B$5:$N$22,MATCH(IF(MONTH($P255)=1,YEAR($P255)-1,YEAR($P255)),$B$5:$B$22,0),IF(MONTH($P255)=1,13,MONTH($P255))),"")</f>
        <v>-6</v>
      </c>
    </row>
    <row r="256" spans="16:19">
      <c r="P256" s="1">
        <v>42430</v>
      </c>
      <c r="Q256" s="23" cm="1">
        <f t="array" ref="Q256">IFERROR(INDEX($B$5:$N$22,MATCH(IF(MONTH($P256)=1,YEAR($P256)-1,YEAR($P256)),$B$5:$B$22,0),IF(MONTH($P256)=1,13,MONTH($P256))),"")</f>
        <v>-4</v>
      </c>
      <c r="R256" s="23" cm="1">
        <f t="array" ref="R256">IFERROR(INDEX($B$5:$N$22,MATCH(IF(MONTH($P256)=1,YEAR($P256)-1,YEAR($P256)),$B$5:$B$22,0),IF(MONTH($P256)=1,13,MONTH($P256))),"")</f>
        <v>-4</v>
      </c>
      <c r="S256" s="23" cm="1">
        <f t="array" ref="S256">IFERROR(INDEX($B$5:$N$22,MATCH(IF(MONTH($P256)=1,YEAR($P256)-1,YEAR($P256)),$B$5:$B$22,0),IF(MONTH($P256)=1,13,MONTH($P256))),"")</f>
        <v>-4</v>
      </c>
    </row>
    <row r="257" spans="16:19">
      <c r="P257" s="1">
        <v>42461</v>
      </c>
      <c r="Q257" s="23" cm="1">
        <f t="array" ref="Q257">IFERROR(INDEX($B$5:$N$22,MATCH(IF(MONTH($P257)=1,YEAR($P257)-1,YEAR($P257)),$B$5:$B$22,0),IF(MONTH($P257)=1,13,MONTH($P257))),"")</f>
        <v>-3</v>
      </c>
      <c r="R257" s="23" cm="1">
        <f t="array" ref="R257">IFERROR(INDEX($B$5:$N$22,MATCH(IF(MONTH($P257)=1,YEAR($P257)-1,YEAR($P257)),$B$5:$B$22,0),IF(MONTH($P257)=1,13,MONTH($P257))),"")</f>
        <v>-3</v>
      </c>
      <c r="S257" s="23" cm="1">
        <f t="array" ref="S257">IFERROR(INDEX($B$5:$N$22,MATCH(IF(MONTH($P257)=1,YEAR($P257)-1,YEAR($P257)),$B$5:$B$22,0),IF(MONTH($P257)=1,13,MONTH($P257))),"")</f>
        <v>-3</v>
      </c>
    </row>
    <row r="258" spans="16:19">
      <c r="P258" s="1">
        <v>42491</v>
      </c>
      <c r="Q258" s="23" cm="1">
        <f t="array" ref="Q258">IFERROR(INDEX($B$5:$N$22,MATCH(IF(MONTH($P258)=1,YEAR($P258)-1,YEAR($P258)),$B$5:$B$22,0),IF(MONTH($P258)=1,13,MONTH($P258))),"")</f>
        <v>-2</v>
      </c>
      <c r="R258" s="23" cm="1">
        <f t="array" ref="R258">IFERROR(INDEX($B$5:$N$22,MATCH(IF(MONTH($P258)=1,YEAR($P258)-1,YEAR($P258)),$B$5:$B$22,0),IF(MONTH($P258)=1,13,MONTH($P258))),"")</f>
        <v>-2</v>
      </c>
      <c r="S258" s="23" cm="1">
        <f t="array" ref="S258">IFERROR(INDEX($B$5:$N$22,MATCH(IF(MONTH($P258)=1,YEAR($P258)-1,YEAR($P258)),$B$5:$B$22,0),IF(MONTH($P258)=1,13,MONTH($P258))),"")</f>
        <v>-2</v>
      </c>
    </row>
    <row r="259" spans="16:19">
      <c r="P259" s="1">
        <v>42522</v>
      </c>
      <c r="Q259" s="23" cm="1">
        <f t="array" ref="Q259">IFERROR(INDEX($B$5:$N$22,MATCH(IF(MONTH($P259)=1,YEAR($P259)-1,YEAR($P259)),$B$5:$B$22,0),IF(MONTH($P259)=1,13,MONTH($P259))),"")</f>
        <v>-1</v>
      </c>
      <c r="R259" s="23" cm="1">
        <f t="array" ref="R259">IFERROR(INDEX($B$5:$N$22,MATCH(IF(MONTH($P259)=1,YEAR($P259)-1,YEAR($P259)),$B$5:$B$22,0),IF(MONTH($P259)=1,13,MONTH($P259))),"")</f>
        <v>-1</v>
      </c>
      <c r="S259" s="23" cm="1">
        <f t="array" ref="S259">IFERROR(INDEX($B$5:$N$22,MATCH(IF(MONTH($P259)=1,YEAR($P259)-1,YEAR($P259)),$B$5:$B$22,0),IF(MONTH($P259)=1,13,MONTH($P259))),"")</f>
        <v>-1</v>
      </c>
    </row>
    <row r="260" spans="16:19">
      <c r="P260" s="1">
        <v>42552</v>
      </c>
      <c r="Q260" s="23" cm="1">
        <f t="array" ref="Q260">IFERROR(INDEX($B$5:$N$22,MATCH(IF(MONTH($P260)=1,YEAR($P260)-1,YEAR($P260)),$B$5:$B$22,0),IF(MONTH($P260)=1,13,MONTH($P260))),"")</f>
        <v>2</v>
      </c>
      <c r="R260" s="23" cm="1">
        <f t="array" ref="R260">IFERROR(INDEX($B$5:$N$22,MATCH(IF(MONTH($P260)=1,YEAR($P260)-1,YEAR($P260)),$B$5:$B$22,0),IF(MONTH($P260)=1,13,MONTH($P260))),"")</f>
        <v>2</v>
      </c>
      <c r="S260" s="23" cm="1">
        <f t="array" ref="S260">IFERROR(INDEX($B$5:$N$22,MATCH(IF(MONTH($P260)=1,YEAR($P260)-1,YEAR($P260)),$B$5:$B$22,0),IF(MONTH($P260)=1,13,MONTH($P260))),"")</f>
        <v>2</v>
      </c>
    </row>
    <row r="261" spans="16:19">
      <c r="P261" s="1">
        <v>42583</v>
      </c>
      <c r="Q261" s="23" cm="1">
        <f t="array" ref="Q261">IFERROR(INDEX($B$5:$N$22,MATCH(IF(MONTH($P261)=1,YEAR($P261)-1,YEAR($P261)),$B$5:$B$22,0),IF(MONTH($P261)=1,13,MONTH($P261))),"")</f>
        <v>2</v>
      </c>
      <c r="R261" s="23" cm="1">
        <f t="array" ref="R261">IFERROR(INDEX($B$5:$N$22,MATCH(IF(MONTH($P261)=1,YEAR($P261)-1,YEAR($P261)),$B$5:$B$22,0),IF(MONTH($P261)=1,13,MONTH($P261))),"")</f>
        <v>2</v>
      </c>
      <c r="S261" s="23" cm="1">
        <f t="array" ref="S261">IFERROR(INDEX($B$5:$N$22,MATCH(IF(MONTH($P261)=1,YEAR($P261)-1,YEAR($P261)),$B$5:$B$22,0),IF(MONTH($P261)=1,13,MONTH($P261))),"")</f>
        <v>2</v>
      </c>
    </row>
    <row r="262" spans="16:19">
      <c r="P262" s="1">
        <v>42614</v>
      </c>
      <c r="Q262" s="23" cm="1">
        <f t="array" ref="Q262">IFERROR(INDEX($B$5:$N$22,MATCH(IF(MONTH($P262)=1,YEAR($P262)-1,YEAR($P262)),$B$5:$B$22,0),IF(MONTH($P262)=1,13,MONTH($P262))),"")</f>
        <v>1</v>
      </c>
      <c r="R262" s="23" cm="1">
        <f t="array" ref="R262">IFERROR(INDEX($B$5:$N$22,MATCH(IF(MONTH($P262)=1,YEAR($P262)-1,YEAR($P262)),$B$5:$B$22,0),IF(MONTH($P262)=1,13,MONTH($P262))),"")</f>
        <v>1</v>
      </c>
      <c r="S262" s="23" cm="1">
        <f t="array" ref="S262">IFERROR(INDEX($B$5:$N$22,MATCH(IF(MONTH($P262)=1,YEAR($P262)-1,YEAR($P262)),$B$5:$B$22,0),IF(MONTH($P262)=1,13,MONTH($P262))),"")</f>
        <v>1</v>
      </c>
    </row>
    <row r="263" spans="16:19">
      <c r="P263" s="1">
        <v>42644</v>
      </c>
      <c r="Q263" s="23" cm="1">
        <f t="array" ref="Q263">IFERROR(INDEX($B$5:$N$22,MATCH(IF(MONTH($P263)=1,YEAR($P263)-1,YEAR($P263)),$B$5:$B$22,0),IF(MONTH($P263)=1,13,MONTH($P263))),"")</f>
        <v>-1</v>
      </c>
      <c r="R263" s="23" cm="1">
        <f t="array" ref="R263">IFERROR(INDEX($B$5:$N$22,MATCH(IF(MONTH($P263)=1,YEAR($P263)-1,YEAR($P263)),$B$5:$B$22,0),IF(MONTH($P263)=1,13,MONTH($P263))),"")</f>
        <v>-1</v>
      </c>
      <c r="S263" s="23" cm="1">
        <f t="array" ref="S263">IFERROR(INDEX($B$5:$N$22,MATCH(IF(MONTH($P263)=1,YEAR($P263)-1,YEAR($P263)),$B$5:$B$22,0),IF(MONTH($P263)=1,13,MONTH($P263))),"")</f>
        <v>-1</v>
      </c>
    </row>
    <row r="264" spans="16:19">
      <c r="P264" s="1">
        <v>42675</v>
      </c>
      <c r="Q264" s="23" cm="1">
        <f t="array" ref="Q264">IFERROR(INDEX($B$5:$N$22,MATCH(IF(MONTH($P264)=1,YEAR($P264)-1,YEAR($P264)),$B$5:$B$22,0),IF(MONTH($P264)=1,13,MONTH($P264))),"")</f>
        <v>-3</v>
      </c>
      <c r="R264" s="23" cm="1">
        <f t="array" ref="R264">IFERROR(INDEX($B$5:$N$22,MATCH(IF(MONTH($P264)=1,YEAR($P264)-1,YEAR($P264)),$B$5:$B$22,0),IF(MONTH($P264)=1,13,MONTH($P264))),"")</f>
        <v>-3</v>
      </c>
      <c r="S264" s="23" cm="1">
        <f t="array" ref="S264">IFERROR(INDEX($B$5:$N$22,MATCH(IF(MONTH($P264)=1,YEAR($P264)-1,YEAR($P264)),$B$5:$B$22,0),IF(MONTH($P264)=1,13,MONTH($P264))),"")</f>
        <v>-3</v>
      </c>
    </row>
    <row r="265" spans="16:19">
      <c r="P265" s="1">
        <v>42705</v>
      </c>
      <c r="Q265" s="23" cm="1">
        <f t="array" ref="Q265">IFERROR(INDEX($B$5:$N$22,MATCH(IF(MONTH($P265)=1,YEAR($P265)-1,YEAR($P265)),$B$5:$B$22,0),IF(MONTH($P265)=1,13,MONTH($P265))),"")</f>
        <v>-5</v>
      </c>
      <c r="R265" s="23" cm="1">
        <f t="array" ref="R265">IFERROR(INDEX($B$5:$N$22,MATCH(IF(MONTH($P265)=1,YEAR($P265)-1,YEAR($P265)),$B$5:$B$22,0),IF(MONTH($P265)=1,13,MONTH($P265))),"")</f>
        <v>-5</v>
      </c>
      <c r="S265" s="23" cm="1">
        <f t="array" ref="S265">IFERROR(INDEX($B$5:$N$22,MATCH(IF(MONTH($P265)=1,YEAR($P265)-1,YEAR($P265)),$B$5:$B$22,0),IF(MONTH($P265)=1,13,MONTH($P265))),"")</f>
        <v>-5</v>
      </c>
    </row>
    <row r="266" spans="16:19">
      <c r="P266" s="1">
        <v>42736</v>
      </c>
      <c r="Q266" s="23" cm="1">
        <f t="array" ref="Q266">IFERROR(INDEX($B$5:$N$22,MATCH(IF(MONTH($P266)=1,YEAR($P266)-1,YEAR($P266)),$B$5:$B$22,0),IF(MONTH($P266)=1,13,MONTH($P266))),"")</f>
        <v>-7</v>
      </c>
      <c r="R266" s="23" cm="1">
        <f t="array" ref="R266">IFERROR(INDEX($B$5:$N$22,MATCH(IF(MONTH($P266)=1,YEAR($P266)-1,YEAR($P266)),$B$5:$B$22,0),IF(MONTH($P266)=1,13,MONTH($P266))),"")</f>
        <v>-7</v>
      </c>
      <c r="S266" s="23" cm="1">
        <f t="array" ref="S266">IFERROR(INDEX($B$5:$N$22,MATCH(IF(MONTH($P266)=1,YEAR($P266)-1,YEAR($P266)),$B$5:$B$22,0),IF(MONTH($P266)=1,13,MONTH($P266))),"")</f>
        <v>-7</v>
      </c>
    </row>
    <row r="267" spans="16:19">
      <c r="P267" s="1">
        <v>42767</v>
      </c>
      <c r="Q267" s="23" cm="1">
        <f t="array" ref="Q267">IFERROR(INDEX($B$5:$N$22,MATCH(IF(MONTH($P267)=1,YEAR($P267)-1,YEAR($P267)),$B$5:$B$22,0),IF(MONTH($P267)=1,13,MONTH($P267))),"")</f>
        <v>-1</v>
      </c>
      <c r="R267" s="23" cm="1">
        <f t="array" ref="R267">IFERROR(INDEX($B$5:$N$22,MATCH(IF(MONTH($P267)=1,YEAR($P267)-1,YEAR($P267)),$B$5:$B$22,0),IF(MONTH($P267)=1,13,MONTH($P267))),"")</f>
        <v>-1</v>
      </c>
      <c r="S267" s="23" cm="1">
        <f t="array" ref="S267">IFERROR(INDEX($B$5:$N$22,MATCH(IF(MONTH($P267)=1,YEAR($P267)-1,YEAR($P267)),$B$5:$B$22,0),IF(MONTH($P267)=1,13,MONTH($P267))),"")</f>
        <v>-1</v>
      </c>
    </row>
    <row r="268" spans="16:19">
      <c r="P268" s="1">
        <v>42795</v>
      </c>
      <c r="Q268" s="23" cm="1">
        <f t="array" ref="Q268">IFERROR(INDEX($B$5:$N$22,MATCH(IF(MONTH($P268)=1,YEAR($P268)-1,YEAR($P268)),$B$5:$B$22,0),IF(MONTH($P268)=1,13,MONTH($P268))),"")</f>
        <v>-1</v>
      </c>
      <c r="R268" s="23" cm="1">
        <f t="array" ref="R268">IFERROR(INDEX($B$5:$N$22,MATCH(IF(MONTH($P268)=1,YEAR($P268)-1,YEAR($P268)),$B$5:$B$22,0),IF(MONTH($P268)=1,13,MONTH($P268))),"")</f>
        <v>-1</v>
      </c>
      <c r="S268" s="23" cm="1">
        <f t="array" ref="S268">IFERROR(INDEX($B$5:$N$22,MATCH(IF(MONTH($P268)=1,YEAR($P268)-1,YEAR($P268)),$B$5:$B$22,0),IF(MONTH($P268)=1,13,MONTH($P268))),"")</f>
        <v>-1</v>
      </c>
    </row>
    <row r="269" spans="16:19">
      <c r="P269" s="1">
        <v>42826</v>
      </c>
      <c r="Q269" s="23" cm="1">
        <f t="array" ref="Q269">IFERROR(INDEX($B$5:$N$22,MATCH(IF(MONTH($P269)=1,YEAR($P269)-1,YEAR($P269)),$B$5:$B$22,0),IF(MONTH($P269)=1,13,MONTH($P269))),"")</f>
        <v>1</v>
      </c>
      <c r="R269" s="23" cm="1">
        <f t="array" ref="R269">IFERROR(INDEX($B$5:$N$22,MATCH(IF(MONTH($P269)=1,YEAR($P269)-1,YEAR($P269)),$B$5:$B$22,0),IF(MONTH($P269)=1,13,MONTH($P269))),"")</f>
        <v>1</v>
      </c>
      <c r="S269" s="23" cm="1">
        <f t="array" ref="S269">IFERROR(INDEX($B$5:$N$22,MATCH(IF(MONTH($P269)=1,YEAR($P269)-1,YEAR($P269)),$B$5:$B$22,0),IF(MONTH($P269)=1,13,MONTH($P269))),"")</f>
        <v>1</v>
      </c>
    </row>
    <row r="270" spans="16:19">
      <c r="P270" s="1">
        <v>42856</v>
      </c>
      <c r="Q270" s="23" cm="1">
        <f t="array" ref="Q270">IFERROR(INDEX($B$5:$N$22,MATCH(IF(MONTH($P270)=1,YEAR($P270)-1,YEAR($P270)),$B$5:$B$22,0),IF(MONTH($P270)=1,13,MONTH($P270))),"")</f>
        <v>1</v>
      </c>
      <c r="R270" s="23" cm="1">
        <f t="array" ref="R270">IFERROR(INDEX($B$5:$N$22,MATCH(IF(MONTH($P270)=1,YEAR($P270)-1,YEAR($P270)),$B$5:$B$22,0),IF(MONTH($P270)=1,13,MONTH($P270))),"")</f>
        <v>1</v>
      </c>
      <c r="S270" s="23" cm="1">
        <f t="array" ref="S270">IFERROR(INDEX($B$5:$N$22,MATCH(IF(MONTH($P270)=1,YEAR($P270)-1,YEAR($P270)),$B$5:$B$22,0),IF(MONTH($P270)=1,13,MONTH($P270))),"")</f>
        <v>1</v>
      </c>
    </row>
    <row r="271" spans="16:19">
      <c r="P271" s="1">
        <v>42887</v>
      </c>
      <c r="Q271" s="23" cm="1">
        <f t="array" ref="Q271">IFERROR(INDEX($B$5:$N$22,MATCH(IF(MONTH($P271)=1,YEAR($P271)-1,YEAR($P271)),$B$5:$B$22,0),IF(MONTH($P271)=1,13,MONTH($P271))),"")</f>
        <v>-1</v>
      </c>
      <c r="R271" s="23" cm="1">
        <f t="array" ref="R271">IFERROR(INDEX($B$5:$N$22,MATCH(IF(MONTH($P271)=1,YEAR($P271)-1,YEAR($P271)),$B$5:$B$22,0),IF(MONTH($P271)=1,13,MONTH($P271))),"")</f>
        <v>-1</v>
      </c>
      <c r="S271" s="23" cm="1">
        <f t="array" ref="S271">IFERROR(INDEX($B$5:$N$22,MATCH(IF(MONTH($P271)=1,YEAR($P271)-1,YEAR($P271)),$B$5:$B$22,0),IF(MONTH($P271)=1,13,MONTH($P271))),"")</f>
        <v>-1</v>
      </c>
    </row>
    <row r="272" spans="16:19">
      <c r="P272" s="1">
        <v>42917</v>
      </c>
      <c r="Q272" s="23" cm="1">
        <f t="array" ref="Q272">IFERROR(INDEX($B$5:$N$22,MATCH(IF(MONTH($P272)=1,YEAR($P272)-1,YEAR($P272)),$B$5:$B$22,0),IF(MONTH($P272)=1,13,MONTH($P272))),"")</f>
        <v>0</v>
      </c>
      <c r="R272" s="23" cm="1">
        <f t="array" ref="R272">IFERROR(INDEX($B$5:$N$22,MATCH(IF(MONTH($P272)=1,YEAR($P272)-1,YEAR($P272)),$B$5:$B$22,0),IF(MONTH($P272)=1,13,MONTH($P272))),"")</f>
        <v>0</v>
      </c>
      <c r="S272" s="23" cm="1">
        <f t="array" ref="S272">IFERROR(INDEX($B$5:$N$22,MATCH(IF(MONTH($P272)=1,YEAR($P272)-1,YEAR($P272)),$B$5:$B$22,0),IF(MONTH($P272)=1,13,MONTH($P272))),"")</f>
        <v>0</v>
      </c>
    </row>
    <row r="273" spans="16:19">
      <c r="P273" s="1">
        <v>42948</v>
      </c>
      <c r="Q273" s="23" cm="1">
        <f t="array" ref="Q273">IFERROR(INDEX($B$5:$N$22,MATCH(IF(MONTH($P273)=1,YEAR($P273)-1,YEAR($P273)),$B$5:$B$22,0),IF(MONTH($P273)=1,13,MONTH($P273))),"")</f>
        <v>2</v>
      </c>
      <c r="R273" s="23" cm="1">
        <f t="array" ref="R273">IFERROR(INDEX($B$5:$N$22,MATCH(IF(MONTH($P273)=1,YEAR($P273)-1,YEAR($P273)),$B$5:$B$22,0),IF(MONTH($P273)=1,13,MONTH($P273))),"")</f>
        <v>2</v>
      </c>
      <c r="S273" s="23" cm="1">
        <f t="array" ref="S273">IFERROR(INDEX($B$5:$N$22,MATCH(IF(MONTH($P273)=1,YEAR($P273)-1,YEAR($P273)),$B$5:$B$22,0),IF(MONTH($P273)=1,13,MONTH($P273))),"")</f>
        <v>2</v>
      </c>
    </row>
    <row r="274" spans="16:19">
      <c r="P274" s="1">
        <v>42979</v>
      </c>
      <c r="Q274" s="23" cm="1">
        <f t="array" ref="Q274">IFERROR(INDEX($B$5:$N$22,MATCH(IF(MONTH($P274)=1,YEAR($P274)-1,YEAR($P274)),$B$5:$B$22,0),IF(MONTH($P274)=1,13,MONTH($P274))),"")</f>
        <v>1</v>
      </c>
      <c r="R274" s="23" cm="1">
        <f t="array" ref="R274">IFERROR(INDEX($B$5:$N$22,MATCH(IF(MONTH($P274)=1,YEAR($P274)-1,YEAR($P274)),$B$5:$B$22,0),IF(MONTH($P274)=1,13,MONTH($P274))),"")</f>
        <v>1</v>
      </c>
      <c r="S274" s="23" cm="1">
        <f t="array" ref="S274">IFERROR(INDEX($B$5:$N$22,MATCH(IF(MONTH($P274)=1,YEAR($P274)-1,YEAR($P274)),$B$5:$B$22,0),IF(MONTH($P274)=1,13,MONTH($P274))),"")</f>
        <v>1</v>
      </c>
    </row>
    <row r="275" spans="16:19">
      <c r="P275" s="1">
        <v>43009</v>
      </c>
      <c r="Q275" s="23" cm="1">
        <f t="array" ref="Q275">IFERROR(INDEX($B$5:$N$22,MATCH(IF(MONTH($P275)=1,YEAR($P275)-1,YEAR($P275)),$B$5:$B$22,0),IF(MONTH($P275)=1,13,MONTH($P275))),"")</f>
        <v>0</v>
      </c>
      <c r="R275" s="23" cm="1">
        <f t="array" ref="R275">IFERROR(INDEX($B$5:$N$22,MATCH(IF(MONTH($P275)=1,YEAR($P275)-1,YEAR($P275)),$B$5:$B$22,0),IF(MONTH($P275)=1,13,MONTH($P275))),"")</f>
        <v>0</v>
      </c>
      <c r="S275" s="23" cm="1">
        <f t="array" ref="S275">IFERROR(INDEX($B$5:$N$22,MATCH(IF(MONTH($P275)=1,YEAR($P275)-1,YEAR($P275)),$B$5:$B$22,0),IF(MONTH($P275)=1,13,MONTH($P275))),"")</f>
        <v>0</v>
      </c>
    </row>
    <row r="276" spans="16:19">
      <c r="P276" s="1">
        <v>43040</v>
      </c>
      <c r="Q276" s="23" cm="1">
        <f t="array" ref="Q276">IFERROR(INDEX($B$5:$N$22,MATCH(IF(MONTH($P276)=1,YEAR($P276)-1,YEAR($P276)),$B$5:$B$22,0),IF(MONTH($P276)=1,13,MONTH($P276))),"")</f>
        <v>-1</v>
      </c>
      <c r="R276" s="23" cm="1">
        <f t="array" ref="R276">IFERROR(INDEX($B$5:$N$22,MATCH(IF(MONTH($P276)=1,YEAR($P276)-1,YEAR($P276)),$B$5:$B$22,0),IF(MONTH($P276)=1,13,MONTH($P276))),"")</f>
        <v>-1</v>
      </c>
      <c r="S276" s="23" cm="1">
        <f t="array" ref="S276">IFERROR(INDEX($B$5:$N$22,MATCH(IF(MONTH($P276)=1,YEAR($P276)-1,YEAR($P276)),$B$5:$B$22,0),IF(MONTH($P276)=1,13,MONTH($P276))),"")</f>
        <v>-1</v>
      </c>
    </row>
    <row r="277" spans="16:19">
      <c r="P277" s="1">
        <v>43070</v>
      </c>
      <c r="Q277" s="23" cm="1">
        <f t="array" ref="Q277">IFERROR(INDEX($B$5:$N$22,MATCH(IF(MONTH($P277)=1,YEAR($P277)-1,YEAR($P277)),$B$5:$B$22,0),IF(MONTH($P277)=1,13,MONTH($P277))),"")</f>
        <v>-1</v>
      </c>
      <c r="R277" s="23" cm="1">
        <f t="array" ref="R277">IFERROR(INDEX($B$5:$N$22,MATCH(IF(MONTH($P277)=1,YEAR($P277)-1,YEAR($P277)),$B$5:$B$22,0),IF(MONTH($P277)=1,13,MONTH($P277))),"")</f>
        <v>-1</v>
      </c>
      <c r="S277" s="23" cm="1">
        <f t="array" ref="S277">IFERROR(INDEX($B$5:$N$22,MATCH(IF(MONTH($P277)=1,YEAR($P277)-1,YEAR($P277)),$B$5:$B$22,0),IF(MONTH($P277)=1,13,MONTH($P277))),"")</f>
        <v>-1</v>
      </c>
    </row>
    <row r="278" spans="16:19">
      <c r="P278" s="1">
        <v>43101</v>
      </c>
      <c r="Q278" s="23" cm="1">
        <f t="array" ref="Q278">IFERROR(INDEX($B$5:$N$22,MATCH(IF(MONTH($P278)=1,YEAR($P278)-1,YEAR($P278)),$B$5:$B$22,0),IF(MONTH($P278)=1,13,MONTH($P278))),"")</f>
        <v>-2</v>
      </c>
      <c r="R278" s="23" cm="1">
        <f t="array" ref="R278">IFERROR(INDEX($B$5:$N$22,MATCH(IF(MONTH($P278)=1,YEAR($P278)-1,YEAR($P278)),$B$5:$B$22,0),IF(MONTH($P278)=1,13,MONTH($P278))),"")</f>
        <v>-2</v>
      </c>
      <c r="S278" s="23" cm="1">
        <f t="array" ref="S278">IFERROR(INDEX($B$5:$N$22,MATCH(IF(MONTH($P278)=1,YEAR($P278)-1,YEAR($P278)),$B$5:$B$22,0),IF(MONTH($P278)=1,13,MONTH($P278))),"")</f>
        <v>-2</v>
      </c>
    </row>
    <row r="279" spans="16:19">
      <c r="P279" s="1">
        <v>43132</v>
      </c>
      <c r="Q279" s="23" cm="1">
        <f t="array" ref="Q279">IFERROR(INDEX($B$5:$N$22,MATCH(IF(MONTH($P279)=1,YEAR($P279)-1,YEAR($P279)),$B$5:$B$22,0),IF(MONTH($P279)=1,13,MONTH($P279))),"")</f>
        <v>0</v>
      </c>
      <c r="R279" s="23" cm="1">
        <f t="array" ref="R279">IFERROR(INDEX($B$5:$N$22,MATCH(IF(MONTH($P279)=1,YEAR($P279)-1,YEAR($P279)),$B$5:$B$22,0),IF(MONTH($P279)=1,13,MONTH($P279))),"")</f>
        <v>0</v>
      </c>
      <c r="S279" s="23" cm="1">
        <f t="array" ref="S279">IFERROR(INDEX($B$5:$N$22,MATCH(IF(MONTH($P279)=1,YEAR($P279)-1,YEAR($P279)),$B$5:$B$22,0),IF(MONTH($P279)=1,13,MONTH($P279))),"")</f>
        <v>0</v>
      </c>
    </row>
    <row r="280" spans="16:19">
      <c r="P280" s="1">
        <v>43160</v>
      </c>
      <c r="Q280" s="23" cm="1">
        <f t="array" ref="Q280">IFERROR(INDEX($B$5:$N$22,MATCH(IF(MONTH($P280)=1,YEAR($P280)-1,YEAR($P280)),$B$5:$B$22,0),IF(MONTH($P280)=1,13,MONTH($P280))),"")</f>
        <v>1</v>
      </c>
      <c r="R280" s="23" cm="1">
        <f t="array" ref="R280">IFERROR(INDEX($B$5:$N$22,MATCH(IF(MONTH($P280)=1,YEAR($P280)-1,YEAR($P280)),$B$5:$B$22,0),IF(MONTH($P280)=1,13,MONTH($P280))),"")</f>
        <v>1</v>
      </c>
      <c r="S280" s="23" cm="1">
        <f t="array" ref="S280">IFERROR(INDEX($B$5:$N$22,MATCH(IF(MONTH($P280)=1,YEAR($P280)-1,YEAR($P280)),$B$5:$B$22,0),IF(MONTH($P280)=1,13,MONTH($P280))),"")</f>
        <v>1</v>
      </c>
    </row>
    <row r="281" spans="16:19">
      <c r="P281" s="1">
        <v>43191</v>
      </c>
      <c r="Q281" s="23" cm="1">
        <f t="array" ref="Q281">IFERROR(INDEX($B$5:$N$22,MATCH(IF(MONTH($P281)=1,YEAR($P281)-1,YEAR($P281)),$B$5:$B$22,0),IF(MONTH($P281)=1,13,MONTH($P281))),"")</f>
        <v>2</v>
      </c>
      <c r="R281" s="23" cm="1">
        <f t="array" ref="R281">IFERROR(INDEX($B$5:$N$22,MATCH(IF(MONTH($P281)=1,YEAR($P281)-1,YEAR($P281)),$B$5:$B$22,0),IF(MONTH($P281)=1,13,MONTH($P281))),"")</f>
        <v>2</v>
      </c>
      <c r="S281" s="23" cm="1">
        <f t="array" ref="S281">IFERROR(INDEX($B$5:$N$22,MATCH(IF(MONTH($P281)=1,YEAR($P281)-1,YEAR($P281)),$B$5:$B$22,0),IF(MONTH($P281)=1,13,MONTH($P281))),"")</f>
        <v>2</v>
      </c>
    </row>
    <row r="282" spans="16:19">
      <c r="P282" s="1">
        <v>43221</v>
      </c>
      <c r="Q282" s="23" cm="1">
        <f t="array" ref="Q282">IFERROR(INDEX($B$5:$N$22,MATCH(IF(MONTH($P282)=1,YEAR($P282)-1,YEAR($P282)),$B$5:$B$22,0),IF(MONTH($P282)=1,13,MONTH($P282))),"")</f>
        <v>2</v>
      </c>
      <c r="R282" s="23" cm="1">
        <f t="array" ref="R282">IFERROR(INDEX($B$5:$N$22,MATCH(IF(MONTH($P282)=1,YEAR($P282)-1,YEAR($P282)),$B$5:$B$22,0),IF(MONTH($P282)=1,13,MONTH($P282))),"")</f>
        <v>2</v>
      </c>
      <c r="S282" s="23" cm="1">
        <f t="array" ref="S282">IFERROR(INDEX($B$5:$N$22,MATCH(IF(MONTH($P282)=1,YEAR($P282)-1,YEAR($P282)),$B$5:$B$22,0),IF(MONTH($P282)=1,13,MONTH($P282))),"")</f>
        <v>2</v>
      </c>
    </row>
    <row r="283" spans="16:19">
      <c r="P283" s="1">
        <v>43252</v>
      </c>
      <c r="Q283" s="23" cm="1">
        <f t="array" ref="Q283">IFERROR(INDEX($B$5:$N$22,MATCH(IF(MONTH($P283)=1,YEAR($P283)-1,YEAR($P283)),$B$5:$B$22,0),IF(MONTH($P283)=1,13,MONTH($P283))),"")</f>
        <v>3</v>
      </c>
      <c r="R283" s="23" cm="1">
        <f t="array" ref="R283">IFERROR(INDEX($B$5:$N$22,MATCH(IF(MONTH($P283)=1,YEAR($P283)-1,YEAR($P283)),$B$5:$B$22,0),IF(MONTH($P283)=1,13,MONTH($P283))),"")</f>
        <v>3</v>
      </c>
      <c r="S283" s="23" cm="1">
        <f t="array" ref="S283">IFERROR(INDEX($B$5:$N$22,MATCH(IF(MONTH($P283)=1,YEAR($P283)-1,YEAR($P283)),$B$5:$B$22,0),IF(MONTH($P283)=1,13,MONTH($P283))),"")</f>
        <v>3</v>
      </c>
    </row>
    <row r="284" spans="16:19">
      <c r="P284" s="1">
        <v>43282</v>
      </c>
      <c r="Q284" s="23" cm="1">
        <f t="array" ref="Q284">IFERROR(INDEX($B$5:$N$22,MATCH(IF(MONTH($P284)=1,YEAR($P284)-1,YEAR($P284)),$B$5:$B$22,0),IF(MONTH($P284)=1,13,MONTH($P284))),"")</f>
        <v>3</v>
      </c>
      <c r="R284" s="23" cm="1">
        <f t="array" ref="R284">IFERROR(INDEX($B$5:$N$22,MATCH(IF(MONTH($P284)=1,YEAR($P284)-1,YEAR($P284)),$B$5:$B$22,0),IF(MONTH($P284)=1,13,MONTH($P284))),"")</f>
        <v>3</v>
      </c>
      <c r="S284" s="23" cm="1">
        <f t="array" ref="S284">IFERROR(INDEX($B$5:$N$22,MATCH(IF(MONTH($P284)=1,YEAR($P284)-1,YEAR($P284)),$B$5:$B$22,0),IF(MONTH($P284)=1,13,MONTH($P284))),"")</f>
        <v>3</v>
      </c>
    </row>
    <row r="285" spans="16:19">
      <c r="P285" s="1">
        <v>43313</v>
      </c>
      <c r="Q285" s="23" cm="1">
        <f t="array" ref="Q285">IFERROR(INDEX($B$5:$N$22,MATCH(IF(MONTH($P285)=1,YEAR($P285)-1,YEAR($P285)),$B$5:$B$22,0),IF(MONTH($P285)=1,13,MONTH($P285))),"")</f>
        <v>3</v>
      </c>
      <c r="R285" s="23" cm="1">
        <f t="array" ref="R285">IFERROR(INDEX($B$5:$N$22,MATCH(IF(MONTH($P285)=1,YEAR($P285)-1,YEAR($P285)),$B$5:$B$22,0),IF(MONTH($P285)=1,13,MONTH($P285))),"")</f>
        <v>3</v>
      </c>
      <c r="S285" s="23" cm="1">
        <f t="array" ref="S285">IFERROR(INDEX($B$5:$N$22,MATCH(IF(MONTH($P285)=1,YEAR($P285)-1,YEAR($P285)),$B$5:$B$22,0),IF(MONTH($P285)=1,13,MONTH($P285))),"")</f>
        <v>3</v>
      </c>
    </row>
    <row r="286" spans="16:19">
      <c r="P286" s="1">
        <v>43344</v>
      </c>
      <c r="Q286" s="23" cm="1">
        <f t="array" ref="Q286">IFERROR(INDEX($B$5:$N$22,MATCH(IF(MONTH($P286)=1,YEAR($P286)-1,YEAR($P286)),$B$5:$B$22,0),IF(MONTH($P286)=1,13,MONTH($P286))),"")</f>
        <v>0</v>
      </c>
      <c r="R286" s="23" cm="1">
        <f t="array" ref="R286">IFERROR(INDEX($B$5:$N$22,MATCH(IF(MONTH($P286)=1,YEAR($P286)-1,YEAR($P286)),$B$5:$B$22,0),IF(MONTH($P286)=1,13,MONTH($P286))),"")</f>
        <v>0</v>
      </c>
      <c r="S286" s="23" cm="1">
        <f t="array" ref="S286">IFERROR(INDEX($B$5:$N$22,MATCH(IF(MONTH($P286)=1,YEAR($P286)-1,YEAR($P286)),$B$5:$B$22,0),IF(MONTH($P286)=1,13,MONTH($P286))),"")</f>
        <v>0</v>
      </c>
    </row>
    <row r="287" spans="16:19">
      <c r="P287" s="1">
        <v>43374</v>
      </c>
      <c r="Q287" s="23" cm="1">
        <f t="array" ref="Q287">IFERROR(INDEX($B$5:$N$22,MATCH(IF(MONTH($P287)=1,YEAR($P287)-1,YEAR($P287)),$B$5:$B$22,0),IF(MONTH($P287)=1,13,MONTH($P287))),"")</f>
        <v>1</v>
      </c>
      <c r="R287" s="23" cm="1">
        <f t="array" ref="R287">IFERROR(INDEX($B$5:$N$22,MATCH(IF(MONTH($P287)=1,YEAR($P287)-1,YEAR($P287)),$B$5:$B$22,0),IF(MONTH($P287)=1,13,MONTH($P287))),"")</f>
        <v>1</v>
      </c>
      <c r="S287" s="23" cm="1">
        <f t="array" ref="S287">IFERROR(INDEX($B$5:$N$22,MATCH(IF(MONTH($P287)=1,YEAR($P287)-1,YEAR($P287)),$B$5:$B$22,0),IF(MONTH($P287)=1,13,MONTH($P287))),"")</f>
        <v>1</v>
      </c>
    </row>
    <row r="288" spans="16:19">
      <c r="P288" s="1">
        <v>43405</v>
      </c>
      <c r="Q288" s="23" cm="1">
        <f t="array" ref="Q288">IFERROR(INDEX($B$5:$N$22,MATCH(IF(MONTH($P288)=1,YEAR($P288)-1,YEAR($P288)),$B$5:$B$22,0),IF(MONTH($P288)=1,13,MONTH($P288))),"")</f>
        <v>0</v>
      </c>
      <c r="R288" s="23" cm="1">
        <f t="array" ref="R288">IFERROR(INDEX($B$5:$N$22,MATCH(IF(MONTH($P288)=1,YEAR($P288)-1,YEAR($P288)),$B$5:$B$22,0),IF(MONTH($P288)=1,13,MONTH($P288))),"")</f>
        <v>0</v>
      </c>
      <c r="S288" s="23" cm="1">
        <f t="array" ref="S288">IFERROR(INDEX($B$5:$N$22,MATCH(IF(MONTH($P288)=1,YEAR($P288)-1,YEAR($P288)),$B$5:$B$22,0),IF(MONTH($P288)=1,13,MONTH($P288))),"")</f>
        <v>0</v>
      </c>
    </row>
    <row r="289" spans="16:19">
      <c r="P289" s="1">
        <v>43435</v>
      </c>
      <c r="Q289" s="23" cm="1">
        <f t="array" ref="Q289">IFERROR(INDEX($B$5:$N$22,MATCH(IF(MONTH($P289)=1,YEAR($P289)-1,YEAR($P289)),$B$5:$B$22,0),IF(MONTH($P289)=1,13,MONTH($P289))),"")</f>
        <v>-1</v>
      </c>
      <c r="R289" s="23" cm="1">
        <f t="array" ref="R289">IFERROR(INDEX($B$5:$N$22,MATCH(IF(MONTH($P289)=1,YEAR($P289)-1,YEAR($P289)),$B$5:$B$22,0),IF(MONTH($P289)=1,13,MONTH($P289))),"")</f>
        <v>-1</v>
      </c>
      <c r="S289" s="23" cm="1">
        <f t="array" ref="S289">IFERROR(INDEX($B$5:$N$22,MATCH(IF(MONTH($P289)=1,YEAR($P289)-1,YEAR($P289)),$B$5:$B$22,0),IF(MONTH($P289)=1,13,MONTH($P289))),"")</f>
        <v>-1</v>
      </c>
    </row>
    <row r="290" spans="16:19">
      <c r="P290" s="1">
        <v>43466</v>
      </c>
      <c r="Q290" s="23" cm="1">
        <f t="array" ref="Q290">IFERROR(INDEX($B$5:$N$22,MATCH(IF(MONTH($P290)=1,YEAR($P290)-1,YEAR($P290)),$B$5:$B$22,0),IF(MONTH($P290)=1,13,MONTH($P290))),"")</f>
        <v>-4</v>
      </c>
      <c r="R290" s="23" cm="1">
        <f t="array" ref="R290">IFERROR(INDEX($B$5:$N$22,MATCH(IF(MONTH($P290)=1,YEAR($P290)-1,YEAR($P290)),$B$5:$B$22,0),IF(MONTH($P290)=1,13,MONTH($P290))),"")</f>
        <v>-4</v>
      </c>
      <c r="S290" s="23" cm="1">
        <f t="array" ref="S290">IFERROR(INDEX($B$5:$N$22,MATCH(IF(MONTH($P290)=1,YEAR($P290)-1,YEAR($P290)),$B$5:$B$22,0),IF(MONTH($P290)=1,13,MONTH($P290))),"")</f>
        <v>-4</v>
      </c>
    </row>
    <row r="291" spans="16:19">
      <c r="P291" s="1">
        <v>43497</v>
      </c>
      <c r="Q291" s="23" cm="1">
        <f t="array" ref="Q291">IFERROR(INDEX($B$5:$N$22,MATCH(IF(MONTH($P291)=1,YEAR($P291)-1,YEAR($P291)),$B$5:$B$22,0),IF(MONTH($P291)=1,13,MONTH($P291))),"")</f>
        <v>-1</v>
      </c>
      <c r="R291" s="23" cm="1">
        <f t="array" ref="R291">IFERROR(INDEX($B$5:$N$22,MATCH(IF(MONTH($P291)=1,YEAR($P291)-1,YEAR($P291)),$B$5:$B$22,0),IF(MONTH($P291)=1,13,MONTH($P291))),"")</f>
        <v>-1</v>
      </c>
      <c r="S291" s="23" cm="1">
        <f t="array" ref="S291">IFERROR(INDEX($B$5:$N$22,MATCH(IF(MONTH($P291)=1,YEAR($P291)-1,YEAR($P291)),$B$5:$B$22,0),IF(MONTH($P291)=1,13,MONTH($P291))),"")</f>
        <v>-1</v>
      </c>
    </row>
    <row r="292" spans="16:19">
      <c r="P292" s="1">
        <v>43525</v>
      </c>
      <c r="Q292" s="23" cm="1">
        <f t="array" ref="Q292">IFERROR(INDEX($B$5:$N$22,MATCH(IF(MONTH($P292)=1,YEAR($P292)-1,YEAR($P292)),$B$5:$B$22,0),IF(MONTH($P292)=1,13,MONTH($P292))),"")</f>
        <v>0</v>
      </c>
      <c r="R292" s="23" cm="1">
        <f t="array" ref="R292">IFERROR(INDEX($B$5:$N$22,MATCH(IF(MONTH($P292)=1,YEAR($P292)-1,YEAR($P292)),$B$5:$B$22,0),IF(MONTH($P292)=1,13,MONTH($P292))),"")</f>
        <v>0</v>
      </c>
      <c r="S292" s="23" cm="1">
        <f t="array" ref="S292">IFERROR(INDEX($B$5:$N$22,MATCH(IF(MONTH($P292)=1,YEAR($P292)-1,YEAR($P292)),$B$5:$B$22,0),IF(MONTH($P292)=1,13,MONTH($P292))),"")</f>
        <v>0</v>
      </c>
    </row>
    <row r="293" spans="16:19">
      <c r="P293" s="1">
        <v>43556</v>
      </c>
      <c r="Q293" s="23" cm="1">
        <f t="array" ref="Q293">IFERROR(INDEX($B$5:$N$22,MATCH(IF(MONTH($P293)=1,YEAR($P293)-1,YEAR($P293)),$B$5:$B$22,0),IF(MONTH($P293)=1,13,MONTH($P293))),"")</f>
        <v>1</v>
      </c>
      <c r="R293" s="23" cm="1">
        <f t="array" ref="R293">IFERROR(INDEX($B$5:$N$22,MATCH(IF(MONTH($P293)=1,YEAR($P293)-1,YEAR($P293)),$B$5:$B$22,0),IF(MONTH($P293)=1,13,MONTH($P293))),"")</f>
        <v>1</v>
      </c>
      <c r="S293" s="23" cm="1">
        <f t="array" ref="S293">IFERROR(INDEX($B$5:$N$22,MATCH(IF(MONTH($P293)=1,YEAR($P293)-1,YEAR($P293)),$B$5:$B$22,0),IF(MONTH($P293)=1,13,MONTH($P293))),"")</f>
        <v>1</v>
      </c>
    </row>
    <row r="294" spans="16:19">
      <c r="P294" s="1">
        <v>43586</v>
      </c>
      <c r="Q294" s="23" cm="1">
        <f t="array" ref="Q294">IFERROR(INDEX($B$5:$N$22,MATCH(IF(MONTH($P294)=1,YEAR($P294)-1,YEAR($P294)),$B$5:$B$22,0),IF(MONTH($P294)=1,13,MONTH($P294))),"")</f>
        <v>3</v>
      </c>
      <c r="R294" s="23" cm="1">
        <f t="array" ref="R294">IFERROR(INDEX($B$5:$N$22,MATCH(IF(MONTH($P294)=1,YEAR($P294)-1,YEAR($P294)),$B$5:$B$22,0),IF(MONTH($P294)=1,13,MONTH($P294))),"")</f>
        <v>3</v>
      </c>
      <c r="S294" s="23" cm="1">
        <f t="array" ref="S294">IFERROR(INDEX($B$5:$N$22,MATCH(IF(MONTH($P294)=1,YEAR($P294)-1,YEAR($P294)),$B$5:$B$22,0),IF(MONTH($P294)=1,13,MONTH($P294))),"")</f>
        <v>3</v>
      </c>
    </row>
    <row r="295" spans="16:19">
      <c r="P295" s="1">
        <v>43617</v>
      </c>
      <c r="Q295" s="23" cm="1">
        <f t="array" ref="Q295">IFERROR(INDEX($B$5:$N$22,MATCH(IF(MONTH($P295)=1,YEAR($P295)-1,YEAR($P295)),$B$5:$B$22,0),IF(MONTH($P295)=1,13,MONTH($P295))),"")</f>
        <v>1</v>
      </c>
      <c r="R295" s="23" cm="1">
        <f t="array" ref="R295">IFERROR(INDEX($B$5:$N$22,MATCH(IF(MONTH($P295)=1,YEAR($P295)-1,YEAR($P295)),$B$5:$B$22,0),IF(MONTH($P295)=1,13,MONTH($P295))),"")</f>
        <v>1</v>
      </c>
      <c r="S295" s="23" cm="1">
        <f t="array" ref="S295">IFERROR(INDEX($B$5:$N$22,MATCH(IF(MONTH($P295)=1,YEAR($P295)-1,YEAR($P295)),$B$5:$B$22,0),IF(MONTH($P295)=1,13,MONTH($P295))),"")</f>
        <v>1</v>
      </c>
    </row>
    <row r="296" spans="16:19">
      <c r="P296" s="1">
        <v>43647</v>
      </c>
      <c r="Q296" s="23" cm="1">
        <f t="array" ref="Q296">IFERROR(INDEX($B$5:$N$22,MATCH(IF(MONTH($P296)=1,YEAR($P296)-1,YEAR($P296)),$B$5:$B$22,0),IF(MONTH($P296)=1,13,MONTH($P296))),"")</f>
        <v>1</v>
      </c>
      <c r="R296" s="23" cm="1">
        <f t="array" ref="R296">IFERROR(INDEX($B$5:$N$22,MATCH(IF(MONTH($P296)=1,YEAR($P296)-1,YEAR($P296)),$B$5:$B$22,0),IF(MONTH($P296)=1,13,MONTH($P296))),"")</f>
        <v>1</v>
      </c>
      <c r="S296" s="23" cm="1">
        <f t="array" ref="S296">IFERROR(INDEX($B$5:$N$22,MATCH(IF(MONTH($P296)=1,YEAR($P296)-1,YEAR($P296)),$B$5:$B$22,0),IF(MONTH($P296)=1,13,MONTH($P296))),"")</f>
        <v>1</v>
      </c>
    </row>
    <row r="297" spans="16:19">
      <c r="P297" s="1">
        <v>43678</v>
      </c>
      <c r="Q297" s="23" cm="1">
        <f t="array" ref="Q297">IFERROR(INDEX($B$5:$N$22,MATCH(IF(MONTH($P297)=1,YEAR($P297)-1,YEAR($P297)),$B$5:$B$22,0),IF(MONTH($P297)=1,13,MONTH($P297))),"")</f>
        <v>1</v>
      </c>
      <c r="R297" s="23" cm="1">
        <f t="array" ref="R297">IFERROR(INDEX($B$5:$N$22,MATCH(IF(MONTH($P297)=1,YEAR($P297)-1,YEAR($P297)),$B$5:$B$22,0),IF(MONTH($P297)=1,13,MONTH($P297))),"")</f>
        <v>1</v>
      </c>
      <c r="S297" s="23" cm="1">
        <f t="array" ref="S297">IFERROR(INDEX($B$5:$N$22,MATCH(IF(MONTH($P297)=1,YEAR($P297)-1,YEAR($P297)),$B$5:$B$22,0),IF(MONTH($P297)=1,13,MONTH($P297))),"")</f>
        <v>1</v>
      </c>
    </row>
    <row r="298" spans="16:19">
      <c r="P298" s="1">
        <v>43709</v>
      </c>
      <c r="Q298" s="23" cm="1">
        <f t="array" ref="Q298">IFERROR(INDEX($B$5:$N$22,MATCH(IF(MONTH($P298)=1,YEAR($P298)-1,YEAR($P298)),$B$5:$B$22,0),IF(MONTH($P298)=1,13,MONTH($P298))),"")</f>
        <v>0</v>
      </c>
      <c r="R298" s="23" cm="1">
        <f t="array" ref="R298">IFERROR(INDEX($B$5:$N$22,MATCH(IF(MONTH($P298)=1,YEAR($P298)-1,YEAR($P298)),$B$5:$B$22,0),IF(MONTH($P298)=1,13,MONTH($P298))),"")</f>
        <v>0</v>
      </c>
      <c r="S298" s="23" cm="1">
        <f t="array" ref="S298">IFERROR(INDEX($B$5:$N$22,MATCH(IF(MONTH($P298)=1,YEAR($P298)-1,YEAR($P298)),$B$5:$B$22,0),IF(MONTH($P298)=1,13,MONTH($P298))),"")</f>
        <v>0</v>
      </c>
    </row>
    <row r="299" spans="16:19">
      <c r="P299" s="1">
        <v>43739</v>
      </c>
      <c r="Q299" s="23" cm="1">
        <f t="array" ref="Q299">IFERROR(INDEX($B$5:$N$22,MATCH(IF(MONTH($P299)=1,YEAR($P299)-1,YEAR($P299)),$B$5:$B$22,0),IF(MONTH($P299)=1,13,MONTH($P299))),"")</f>
        <v>0</v>
      </c>
      <c r="R299" s="23" cm="1">
        <f t="array" ref="R299">IFERROR(INDEX($B$5:$N$22,MATCH(IF(MONTH($P299)=1,YEAR($P299)-1,YEAR($P299)),$B$5:$B$22,0),IF(MONTH($P299)=1,13,MONTH($P299))),"")</f>
        <v>0</v>
      </c>
      <c r="S299" s="23" cm="1">
        <f t="array" ref="S299">IFERROR(INDEX($B$5:$N$22,MATCH(IF(MONTH($P299)=1,YEAR($P299)-1,YEAR($P299)),$B$5:$B$22,0),IF(MONTH($P299)=1,13,MONTH($P299))),"")</f>
        <v>0</v>
      </c>
    </row>
    <row r="300" spans="16:19">
      <c r="P300" s="1">
        <v>43770</v>
      </c>
      <c r="Q300" s="23" cm="1">
        <f t="array" ref="Q300">IFERROR(INDEX($B$5:$N$22,MATCH(IF(MONTH($P300)=1,YEAR($P300)-1,YEAR($P300)),$B$5:$B$22,0),IF(MONTH($P300)=1,13,MONTH($P300))),"")</f>
        <v>-2</v>
      </c>
      <c r="R300" s="23" cm="1">
        <f t="array" ref="R300">IFERROR(INDEX($B$5:$N$22,MATCH(IF(MONTH($P300)=1,YEAR($P300)-1,YEAR($P300)),$B$5:$B$22,0),IF(MONTH($P300)=1,13,MONTH($P300))),"")</f>
        <v>-2</v>
      </c>
      <c r="S300" s="23" cm="1">
        <f t="array" ref="S300">IFERROR(INDEX($B$5:$N$22,MATCH(IF(MONTH($P300)=1,YEAR($P300)-1,YEAR($P300)),$B$5:$B$22,0),IF(MONTH($P300)=1,13,MONTH($P300))),"")</f>
        <v>-2</v>
      </c>
    </row>
    <row r="301" spans="16:19">
      <c r="P301" s="1">
        <v>43800</v>
      </c>
      <c r="Q301" s="23" cm="1">
        <f t="array" ref="Q301">IFERROR(INDEX($B$5:$N$22,MATCH(IF(MONTH($P301)=1,YEAR($P301)-1,YEAR($P301)),$B$5:$B$22,0),IF(MONTH($P301)=1,13,MONTH($P301))),"")</f>
        <v>-4</v>
      </c>
      <c r="R301" s="23" cm="1">
        <f t="array" ref="R301">IFERROR(INDEX($B$5:$N$22,MATCH(IF(MONTH($P301)=1,YEAR($P301)-1,YEAR($P301)),$B$5:$B$22,0),IF(MONTH($P301)=1,13,MONTH($P301))),"")</f>
        <v>-4</v>
      </c>
      <c r="S301" s="23" cm="1">
        <f t="array" ref="S301">IFERROR(INDEX($B$5:$N$22,MATCH(IF(MONTH($P301)=1,YEAR($P301)-1,YEAR($P301)),$B$5:$B$22,0),IF(MONTH($P301)=1,13,MONTH($P301))),"")</f>
        <v>-4</v>
      </c>
    </row>
    <row r="302" spans="16:19">
      <c r="P302" s="1">
        <v>43831</v>
      </c>
      <c r="Q302" s="23" cm="1">
        <f t="array" ref="Q302">IFERROR(INDEX($B$5:$N$22,MATCH(IF(MONTH($P302)=1,YEAR($P302)-1,YEAR($P302)),$B$5:$B$22,0),IF(MONTH($P302)=1,13,MONTH($P302))),"")</f>
        <v>-4</v>
      </c>
      <c r="R302" s="23" cm="1">
        <f t="array" ref="R302">IFERROR(INDEX($B$5:$N$22,MATCH(IF(MONTH($P302)=1,YEAR($P302)-1,YEAR($P302)),$B$5:$B$22,0),IF(MONTH($P302)=1,13,MONTH($P302))),"")</f>
        <v>-4</v>
      </c>
      <c r="S302" s="23" cm="1">
        <f t="array" ref="S302">IFERROR(INDEX($B$5:$N$22,MATCH(IF(MONTH($P302)=1,YEAR($P302)-1,YEAR($P302)),$B$5:$B$22,0),IF(MONTH($P302)=1,13,MONTH($P302))),"")</f>
        <v>-4</v>
      </c>
    </row>
    <row r="303" spans="16:19">
      <c r="P303" s="1">
        <v>43862</v>
      </c>
      <c r="Q303" s="23" cm="1">
        <f t="array" ref="Q303">IFERROR(INDEX($B$5:$N$22,MATCH(IF(MONTH($P303)=1,YEAR($P303)-1,YEAR($P303)),$B$5:$B$22,0),IF(MONTH($P303)=1,13,MONTH($P303))),"")</f>
        <v>-3</v>
      </c>
      <c r="R303" s="23" cm="1">
        <f t="array" ref="R303">IFERROR(INDEX($B$5:$N$22,MATCH(IF(MONTH($P303)=1,YEAR($P303)-1,YEAR($P303)),$B$5:$B$22,0),IF(MONTH($P303)=1,13,MONTH($P303))),"")</f>
        <v>-3</v>
      </c>
      <c r="S303" s="23" cm="1">
        <f t="array" ref="S303">IFERROR(INDEX($B$5:$N$22,MATCH(IF(MONTH($P303)=1,YEAR($P303)-1,YEAR($P303)),$B$5:$B$22,0),IF(MONTH($P303)=1,13,MONTH($P303))),"")</f>
        <v>-3</v>
      </c>
    </row>
    <row r="304" spans="16:19">
      <c r="P304" s="1">
        <v>43891</v>
      </c>
      <c r="Q304" s="23" cm="1">
        <f t="array" ref="Q304">IFERROR(INDEX($B$5:$N$22,MATCH(IF(MONTH($P304)=1,YEAR($P304)-1,YEAR($P304)),$B$5:$B$22,0),IF(MONTH($P304)=1,13,MONTH($P304))),"")</f>
        <v>-3</v>
      </c>
      <c r="R304" s="23" cm="1">
        <f t="array" ref="R304">IFERROR(INDEX($B$5:$N$22,MATCH(IF(MONTH($P304)=1,YEAR($P304)-1,YEAR($P304)),$B$5:$B$22,0),IF(MONTH($P304)=1,13,MONTH($P304))),"")</f>
        <v>-3</v>
      </c>
      <c r="S304" s="23" cm="1">
        <f t="array" ref="S304">IFERROR(INDEX($B$5:$N$22,MATCH(IF(MONTH($P304)=1,YEAR($P304)-1,YEAR($P304)),$B$5:$B$22,0),IF(MONTH($P304)=1,13,MONTH($P304))),"")</f>
        <v>-3</v>
      </c>
    </row>
    <row r="305" spans="16:19">
      <c r="P305" s="1">
        <v>43922</v>
      </c>
      <c r="Q305" s="23" cm="1">
        <f t="array" ref="Q305">IFERROR(INDEX($B$5:$N$22,MATCH(IF(MONTH($P305)=1,YEAR($P305)-1,YEAR($P305)),$B$5:$B$22,0),IF(MONTH($P305)=1,13,MONTH($P305))),"")</f>
        <v>-3</v>
      </c>
      <c r="R305" s="23" cm="1">
        <f t="array" ref="R305">IFERROR(INDEX($B$5:$N$22,MATCH(IF(MONTH($P305)=1,YEAR($P305)-1,YEAR($P305)),$B$5:$B$22,0),IF(MONTH($P305)=1,13,MONTH($P305))),"")</f>
        <v>-3</v>
      </c>
      <c r="S305" s="23" cm="1">
        <f t="array" ref="S305">IFERROR(INDEX($B$5:$N$22,MATCH(IF(MONTH($P305)=1,YEAR($P305)-1,YEAR($P305)),$B$5:$B$22,0),IF(MONTH($P305)=1,13,MONTH($P305))),"")</f>
        <v>-3</v>
      </c>
    </row>
    <row r="306" spans="16:19">
      <c r="P306" s="1">
        <v>43952</v>
      </c>
      <c r="Q306" s="23" cm="1">
        <f t="array" ref="Q306">IFERROR(INDEX($B$5:$N$22,MATCH(IF(MONTH($P306)=1,YEAR($P306)-1,YEAR($P306)),$B$5:$B$22,0),IF(MONTH($P306)=1,13,MONTH($P306))),"")</f>
        <v>-5</v>
      </c>
      <c r="R306" s="23" cm="1">
        <f t="array" ref="R306">IFERROR(INDEX($B$5:$N$22,MATCH(IF(MONTH($P306)=1,YEAR($P306)-1,YEAR($P306)),$B$5:$B$22,0),IF(MONTH($P306)=1,13,MONTH($P306))),"")</f>
        <v>-5</v>
      </c>
      <c r="S306" s="23" cm="1">
        <f t="array" ref="S306">IFERROR(INDEX($B$5:$N$22,MATCH(IF(MONTH($P306)=1,YEAR($P306)-1,YEAR($P306)),$B$5:$B$22,0),IF(MONTH($P306)=1,13,MONTH($P306))),"")</f>
        <v>-5</v>
      </c>
    </row>
    <row r="307" spans="16:19">
      <c r="P307" s="1">
        <v>43983</v>
      </c>
      <c r="Q307" s="23" cm="1">
        <f t="array" ref="Q307">IFERROR(INDEX($B$5:$N$22,MATCH(IF(MONTH($P307)=1,YEAR($P307)-1,YEAR($P307)),$B$5:$B$22,0),IF(MONTH($P307)=1,13,MONTH($P307))),"")</f>
        <v>-6</v>
      </c>
      <c r="R307" s="23" cm="1">
        <f t="array" ref="R307">IFERROR(INDEX($B$5:$N$22,MATCH(IF(MONTH($P307)=1,YEAR($P307)-1,YEAR($P307)),$B$5:$B$22,0),IF(MONTH($P307)=1,13,MONTH($P307))),"")</f>
        <v>-6</v>
      </c>
      <c r="S307" s="23" cm="1">
        <f t="array" ref="S307">IFERROR(INDEX($B$5:$N$22,MATCH(IF(MONTH($P307)=1,YEAR($P307)-1,YEAR($P307)),$B$5:$B$22,0),IF(MONTH($P307)=1,13,MONTH($P307))),"")</f>
        <v>-6</v>
      </c>
    </row>
    <row r="308" spans="16:19">
      <c r="P308" s="1">
        <v>44013</v>
      </c>
      <c r="Q308" s="23" cm="1">
        <f t="array" ref="Q308">IFERROR(INDEX($B$5:$N$22,MATCH(IF(MONTH($P308)=1,YEAR($P308)-1,YEAR($P308)),$B$5:$B$22,0),IF(MONTH($P308)=1,13,MONTH($P308))),"")</f>
        <v>-4</v>
      </c>
      <c r="R308" s="23" cm="1">
        <f t="array" ref="R308">IFERROR(INDEX($B$5:$N$22,MATCH(IF(MONTH($P308)=1,YEAR($P308)-1,YEAR($P308)),$B$5:$B$22,0),IF(MONTH($P308)=1,13,MONTH($P308))),"")</f>
        <v>-4</v>
      </c>
      <c r="S308" s="23" cm="1">
        <f t="array" ref="S308">IFERROR(INDEX($B$5:$N$22,MATCH(IF(MONTH($P308)=1,YEAR($P308)-1,YEAR($P308)),$B$5:$B$22,0),IF(MONTH($P308)=1,13,MONTH($P308))),"")</f>
        <v>-4</v>
      </c>
    </row>
    <row r="309" spans="16:19">
      <c r="P309" s="1">
        <v>44044</v>
      </c>
      <c r="Q309" s="23" cm="1">
        <f t="array" ref="Q309">IFERROR(INDEX($B$5:$N$22,MATCH(IF(MONTH($P309)=1,YEAR($P309)-1,YEAR($P309)),$B$5:$B$22,0),IF(MONTH($P309)=1,13,MONTH($P309))),"")</f>
        <v>-3</v>
      </c>
      <c r="R309" s="23" cm="1">
        <f t="array" ref="R309">IFERROR(INDEX($B$5:$N$22,MATCH(IF(MONTH($P309)=1,YEAR($P309)-1,YEAR($P309)),$B$5:$B$22,0),IF(MONTH($P309)=1,13,MONTH($P309))),"")</f>
        <v>-3</v>
      </c>
      <c r="S309" s="23" cm="1">
        <f t="array" ref="S309">IFERROR(INDEX($B$5:$N$22,MATCH(IF(MONTH($P309)=1,YEAR($P309)-1,YEAR($P309)),$B$5:$B$22,0),IF(MONTH($P309)=1,13,MONTH($P309))),"")</f>
        <v>-3</v>
      </c>
    </row>
    <row r="310" spans="16:19">
      <c r="P310" s="1">
        <v>44075</v>
      </c>
      <c r="Q310" s="23" cm="1">
        <f t="array" ref="Q310">IFERROR(INDEX($B$5:$N$22,MATCH(IF(MONTH($P310)=1,YEAR($P310)-1,YEAR($P310)),$B$5:$B$22,0),IF(MONTH($P310)=1,13,MONTH($P310))),"")</f>
        <v>-2</v>
      </c>
      <c r="R310" s="23" cm="1">
        <f t="array" ref="R310">IFERROR(INDEX($B$5:$N$22,MATCH(IF(MONTH($P310)=1,YEAR($P310)-1,YEAR($P310)),$B$5:$B$22,0),IF(MONTH($P310)=1,13,MONTH($P310))),"")</f>
        <v>-2</v>
      </c>
      <c r="S310" s="23" cm="1">
        <f t="array" ref="S310">IFERROR(INDEX($B$5:$N$22,MATCH(IF(MONTH($P310)=1,YEAR($P310)-1,YEAR($P310)),$B$5:$B$22,0),IF(MONTH($P310)=1,13,MONTH($P310))),"")</f>
        <v>-2</v>
      </c>
    </row>
    <row r="311" spans="16:19">
      <c r="P311" s="1">
        <v>44105</v>
      </c>
      <c r="Q311" s="23" cm="1">
        <f t="array" ref="Q311">IFERROR(INDEX($B$5:$N$22,MATCH(IF(MONTH($P311)=1,YEAR($P311)-1,YEAR($P311)),$B$5:$B$22,0),IF(MONTH($P311)=1,13,MONTH($P311))),"")</f>
        <v>-3</v>
      </c>
      <c r="R311" s="23" cm="1">
        <f t="array" ref="R311">IFERROR(INDEX($B$5:$N$22,MATCH(IF(MONTH($P311)=1,YEAR($P311)-1,YEAR($P311)),$B$5:$B$22,0),IF(MONTH($P311)=1,13,MONTH($P311))),"")</f>
        <v>-3</v>
      </c>
      <c r="S311" s="23" cm="1">
        <f t="array" ref="S311">IFERROR(INDEX($B$5:$N$22,MATCH(IF(MONTH($P311)=1,YEAR($P311)-1,YEAR($P311)),$B$5:$B$22,0),IF(MONTH($P311)=1,13,MONTH($P311))),"")</f>
        <v>-3</v>
      </c>
    </row>
    <row r="312" spans="16:19">
      <c r="P312" s="1">
        <v>44136</v>
      </c>
      <c r="Q312" s="23" cm="1">
        <f t="array" ref="Q312">IFERROR(INDEX($B$5:$N$22,MATCH(IF(MONTH($P312)=1,YEAR($P312)-1,YEAR($P312)),$B$5:$B$22,0),IF(MONTH($P312)=1,13,MONTH($P312))),"")</f>
        <v>-3</v>
      </c>
      <c r="R312" s="23" cm="1">
        <f t="array" ref="R312">IFERROR(INDEX($B$5:$N$22,MATCH(IF(MONTH($P312)=1,YEAR($P312)-1,YEAR($P312)),$B$5:$B$22,0),IF(MONTH($P312)=1,13,MONTH($P312))),"")</f>
        <v>-3</v>
      </c>
      <c r="S312" s="23" cm="1">
        <f t="array" ref="S312">IFERROR(INDEX($B$5:$N$22,MATCH(IF(MONTH($P312)=1,YEAR($P312)-1,YEAR($P312)),$B$5:$B$22,0),IF(MONTH($P312)=1,13,MONTH($P312))),"")</f>
        <v>-3</v>
      </c>
    </row>
    <row r="313" spans="16:19">
      <c r="P313" s="1">
        <v>44166</v>
      </c>
      <c r="Q313" s="23" cm="1">
        <f t="array" ref="Q313">IFERROR(INDEX($B$5:$N$22,MATCH(IF(MONTH($P313)=1,YEAR($P313)-1,YEAR($P313)),$B$5:$B$22,0),IF(MONTH($P313)=1,13,MONTH($P313))),"")</f>
        <v>-4</v>
      </c>
      <c r="R313" s="23" cm="1">
        <f t="array" ref="R313">IFERROR(INDEX($B$5:$N$22,MATCH(IF(MONTH($P313)=1,YEAR($P313)-1,YEAR($P313)),$B$5:$B$22,0),IF(MONTH($P313)=1,13,MONTH($P313))),"")</f>
        <v>-4</v>
      </c>
      <c r="S313" s="23" cm="1">
        <f t="array" ref="S313">IFERROR(INDEX($B$5:$N$22,MATCH(IF(MONTH($P313)=1,YEAR($P313)-1,YEAR($P313)),$B$5:$B$22,0),IF(MONTH($P313)=1,13,MONTH($P313))),"")</f>
        <v>-4</v>
      </c>
    </row>
    <row r="314" spans="16:19">
      <c r="P314" s="1">
        <v>44197</v>
      </c>
      <c r="Q314" s="23" cm="1">
        <f t="array" ref="Q314">IFERROR(INDEX($B$5:$N$22,MATCH(IF(MONTH($P314)=1,YEAR($P314)-1,YEAR($P314)),$B$5:$B$22,0),IF(MONTH($P314)=1,13,MONTH($P314))),"")</f>
        <v>-4</v>
      </c>
      <c r="R314" s="23" cm="1">
        <f t="array" ref="R314">IFERROR(INDEX($B$5:$N$22,MATCH(IF(MONTH($P314)=1,YEAR($P314)-1,YEAR($P314)),$B$5:$B$22,0),IF(MONTH($P314)=1,13,MONTH($P314))),"")</f>
        <v>-4</v>
      </c>
      <c r="S314" s="23" cm="1">
        <f t="array" ref="S314">IFERROR(INDEX($B$5:$N$22,MATCH(IF(MONTH($P314)=1,YEAR($P314)-1,YEAR($P314)),$B$5:$B$22,0),IF(MONTH($P314)=1,13,MONTH($P314))),"")</f>
        <v>-4</v>
      </c>
    </row>
    <row r="315" spans="16:19">
      <c r="P315" s="1">
        <v>44228</v>
      </c>
      <c r="Q315" s="23" cm="1">
        <f t="array" ref="Q315">IFERROR(INDEX($B$5:$N$22,MATCH(IF(MONTH($P315)=1,YEAR($P315)-1,YEAR($P315)),$B$5:$B$22,0),IF(MONTH($P315)=1,13,MONTH($P315))),"")</f>
        <v>-3</v>
      </c>
      <c r="R315" s="23" cm="1">
        <f t="array" ref="R315">IFERROR(INDEX($B$5:$N$22,MATCH(IF(MONTH($P315)=1,YEAR($P315)-1,YEAR($P315)),$B$5:$B$22,0),IF(MONTH($P315)=1,13,MONTH($P315))),"")</f>
        <v>-3</v>
      </c>
      <c r="S315" s="23" cm="1">
        <f t="array" ref="S315">IFERROR(INDEX($B$5:$N$22,MATCH(IF(MONTH($P315)=1,YEAR($P315)-1,YEAR($P315)),$B$5:$B$22,0),IF(MONTH($P315)=1,13,MONTH($P315))),"")</f>
        <v>-3</v>
      </c>
    </row>
    <row r="316" spans="16:19">
      <c r="P316" s="1">
        <v>44256</v>
      </c>
      <c r="Q316" s="23" cm="1">
        <f t="array" ref="Q316">IFERROR(INDEX($B$5:$N$22,MATCH(IF(MONTH($P316)=1,YEAR($P316)-1,YEAR($P316)),$B$5:$B$22,0),IF(MONTH($P316)=1,13,MONTH($P316))),"")</f>
        <v>0</v>
      </c>
      <c r="R316" s="23" cm="1">
        <f t="array" ref="R316">IFERROR(INDEX($B$5:$N$22,MATCH(IF(MONTH($P316)=1,YEAR($P316)-1,YEAR($P316)),$B$5:$B$22,0),IF(MONTH($P316)=1,13,MONTH($P316))),"")</f>
        <v>0</v>
      </c>
      <c r="S316" s="23" cm="1">
        <f t="array" ref="S316">IFERROR(INDEX($B$5:$N$22,MATCH(IF(MONTH($P316)=1,YEAR($P316)-1,YEAR($P316)),$B$5:$B$22,0),IF(MONTH($P316)=1,13,MONTH($P316))),"")</f>
        <v>0</v>
      </c>
    </row>
    <row r="317" spans="16:19">
      <c r="P317" s="1">
        <v>44287</v>
      </c>
      <c r="Q317" s="23" cm="1">
        <f t="array" ref="Q317">IFERROR(INDEX($B$5:$N$22,MATCH(IF(MONTH($P317)=1,YEAR($P317)-1,YEAR($P317)),$B$5:$B$22,0),IF(MONTH($P317)=1,13,MONTH($P317))),"")</f>
        <v>-1</v>
      </c>
      <c r="R317" s="23" cm="1">
        <f t="array" ref="R317">IFERROR(INDEX($B$5:$N$22,MATCH(IF(MONTH($P317)=1,YEAR($P317)-1,YEAR($P317)),$B$5:$B$22,0),IF(MONTH($P317)=1,13,MONTH($P317))),"")</f>
        <v>-1</v>
      </c>
      <c r="S317" s="23" cm="1">
        <f t="array" ref="S317">IFERROR(INDEX($B$5:$N$22,MATCH(IF(MONTH($P317)=1,YEAR($P317)-1,YEAR($P317)),$B$5:$B$22,0),IF(MONTH($P317)=1,13,MONTH($P317))),"")</f>
        <v>-1</v>
      </c>
    </row>
    <row r="318" spans="16:19">
      <c r="P318" s="1">
        <v>44317</v>
      </c>
      <c r="Q318" s="23" cm="1">
        <f t="array" ref="Q318">IFERROR(INDEX($B$5:$N$22,MATCH(IF(MONTH($P318)=1,YEAR($P318)-1,YEAR($P318)),$B$5:$B$22,0),IF(MONTH($P318)=1,13,MONTH($P318))),"")</f>
        <v>-1</v>
      </c>
      <c r="R318" s="23" cm="1">
        <f t="array" ref="R318">IFERROR(INDEX($B$5:$N$22,MATCH(IF(MONTH($P318)=1,YEAR($P318)-1,YEAR($P318)),$B$5:$B$22,0),IF(MONTH($P318)=1,13,MONTH($P318))),"")</f>
        <v>-1</v>
      </c>
      <c r="S318" s="23" cm="1">
        <f t="array" ref="S318">IFERROR(INDEX($B$5:$N$22,MATCH(IF(MONTH($P318)=1,YEAR($P318)-1,YEAR($P318)),$B$5:$B$22,0),IF(MONTH($P318)=1,13,MONTH($P318))),"")</f>
        <v>-1</v>
      </c>
    </row>
    <row r="319" spans="16:19">
      <c r="P319" s="1">
        <v>44348</v>
      </c>
      <c r="Q319" s="23" cm="1">
        <f t="array" ref="Q319">IFERROR(INDEX($B$5:$N$22,MATCH(IF(MONTH($P319)=1,YEAR($P319)-1,YEAR($P319)),$B$5:$B$22,0),IF(MONTH($P319)=1,13,MONTH($P319))),"")</f>
        <v>0</v>
      </c>
      <c r="R319" s="23" cm="1">
        <f t="array" ref="R319">IFERROR(INDEX($B$5:$N$22,MATCH(IF(MONTH($P319)=1,YEAR($P319)-1,YEAR($P319)),$B$5:$B$22,0),IF(MONTH($P319)=1,13,MONTH($P319))),"")</f>
        <v>0</v>
      </c>
      <c r="S319" s="23" cm="1">
        <f t="array" ref="S319">IFERROR(INDEX($B$5:$N$22,MATCH(IF(MONTH($P319)=1,YEAR($P319)-1,YEAR($P319)),$B$5:$B$22,0),IF(MONTH($P319)=1,13,MONTH($P319))),"")</f>
        <v>0</v>
      </c>
    </row>
    <row r="320" spans="16:19">
      <c r="P320" s="1">
        <v>44378</v>
      </c>
      <c r="Q320" s="23" cm="1">
        <f t="array" ref="Q320">IFERROR(INDEX($B$5:$N$22,MATCH(IF(MONTH($P320)=1,YEAR($P320)-1,YEAR($P320)),$B$5:$B$22,0),IF(MONTH($P320)=1,13,MONTH($P320))),"")</f>
        <v>-1</v>
      </c>
      <c r="R320" s="23" cm="1">
        <f t="array" ref="R320">IFERROR(INDEX($B$5:$N$22,MATCH(IF(MONTH($P320)=1,YEAR($P320)-1,YEAR($P320)),$B$5:$B$22,0),IF(MONTH($P320)=1,13,MONTH($P320))),"")</f>
        <v>-1</v>
      </c>
      <c r="S320" s="23" cm="1">
        <f t="array" ref="S320">IFERROR(INDEX($B$5:$N$22,MATCH(IF(MONTH($P320)=1,YEAR($P320)-1,YEAR($P320)),$B$5:$B$22,0),IF(MONTH($P320)=1,13,MONTH($P320))),"")</f>
        <v>-1</v>
      </c>
    </row>
    <row r="321" spans="16:19">
      <c r="P321" s="1">
        <v>44409</v>
      </c>
      <c r="Q321" s="23" cm="1">
        <f t="array" ref="Q321">IFERROR(INDEX($B$5:$N$22,MATCH(IF(MONTH($P321)=1,YEAR($P321)-1,YEAR($P321)),$B$5:$B$22,0),IF(MONTH($P321)=1,13,MONTH($P321))),"")</f>
        <v>0</v>
      </c>
      <c r="R321" s="23" cm="1">
        <f t="array" ref="R321">IFERROR(INDEX($B$5:$N$22,MATCH(IF(MONTH($P321)=1,YEAR($P321)-1,YEAR($P321)),$B$5:$B$22,0),IF(MONTH($P321)=1,13,MONTH($P321))),"")</f>
        <v>0</v>
      </c>
      <c r="S321" s="23" cm="1">
        <f t="array" ref="S321">IFERROR(INDEX($B$5:$N$22,MATCH(IF(MONTH($P321)=1,YEAR($P321)-1,YEAR($P321)),$B$5:$B$22,0),IF(MONTH($P321)=1,13,MONTH($P321))),"")</f>
        <v>0</v>
      </c>
    </row>
    <row r="322" spans="16:19">
      <c r="P322" s="1">
        <v>44440</v>
      </c>
      <c r="Q322" s="23" cm="1">
        <f t="array" ref="Q322">IFERROR(INDEX($B$5:$N$22,MATCH(IF(MONTH($P322)=1,YEAR($P322)-1,YEAR($P322)),$B$5:$B$22,0),IF(MONTH($P322)=1,13,MONTH($P322))),"")</f>
        <v>-1</v>
      </c>
      <c r="R322" s="23" cm="1">
        <f t="array" ref="R322">IFERROR(INDEX($B$5:$N$22,MATCH(IF(MONTH($P322)=1,YEAR($P322)-1,YEAR($P322)),$B$5:$B$22,0),IF(MONTH($P322)=1,13,MONTH($P322))),"")</f>
        <v>-1</v>
      </c>
      <c r="S322" s="23" cm="1">
        <f t="array" ref="S322">IFERROR(INDEX($B$5:$N$22,MATCH(IF(MONTH($P322)=1,YEAR($P322)-1,YEAR($P322)),$B$5:$B$22,0),IF(MONTH($P322)=1,13,MONTH($P322))),"")</f>
        <v>-1</v>
      </c>
    </row>
    <row r="323" spans="16:19">
      <c r="P323" s="1">
        <v>44470</v>
      </c>
      <c r="Q323" s="23" cm="1">
        <f t="array" ref="Q323">IFERROR(INDEX($B$5:$N$22,MATCH(IF(MONTH($P323)=1,YEAR($P323)-1,YEAR($P323)),$B$5:$B$22,0),IF(MONTH($P323)=1,13,MONTH($P323))),"")</f>
        <v>0</v>
      </c>
      <c r="R323" s="23" cm="1">
        <f t="array" ref="R323">IFERROR(INDEX($B$5:$N$22,MATCH(IF(MONTH($P323)=1,YEAR($P323)-1,YEAR($P323)),$B$5:$B$22,0),IF(MONTH($P323)=1,13,MONTH($P323))),"")</f>
        <v>0</v>
      </c>
      <c r="S323" s="23" cm="1">
        <f t="array" ref="S323">IFERROR(INDEX($B$5:$N$22,MATCH(IF(MONTH($P323)=1,YEAR($P323)-1,YEAR($P323)),$B$5:$B$22,0),IF(MONTH($P323)=1,13,MONTH($P323))),"")</f>
        <v>0</v>
      </c>
    </row>
    <row r="324" spans="16:19">
      <c r="P324" s="1">
        <v>44501</v>
      </c>
      <c r="Q324" s="23" cm="1">
        <f t="array" ref="Q324">IFERROR(INDEX($B$5:$N$22,MATCH(IF(MONTH($P324)=1,YEAR($P324)-1,YEAR($P324)),$B$5:$B$22,0),IF(MONTH($P324)=1,13,MONTH($P324))),"")</f>
        <v>0</v>
      </c>
      <c r="R324" s="23" cm="1">
        <f t="array" ref="R324">IFERROR(INDEX($B$5:$N$22,MATCH(IF(MONTH($P324)=1,YEAR($P324)-1,YEAR($P324)),$B$5:$B$22,0),IF(MONTH($P324)=1,13,MONTH($P324))),"")</f>
        <v>0</v>
      </c>
      <c r="S324" s="23" cm="1">
        <f t="array" ref="S324">IFERROR(INDEX($B$5:$N$22,MATCH(IF(MONTH($P324)=1,YEAR($P324)-1,YEAR($P324)),$B$5:$B$22,0),IF(MONTH($P324)=1,13,MONTH($P324))),"")</f>
        <v>0</v>
      </c>
    </row>
    <row r="325" spans="16:19">
      <c r="P325" s="1">
        <v>44531</v>
      </c>
      <c r="Q325" s="23" cm="1">
        <f t="array" ref="Q325">IFERROR(INDEX($B$5:$N$22,MATCH(IF(MONTH($P325)=1,YEAR($P325)-1,YEAR($P325)),$B$5:$B$22,0),IF(MONTH($P325)=1,13,MONTH($P325))),"")</f>
        <v>0</v>
      </c>
      <c r="R325" s="23" cm="1">
        <f t="array" ref="R325">IFERROR(INDEX($B$5:$N$22,MATCH(IF(MONTH($P325)=1,YEAR($P325)-1,YEAR($P325)),$B$5:$B$22,0),IF(MONTH($P325)=1,13,MONTH($P325))),"")</f>
        <v>0</v>
      </c>
      <c r="S325" s="23" cm="1">
        <f t="array" ref="S325">IFERROR(INDEX($B$5:$N$22,MATCH(IF(MONTH($P325)=1,YEAR($P325)-1,YEAR($P325)),$B$5:$B$22,0),IF(MONTH($P325)=1,13,MONTH($P325))),"")</f>
        <v>0</v>
      </c>
    </row>
    <row r="326" spans="16:19">
      <c r="P326" s="1">
        <v>44562</v>
      </c>
      <c r="Q326" s="23" cm="1">
        <f t="array" ref="Q326">IFERROR(INDEX($B$5:$N$22,MATCH(IF(MONTH($P326)=1,YEAR($P326)-1,YEAR($P326)),$B$5:$B$22,0),IF(MONTH($P326)=1,13,MONTH($P326))),"")</f>
        <v>-1</v>
      </c>
      <c r="R326" s="23" cm="1">
        <f t="array" ref="R326">IFERROR(INDEX($B$5:$N$22,MATCH(IF(MONTH($P326)=1,YEAR($P326)-1,YEAR($P326)),$B$5:$B$22,0),IF(MONTH($P326)=1,13,MONTH($P326))),"")</f>
        <v>-1</v>
      </c>
      <c r="S326" s="23" cm="1">
        <f t="array" ref="S326">IFERROR(INDEX($B$5:$N$22,MATCH(IF(MONTH($P326)=1,YEAR($P326)-1,YEAR($P326)),$B$5:$B$22,0),IF(MONTH($P326)=1,13,MONTH($P326))),"")</f>
        <v>-1</v>
      </c>
    </row>
    <row r="327" spans="16:19">
      <c r="P327" s="1">
        <v>44593</v>
      </c>
      <c r="Q327" s="23" cm="1">
        <f t="array" ref="Q327">IFERROR(INDEX($B$5:$N$22,MATCH(IF(MONTH($P327)=1,YEAR($P327)-1,YEAR($P327)),$B$5:$B$22,0),IF(MONTH($P327)=1,13,MONTH($P327))),"")</f>
        <v>0</v>
      </c>
      <c r="R327" s="23" cm="1">
        <f t="array" ref="R327">IFERROR(INDEX($B$5:$N$22,MATCH(IF(MONTH($P327)=1,YEAR($P327)-1,YEAR($P327)),$B$5:$B$22,0),IF(MONTH($P327)=1,13,MONTH($P327))),"")</f>
        <v>0</v>
      </c>
      <c r="S327" s="23" cm="1">
        <f t="array" ref="S327">IFERROR(INDEX($B$5:$N$22,MATCH(IF(MONTH($P327)=1,YEAR($P327)-1,YEAR($P327)),$B$5:$B$22,0),IF(MONTH($P327)=1,13,MONTH($P327))),"")</f>
        <v>0</v>
      </c>
    </row>
    <row r="328" spans="16:19">
      <c r="P328" s="1">
        <v>44621</v>
      </c>
      <c r="Q328" s="23" cm="1">
        <f t="array" ref="Q328">IFERROR(INDEX($B$5:$N$22,MATCH(IF(MONTH($P328)=1,YEAR($P328)-1,YEAR($P328)),$B$5:$B$22,0),IF(MONTH($P328)=1,13,MONTH($P328))),"")</f>
        <v>3</v>
      </c>
      <c r="R328" s="23" cm="1">
        <f t="array" ref="R328">IFERROR(INDEX($B$5:$N$22,MATCH(IF(MONTH($P328)=1,YEAR($P328)-1,YEAR($P328)),$B$5:$B$22,0),IF(MONTH($P328)=1,13,MONTH($P328))),"")</f>
        <v>3</v>
      </c>
      <c r="S328" s="23" cm="1">
        <f t="array" ref="S328">IFERROR(INDEX($B$5:$N$22,MATCH(IF(MONTH($P328)=1,YEAR($P328)-1,YEAR($P328)),$B$5:$B$22,0),IF(MONTH($P328)=1,13,MONTH($P328))),"")</f>
        <v>3</v>
      </c>
    </row>
    <row r="329" spans="16:19">
      <c r="P329" s="1">
        <v>44652</v>
      </c>
      <c r="Q329" s="23" cm="1">
        <f t="array" ref="Q329">IFERROR(INDEX($B$5:$N$22,MATCH(IF(MONTH($P329)=1,YEAR($P329)-1,YEAR($P329)),$B$5:$B$22,0),IF(MONTH($P329)=1,13,MONTH($P329))),"")</f>
        <v>1</v>
      </c>
      <c r="R329" s="23" cm="1">
        <f t="array" ref="R329">IFERROR(INDEX($B$5:$N$22,MATCH(IF(MONTH($P329)=1,YEAR($P329)-1,YEAR($P329)),$B$5:$B$22,0),IF(MONTH($P329)=1,13,MONTH($P329))),"")</f>
        <v>1</v>
      </c>
      <c r="S329" s="23" cm="1">
        <f t="array" ref="S329">IFERROR(INDEX($B$5:$N$22,MATCH(IF(MONTH($P329)=1,YEAR($P329)-1,YEAR($P329)),$B$5:$B$22,0),IF(MONTH($P329)=1,13,MONTH($P329))),"")</f>
        <v>1</v>
      </c>
    </row>
    <row r="330" spans="16:19">
      <c r="P330" s="1">
        <v>44682</v>
      </c>
      <c r="Q330" s="23" cm="1">
        <f t="array" ref="Q330">IFERROR(INDEX($B$5:$N$22,MATCH(IF(MONTH($P330)=1,YEAR($P330)-1,YEAR($P330)),$B$5:$B$22,0),IF(MONTH($P330)=1,13,MONTH($P330))),"")</f>
        <v>0</v>
      </c>
      <c r="R330" s="23" cm="1">
        <f t="array" ref="R330">IFERROR(INDEX($B$5:$N$22,MATCH(IF(MONTH($P330)=1,YEAR($P330)-1,YEAR($P330)),$B$5:$B$22,0),IF(MONTH($P330)=1,13,MONTH($P330))),"")</f>
        <v>0</v>
      </c>
      <c r="S330" s="23" cm="1">
        <f t="array" ref="S330">IFERROR(INDEX($B$5:$N$22,MATCH(IF(MONTH($P330)=1,YEAR($P330)-1,YEAR($P330)),$B$5:$B$22,0),IF(MONTH($P330)=1,13,MONTH($P330))),"")</f>
        <v>0</v>
      </c>
    </row>
    <row r="331" spans="16:19">
      <c r="P331" s="1">
        <v>44713</v>
      </c>
      <c r="Q331" s="23" cm="1">
        <f t="array" ref="Q331">IFERROR(INDEX($B$5:$N$22,MATCH(IF(MONTH($P331)=1,YEAR($P331)-1,YEAR($P331)),$B$5:$B$22,0),IF(MONTH($P331)=1,13,MONTH($P331))),"")</f>
        <v>0</v>
      </c>
      <c r="R331" s="23" cm="1">
        <f t="array" ref="R331">IFERROR(INDEX($B$5:$N$22,MATCH(IF(MONTH($P331)=1,YEAR($P331)-1,YEAR($P331)),$B$5:$B$22,0),IF(MONTH($P331)=1,13,MONTH($P331))),"")</f>
        <v>0</v>
      </c>
      <c r="S331" s="23" cm="1">
        <f t="array" ref="S331">IFERROR(INDEX($B$5:$N$22,MATCH(IF(MONTH($P331)=1,YEAR($P331)-1,YEAR($P331)),$B$5:$B$22,0),IF(MONTH($P331)=1,13,MONTH($P331))),"")</f>
        <v>0</v>
      </c>
    </row>
    <row r="332" spans="16:19">
      <c r="P332" s="1">
        <v>44743</v>
      </c>
      <c r="Q332" s="23" cm="1">
        <f t="array" ref="Q332">IFERROR(INDEX($B$5:$N$22,MATCH(IF(MONTH($P332)=1,YEAR($P332)-1,YEAR($P332)),$B$5:$B$22,0),IF(MONTH($P332)=1,13,MONTH($P332))),"")</f>
        <v>0</v>
      </c>
      <c r="R332" s="23" cm="1">
        <f t="array" ref="R332">IFERROR(INDEX($B$5:$N$22,MATCH(IF(MONTH($P332)=1,YEAR($P332)-1,YEAR($P332)),$B$5:$B$22,0),IF(MONTH($P332)=1,13,MONTH($P332))),"")</f>
        <v>0</v>
      </c>
      <c r="S332" s="23" cm="1">
        <f t="array" ref="S332">IFERROR(INDEX($B$5:$N$22,MATCH(IF(MONTH($P332)=1,YEAR($P332)-1,YEAR($P332)),$B$5:$B$22,0),IF(MONTH($P332)=1,13,MONTH($P332))),"")</f>
        <v>0</v>
      </c>
    </row>
    <row r="333" spans="16:19">
      <c r="P333" s="1">
        <v>44774</v>
      </c>
      <c r="Q333" s="23" cm="1">
        <f t="array" ref="Q333">IFERROR(INDEX($B$5:$N$22,MATCH(IF(MONTH($P333)=1,YEAR($P333)-1,YEAR($P333)),$B$5:$B$22,0),IF(MONTH($P333)=1,13,MONTH($P333))),"")</f>
        <v>0</v>
      </c>
      <c r="R333" s="23" cm="1">
        <f t="array" ref="R333">IFERROR(INDEX($B$5:$N$22,MATCH(IF(MONTH($P333)=1,YEAR($P333)-1,YEAR($P333)),$B$5:$B$22,0),IF(MONTH($P333)=1,13,MONTH($P333))),"")</f>
        <v>0</v>
      </c>
      <c r="S333" s="23" cm="1">
        <f t="array" ref="S333">IFERROR(INDEX($B$5:$N$22,MATCH(IF(MONTH($P333)=1,YEAR($P333)-1,YEAR($P333)),$B$5:$B$22,0),IF(MONTH($P333)=1,13,MONTH($P333))),"")</f>
        <v>0</v>
      </c>
    </row>
    <row r="334" spans="16:19">
      <c r="P334" s="1">
        <v>44805</v>
      </c>
      <c r="Q334" s="23" cm="1">
        <f t="array" ref="Q334">IFERROR(INDEX($B$5:$N$22,MATCH(IF(MONTH($P334)=1,YEAR($P334)-1,YEAR($P334)),$B$5:$B$22,0),IF(MONTH($P334)=1,13,MONTH($P334))),"")</f>
        <v>-1</v>
      </c>
      <c r="R334" s="23" cm="1">
        <f t="array" ref="R334">IFERROR(INDEX($B$5:$N$22,MATCH(IF(MONTH($P334)=1,YEAR($P334)-1,YEAR($P334)),$B$5:$B$22,0),IF(MONTH($P334)=1,13,MONTH($P334))),"")</f>
        <v>-1</v>
      </c>
      <c r="S334" s="23" cm="1">
        <f t="array" ref="S334">IFERROR(INDEX($B$5:$N$22,MATCH(IF(MONTH($P334)=1,YEAR($P334)-1,YEAR($P334)),$B$5:$B$22,0),IF(MONTH($P334)=1,13,MONTH($P334))),"")</f>
        <v>-1</v>
      </c>
    </row>
    <row r="335" spans="16:19">
      <c r="P335" s="1">
        <v>44835</v>
      </c>
      <c r="Q335" s="23" cm="1">
        <f t="array" ref="Q335">IFERROR(INDEX($B$5:$N$22,MATCH(IF(MONTH($P335)=1,YEAR($P335)-1,YEAR($P335)),$B$5:$B$22,0),IF(MONTH($P335)=1,13,MONTH($P335))),"")</f>
        <v>-1</v>
      </c>
      <c r="R335" s="23" cm="1">
        <f t="array" ref="R335">IFERROR(INDEX($B$5:$N$22,MATCH(IF(MONTH($P335)=1,YEAR($P335)-1,YEAR($P335)),$B$5:$B$22,0),IF(MONTH($P335)=1,13,MONTH($P335))),"")</f>
        <v>-1</v>
      </c>
      <c r="S335" s="23" cm="1">
        <f t="array" ref="S335">IFERROR(INDEX($B$5:$N$22,MATCH(IF(MONTH($P335)=1,YEAR($P335)-1,YEAR($P335)),$B$5:$B$22,0),IF(MONTH($P335)=1,13,MONTH($P335))),"")</f>
        <v>-1</v>
      </c>
    </row>
    <row r="336" spans="16:19">
      <c r="P336" s="1">
        <v>44866</v>
      </c>
      <c r="Q336" s="23" cm="1">
        <f t="array" ref="Q336">IFERROR(INDEX($B$5:$N$22,MATCH(IF(MONTH($P336)=1,YEAR($P336)-1,YEAR($P336)),$B$5:$B$22,0),IF(MONTH($P336)=1,13,MONTH($P336))),"")</f>
        <v>-2</v>
      </c>
      <c r="R336" s="23" cm="1">
        <f t="array" ref="R336">IFERROR(INDEX($B$5:$N$22,MATCH(IF(MONTH($P336)=1,YEAR($P336)-1,YEAR($P336)),$B$5:$B$22,0),IF(MONTH($P336)=1,13,MONTH($P336))),"")</f>
        <v>-2</v>
      </c>
      <c r="S336" s="23" cm="1">
        <f t="array" ref="S336">IFERROR(INDEX($B$5:$N$22,MATCH(IF(MONTH($P336)=1,YEAR($P336)-1,YEAR($P336)),$B$5:$B$22,0),IF(MONTH($P336)=1,13,MONTH($P336))),"")</f>
        <v>-2</v>
      </c>
    </row>
    <row r="337" spans="16:19">
      <c r="P337" s="1">
        <v>44896</v>
      </c>
      <c r="Q337" s="23" cm="1">
        <f t="array" ref="Q337">IFERROR(INDEX($B$5:$N$22,MATCH(IF(MONTH($P337)=1,YEAR($P337)-1,YEAR($P337)),$B$5:$B$22,0),IF(MONTH($P337)=1,13,MONTH($P337))),"")</f>
        <v>-2</v>
      </c>
      <c r="R337" s="23" cm="1">
        <f t="array" ref="R337">IFERROR(INDEX($B$5:$N$22,MATCH(IF(MONTH($P337)=1,YEAR($P337)-1,YEAR($P337)),$B$5:$B$22,0),IF(MONTH($P337)=1,13,MONTH($P337))),"")</f>
        <v>-2</v>
      </c>
      <c r="S337" s="23" cm="1">
        <f t="array" ref="S337">IFERROR(INDEX($B$5:$N$22,MATCH(IF(MONTH($P337)=1,YEAR($P337)-1,YEAR($P337)),$B$5:$B$22,0),IF(MONTH($P337)=1,13,MONTH($P337))),"")</f>
        <v>-2</v>
      </c>
    </row>
    <row r="338" spans="16:19">
      <c r="P338" s="1">
        <v>44927</v>
      </c>
      <c r="Q338" s="23" cm="1">
        <f t="array" ref="Q338">IFERROR(INDEX($B$5:$N$22,MATCH(IF(MONTH($P338)=1,YEAR($P338)-1,YEAR($P338)),$B$5:$B$22,0),IF(MONTH($P338)=1,13,MONTH($P338))),"")</f>
        <v>-2</v>
      </c>
      <c r="R338" s="23" cm="1">
        <f t="array" ref="R338">IFERROR(INDEX($B$5:$N$22,MATCH(IF(MONTH($P338)=1,YEAR($P338)-1,YEAR($P338)),$B$5:$B$22,0),IF(MONTH($P338)=1,13,MONTH($P338))),"")</f>
        <v>-2</v>
      </c>
      <c r="S338" s="23" cm="1">
        <f t="array" ref="S338">IFERROR(INDEX($B$5:$N$22,MATCH(IF(MONTH($P338)=1,YEAR($P338)-1,YEAR($P338)),$B$5:$B$22,0),IF(MONTH($P338)=1,13,MONTH($P338))),"")</f>
        <v>-2</v>
      </c>
    </row>
    <row r="339" spans="16:19">
      <c r="P339" s="1">
        <v>44958</v>
      </c>
      <c r="Q339" s="23" cm="1">
        <f t="array" ref="Q339">IFERROR(INDEX($B$5:$N$22,MATCH(IF(MONTH($P339)=1,YEAR($P339)-1,YEAR($P339)),$B$5:$B$22,0),IF(MONTH($P339)=1,13,MONTH($P339))),"")</f>
        <v>1</v>
      </c>
      <c r="R339" s="23" cm="1">
        <f t="array" ref="R339">IFERROR(INDEX($B$5:$N$22,MATCH(IF(MONTH($P339)=1,YEAR($P339)-1,YEAR($P339)),$B$5:$B$22,0),IF(MONTH($P339)=1,13,MONTH($P339))),"")</f>
        <v>1</v>
      </c>
      <c r="S339" s="23" cm="1">
        <f t="array" ref="S339">IFERROR(INDEX($B$5:$N$22,MATCH(IF(MONTH($P339)=1,YEAR($P339)-1,YEAR($P339)),$B$5:$B$22,0),IF(MONTH($P339)=1,13,MONTH($P339))),"")</f>
        <v>1</v>
      </c>
    </row>
    <row r="340" spans="16:19">
      <c r="P340" s="1">
        <v>44986</v>
      </c>
      <c r="Q340" s="23" cm="1">
        <f t="array" ref="Q340">IFERROR(INDEX($B$5:$N$22,MATCH(IF(MONTH($P340)=1,YEAR($P340)-1,YEAR($P340)),$B$5:$B$22,0),IF(MONTH($P340)=1,13,MONTH($P340))),"")</f>
        <v>3</v>
      </c>
      <c r="R340" s="23" cm="1">
        <f t="array" ref="R340">IFERROR(INDEX($B$5:$N$22,MATCH(IF(MONTH($P340)=1,YEAR($P340)-1,YEAR($P340)),$B$5:$B$22,0),IF(MONTH($P340)=1,13,MONTH($P340))),"")</f>
        <v>3</v>
      </c>
      <c r="S340" s="23" cm="1">
        <f t="array" ref="S340">IFERROR(INDEX($B$5:$N$22,MATCH(IF(MONTH($P340)=1,YEAR($P340)-1,YEAR($P340)),$B$5:$B$22,0),IF(MONTH($P340)=1,13,MONTH($P340))),"")</f>
        <v>3</v>
      </c>
    </row>
  </sheetData>
  <mergeCells count="10">
    <mergeCell ref="A23:A40"/>
    <mergeCell ref="A41:A58"/>
    <mergeCell ref="A59:N59"/>
    <mergeCell ref="A61:N61"/>
    <mergeCell ref="A1:C1"/>
    <mergeCell ref="A2:N2"/>
    <mergeCell ref="A3:A4"/>
    <mergeCell ref="B3:B4"/>
    <mergeCell ref="C3:N3"/>
    <mergeCell ref="A5:A22"/>
  </mergeCells>
  <hyperlinks>
    <hyperlink ref="A1:B1" location="Содержание!B5" display="К содержанию" xr:uid="{52E4B0D4-421A-48F6-9E0E-E9AB6BCBDCCC}"/>
    <hyperlink ref="A1:C1" location="Содержание!A1" display="К содержанию" xr:uid="{7A67A6FE-BB81-47C1-9DB4-AE9662B1AA74}"/>
  </hyperlinks>
  <pageMargins left="0.75" right="0.75" top="1" bottom="1" header="0.5" footer="0.5"/>
  <pageSetup paperSize="9"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193A-78DA-4A0E-BAEC-2B011E565895}">
  <dimension ref="A1:F131"/>
  <sheetViews>
    <sheetView workbookViewId="0">
      <selection activeCell="D1" sqref="D1"/>
    </sheetView>
  </sheetViews>
  <sheetFormatPr defaultRowHeight="14.4"/>
  <cols>
    <col min="1" max="2" width="17.88671875" customWidth="1"/>
    <col min="5" max="5" width="10.109375" bestFit="1" customWidth="1"/>
  </cols>
  <sheetData>
    <row r="1" spans="1:6">
      <c r="A1" t="s">
        <v>1155</v>
      </c>
      <c r="C1" t="s">
        <v>1154</v>
      </c>
      <c r="D1" t="s">
        <v>1153</v>
      </c>
      <c r="E1" t="s">
        <v>1157</v>
      </c>
      <c r="F1">
        <v>1</v>
      </c>
    </row>
    <row r="2" spans="1:6">
      <c r="A2" t="s">
        <v>1152</v>
      </c>
      <c r="B2" s="1">
        <f>DATE(MID(A2,7,4),VLOOKUP(MID(A2,13,LEN(A2)-FIND("(",A2)-1),$E$1:$F$12,2,FALSE),1)</f>
        <v>45017</v>
      </c>
      <c r="E2" t="s">
        <v>1158</v>
      </c>
      <c r="F2">
        <v>2</v>
      </c>
    </row>
    <row r="3" spans="1:6">
      <c r="A3" t="s">
        <v>1151</v>
      </c>
      <c r="B3" s="1">
        <f t="shared" ref="B3:B66" si="0">DATE(MID(A3,7,4),VLOOKUP(MID(A3,13,LEN(A3)-FIND("(",A3)-1),$E$1:$F$12,2,FALSE),1)</f>
        <v>44986</v>
      </c>
      <c r="C3">
        <v>53.2</v>
      </c>
      <c r="E3" t="s">
        <v>1159</v>
      </c>
      <c r="F3">
        <v>3</v>
      </c>
    </row>
    <row r="4" spans="1:6">
      <c r="A4" t="s">
        <v>1150</v>
      </c>
      <c r="B4" s="1">
        <f t="shared" si="0"/>
        <v>44958</v>
      </c>
      <c r="C4">
        <v>53.6</v>
      </c>
      <c r="E4" t="s">
        <v>1160</v>
      </c>
      <c r="F4">
        <v>4</v>
      </c>
    </row>
    <row r="5" spans="1:6">
      <c r="A5" t="s">
        <v>1149</v>
      </c>
      <c r="B5" s="1">
        <f t="shared" si="0"/>
        <v>44927</v>
      </c>
      <c r="C5">
        <v>52.6</v>
      </c>
      <c r="E5" t="s">
        <v>1161</v>
      </c>
      <c r="F5">
        <v>5</v>
      </c>
    </row>
    <row r="6" spans="1:6">
      <c r="A6" t="s">
        <v>1148</v>
      </c>
      <c r="B6" s="1">
        <f t="shared" si="0"/>
        <v>44896</v>
      </c>
      <c r="C6">
        <v>53</v>
      </c>
      <c r="E6" t="s">
        <v>1162</v>
      </c>
      <c r="F6">
        <v>6</v>
      </c>
    </row>
    <row r="7" spans="1:6">
      <c r="A7" t="s">
        <v>1147</v>
      </c>
      <c r="B7" s="1">
        <f t="shared" si="0"/>
        <v>44866</v>
      </c>
      <c r="C7">
        <v>53.2</v>
      </c>
      <c r="E7" t="s">
        <v>1163</v>
      </c>
      <c r="F7">
        <v>7</v>
      </c>
    </row>
    <row r="8" spans="1:6">
      <c r="A8" t="s">
        <v>1146</v>
      </c>
      <c r="B8" s="1">
        <f t="shared" si="0"/>
        <v>44835</v>
      </c>
      <c r="C8">
        <v>50.7</v>
      </c>
      <c r="E8" t="s">
        <v>1164</v>
      </c>
      <c r="F8">
        <v>8</v>
      </c>
    </row>
    <row r="9" spans="1:6">
      <c r="A9" t="s">
        <v>1145</v>
      </c>
      <c r="B9" s="1">
        <f t="shared" si="0"/>
        <v>44805</v>
      </c>
      <c r="C9">
        <v>52</v>
      </c>
      <c r="E9" t="s">
        <v>1165</v>
      </c>
      <c r="F9">
        <v>9</v>
      </c>
    </row>
    <row r="10" spans="1:6">
      <c r="A10" t="s">
        <v>1144</v>
      </c>
      <c r="B10" s="1">
        <f t="shared" si="0"/>
        <v>44774</v>
      </c>
      <c r="C10">
        <v>51.7</v>
      </c>
      <c r="E10" t="s">
        <v>1166</v>
      </c>
      <c r="F10">
        <v>10</v>
      </c>
    </row>
    <row r="11" spans="1:6">
      <c r="A11" t="s">
        <v>1143</v>
      </c>
      <c r="B11" s="1">
        <f t="shared" si="0"/>
        <v>44743</v>
      </c>
      <c r="C11">
        <v>50.3</v>
      </c>
      <c r="E11" t="s">
        <v>1167</v>
      </c>
      <c r="F11">
        <v>11</v>
      </c>
    </row>
    <row r="12" spans="1:6">
      <c r="A12" t="s">
        <v>1142</v>
      </c>
      <c r="B12" s="1">
        <f t="shared" si="0"/>
        <v>44713</v>
      </c>
      <c r="C12">
        <v>50.9</v>
      </c>
      <c r="E12" t="s">
        <v>1168</v>
      </c>
      <c r="F12">
        <v>12</v>
      </c>
    </row>
    <row r="13" spans="1:6">
      <c r="A13" t="s">
        <v>1141</v>
      </c>
      <c r="B13" s="1">
        <f t="shared" si="0"/>
        <v>44682</v>
      </c>
      <c r="C13">
        <v>50.8</v>
      </c>
    </row>
    <row r="14" spans="1:6">
      <c r="A14" t="s">
        <v>1140</v>
      </c>
      <c r="B14" s="1">
        <f t="shared" si="0"/>
        <v>44652</v>
      </c>
      <c r="C14">
        <v>48.2</v>
      </c>
    </row>
    <row r="15" spans="1:6">
      <c r="A15" t="s">
        <v>1139</v>
      </c>
      <c r="B15" s="1">
        <f t="shared" si="0"/>
        <v>44621</v>
      </c>
      <c r="C15">
        <v>44.1</v>
      </c>
    </row>
    <row r="16" spans="1:6">
      <c r="A16" t="s">
        <v>1138</v>
      </c>
      <c r="B16" s="1">
        <f t="shared" si="0"/>
        <v>44593</v>
      </c>
      <c r="C16">
        <v>48.6</v>
      </c>
    </row>
    <row r="17" spans="1:3">
      <c r="A17" t="s">
        <v>1137</v>
      </c>
      <c r="B17" s="1">
        <f t="shared" si="0"/>
        <v>44562</v>
      </c>
      <c r="C17">
        <v>51.8</v>
      </c>
    </row>
    <row r="18" spans="1:3">
      <c r="A18" t="s">
        <v>1136</v>
      </c>
      <c r="B18" s="1">
        <f t="shared" si="0"/>
        <v>44531</v>
      </c>
      <c r="C18">
        <v>51.6</v>
      </c>
    </row>
    <row r="19" spans="1:3">
      <c r="A19" t="s">
        <v>1135</v>
      </c>
      <c r="B19" s="1">
        <f t="shared" si="0"/>
        <v>44501</v>
      </c>
      <c r="C19">
        <v>51.7</v>
      </c>
    </row>
    <row r="20" spans="1:3">
      <c r="A20" t="s">
        <v>1134</v>
      </c>
      <c r="B20" s="1">
        <f t="shared" si="0"/>
        <v>44470</v>
      </c>
      <c r="C20">
        <v>51.6</v>
      </c>
    </row>
    <row r="21" spans="1:3">
      <c r="A21" t="s">
        <v>1133</v>
      </c>
      <c r="B21" s="1">
        <f t="shared" si="0"/>
        <v>44440</v>
      </c>
      <c r="C21">
        <v>49.8</v>
      </c>
    </row>
    <row r="22" spans="1:3">
      <c r="A22" t="s">
        <v>1132</v>
      </c>
      <c r="B22" s="1">
        <f t="shared" si="0"/>
        <v>44409</v>
      </c>
      <c r="C22">
        <v>46.5</v>
      </c>
    </row>
    <row r="23" spans="1:3">
      <c r="A23" t="s">
        <v>1131</v>
      </c>
      <c r="B23" s="1">
        <f t="shared" si="0"/>
        <v>44378</v>
      </c>
      <c r="C23">
        <v>47.5</v>
      </c>
    </row>
    <row r="24" spans="1:3">
      <c r="A24" t="s">
        <v>1130</v>
      </c>
      <c r="B24" s="1">
        <f t="shared" si="0"/>
        <v>44348</v>
      </c>
      <c r="C24">
        <v>49.2</v>
      </c>
    </row>
    <row r="25" spans="1:3">
      <c r="A25" t="s">
        <v>1129</v>
      </c>
      <c r="B25" s="1">
        <f t="shared" si="0"/>
        <v>44317</v>
      </c>
      <c r="C25">
        <v>51.9</v>
      </c>
    </row>
    <row r="26" spans="1:3">
      <c r="A26" t="s">
        <v>1128</v>
      </c>
      <c r="B26" s="1">
        <f t="shared" si="0"/>
        <v>44287</v>
      </c>
      <c r="C26">
        <v>50.4</v>
      </c>
    </row>
    <row r="27" spans="1:3">
      <c r="A27" t="s">
        <v>1127</v>
      </c>
      <c r="B27" s="1">
        <f t="shared" si="0"/>
        <v>44256</v>
      </c>
      <c r="C27">
        <v>51.1</v>
      </c>
    </row>
    <row r="28" spans="1:3">
      <c r="A28" t="s">
        <v>1126</v>
      </c>
      <c r="B28" s="1">
        <f t="shared" si="0"/>
        <v>44228</v>
      </c>
      <c r="C28">
        <v>51.5</v>
      </c>
    </row>
    <row r="29" spans="1:3">
      <c r="A29" t="s">
        <v>1125</v>
      </c>
      <c r="B29" s="1">
        <f t="shared" si="0"/>
        <v>44197</v>
      </c>
      <c r="C29">
        <v>50.9</v>
      </c>
    </row>
    <row r="30" spans="1:3">
      <c r="A30" t="s">
        <v>1124</v>
      </c>
      <c r="B30" s="1">
        <f t="shared" si="0"/>
        <v>44166</v>
      </c>
      <c r="C30">
        <v>49.7</v>
      </c>
    </row>
    <row r="31" spans="1:3">
      <c r="A31" t="s">
        <v>1123</v>
      </c>
      <c r="B31" s="1">
        <f t="shared" si="0"/>
        <v>44136</v>
      </c>
      <c r="C31">
        <v>46.3</v>
      </c>
    </row>
    <row r="32" spans="1:3">
      <c r="A32" t="s">
        <v>1122</v>
      </c>
      <c r="B32" s="1">
        <f t="shared" si="0"/>
        <v>44105</v>
      </c>
      <c r="C32">
        <v>46.9</v>
      </c>
    </row>
    <row r="33" spans="1:3">
      <c r="A33" t="s">
        <v>1121</v>
      </c>
      <c r="B33" s="1">
        <f t="shared" si="0"/>
        <v>44075</v>
      </c>
      <c r="C33">
        <v>48.9</v>
      </c>
    </row>
    <row r="34" spans="1:3">
      <c r="A34" t="s">
        <v>1120</v>
      </c>
      <c r="B34" s="1">
        <f t="shared" si="0"/>
        <v>44044</v>
      </c>
      <c r="C34">
        <v>51.1</v>
      </c>
    </row>
    <row r="35" spans="1:3">
      <c r="A35" t="s">
        <v>1119</v>
      </c>
      <c r="B35" s="1">
        <f t="shared" si="0"/>
        <v>44013</v>
      </c>
      <c r="C35">
        <v>48.4</v>
      </c>
    </row>
    <row r="36" spans="1:3">
      <c r="A36" t="s">
        <v>1118</v>
      </c>
      <c r="B36" s="1">
        <f t="shared" si="0"/>
        <v>43983</v>
      </c>
      <c r="C36">
        <v>49.4</v>
      </c>
    </row>
    <row r="37" spans="1:3">
      <c r="A37" t="s">
        <v>1117</v>
      </c>
      <c r="B37" s="1">
        <f t="shared" si="0"/>
        <v>43952</v>
      </c>
      <c r="C37">
        <v>36.200000000000003</v>
      </c>
    </row>
    <row r="38" spans="1:3">
      <c r="A38" t="s">
        <v>1116</v>
      </c>
      <c r="B38" s="1">
        <f t="shared" si="0"/>
        <v>43922</v>
      </c>
      <c r="C38">
        <v>31.3</v>
      </c>
    </row>
    <row r="39" spans="1:3">
      <c r="A39" t="s">
        <v>1115</v>
      </c>
      <c r="B39" s="1">
        <f t="shared" si="0"/>
        <v>43891</v>
      </c>
      <c r="C39">
        <v>47.5</v>
      </c>
    </row>
    <row r="40" spans="1:3">
      <c r="A40" t="s">
        <v>1114</v>
      </c>
      <c r="B40" s="1">
        <f t="shared" si="0"/>
        <v>43862</v>
      </c>
      <c r="C40">
        <v>48.2</v>
      </c>
    </row>
    <row r="41" spans="1:3">
      <c r="A41" t="s">
        <v>1113</v>
      </c>
      <c r="B41" s="1">
        <f t="shared" si="0"/>
        <v>43831</v>
      </c>
      <c r="C41">
        <v>47.9</v>
      </c>
    </row>
    <row r="42" spans="1:3">
      <c r="A42" t="s">
        <v>1112</v>
      </c>
      <c r="B42" s="1">
        <f t="shared" si="0"/>
        <v>43800</v>
      </c>
      <c r="C42">
        <v>47.5</v>
      </c>
    </row>
    <row r="43" spans="1:3">
      <c r="A43" t="s">
        <v>1111</v>
      </c>
      <c r="B43" s="1">
        <f t="shared" si="0"/>
        <v>43770</v>
      </c>
      <c r="C43">
        <v>45.6</v>
      </c>
    </row>
    <row r="44" spans="1:3">
      <c r="A44" t="s">
        <v>1110</v>
      </c>
      <c r="B44" s="1">
        <f t="shared" si="0"/>
        <v>43739</v>
      </c>
      <c r="C44">
        <v>47.2</v>
      </c>
    </row>
    <row r="45" spans="1:3">
      <c r="A45" t="s">
        <v>1109</v>
      </c>
      <c r="B45" s="1">
        <f t="shared" si="0"/>
        <v>43709</v>
      </c>
      <c r="C45">
        <v>46.3</v>
      </c>
    </row>
    <row r="46" spans="1:3">
      <c r="A46" t="s">
        <v>1108</v>
      </c>
      <c r="B46" s="1">
        <f t="shared" si="0"/>
        <v>43678</v>
      </c>
      <c r="C46">
        <v>49.1</v>
      </c>
    </row>
    <row r="47" spans="1:3">
      <c r="A47" t="s">
        <v>1107</v>
      </c>
      <c r="B47" s="1">
        <f t="shared" si="0"/>
        <v>43647</v>
      </c>
      <c r="C47">
        <v>49.3</v>
      </c>
    </row>
    <row r="48" spans="1:3">
      <c r="A48" t="s">
        <v>1106</v>
      </c>
      <c r="B48" s="1">
        <f t="shared" si="0"/>
        <v>43617</v>
      </c>
      <c r="C48">
        <v>48.6</v>
      </c>
    </row>
    <row r="49" spans="1:3">
      <c r="A49" t="s">
        <v>1105</v>
      </c>
      <c r="B49" s="1">
        <f t="shared" si="0"/>
        <v>43586</v>
      </c>
      <c r="C49">
        <v>49.8</v>
      </c>
    </row>
    <row r="50" spans="1:3">
      <c r="A50" t="s">
        <v>1104</v>
      </c>
      <c r="B50" s="1">
        <f t="shared" si="0"/>
        <v>43556</v>
      </c>
      <c r="C50">
        <v>51.8</v>
      </c>
    </row>
    <row r="51" spans="1:3">
      <c r="A51" t="s">
        <v>1103</v>
      </c>
      <c r="B51" s="1">
        <f t="shared" si="0"/>
        <v>43525</v>
      </c>
      <c r="C51">
        <v>52.8</v>
      </c>
    </row>
    <row r="52" spans="1:3">
      <c r="A52" t="s">
        <v>1102</v>
      </c>
      <c r="B52" s="1">
        <f t="shared" si="0"/>
        <v>43497</v>
      </c>
      <c r="C52">
        <v>50.1</v>
      </c>
    </row>
    <row r="53" spans="1:3">
      <c r="A53" t="s">
        <v>1101</v>
      </c>
      <c r="B53" s="1">
        <f t="shared" si="0"/>
        <v>43466</v>
      </c>
      <c r="C53">
        <v>50.9</v>
      </c>
    </row>
    <row r="54" spans="1:3">
      <c r="A54" t="s">
        <v>1100</v>
      </c>
      <c r="B54" s="1">
        <f t="shared" si="0"/>
        <v>43435</v>
      </c>
      <c r="C54">
        <v>51.7</v>
      </c>
    </row>
    <row r="55" spans="1:3">
      <c r="A55" t="s">
        <v>1099</v>
      </c>
      <c r="B55" s="1">
        <f t="shared" si="0"/>
        <v>43405</v>
      </c>
      <c r="C55">
        <v>52.6</v>
      </c>
    </row>
    <row r="56" spans="1:3">
      <c r="A56" t="s">
        <v>1098</v>
      </c>
      <c r="B56" s="1">
        <f t="shared" si="0"/>
        <v>43374</v>
      </c>
      <c r="C56">
        <v>51.3</v>
      </c>
    </row>
    <row r="57" spans="1:3">
      <c r="A57" t="s">
        <v>1097</v>
      </c>
      <c r="B57" s="1">
        <f t="shared" si="0"/>
        <v>43344</v>
      </c>
      <c r="C57">
        <v>50</v>
      </c>
    </row>
    <row r="58" spans="1:3">
      <c r="A58" t="s">
        <v>1096</v>
      </c>
      <c r="B58" s="1">
        <f t="shared" si="0"/>
        <v>43313</v>
      </c>
      <c r="C58">
        <v>48.9</v>
      </c>
    </row>
    <row r="59" spans="1:3">
      <c r="A59" t="s">
        <v>1095</v>
      </c>
      <c r="B59" s="1">
        <f t="shared" si="0"/>
        <v>43282</v>
      </c>
      <c r="C59">
        <v>48.1</v>
      </c>
    </row>
    <row r="60" spans="1:3">
      <c r="A60" t="s">
        <v>1094</v>
      </c>
      <c r="B60" s="1">
        <f t="shared" si="0"/>
        <v>43252</v>
      </c>
      <c r="C60">
        <v>49.5</v>
      </c>
    </row>
    <row r="61" spans="1:3">
      <c r="A61" t="s">
        <v>1093</v>
      </c>
      <c r="B61" s="1">
        <f t="shared" si="0"/>
        <v>43221</v>
      </c>
      <c r="C61">
        <v>49.8</v>
      </c>
    </row>
    <row r="62" spans="1:3">
      <c r="A62" t="s">
        <v>1092</v>
      </c>
      <c r="B62" s="1">
        <f t="shared" si="0"/>
        <v>43191</v>
      </c>
      <c r="C62">
        <v>51.3</v>
      </c>
    </row>
    <row r="63" spans="1:3">
      <c r="A63" t="s">
        <v>1091</v>
      </c>
      <c r="B63" s="1">
        <f t="shared" si="0"/>
        <v>43160</v>
      </c>
      <c r="C63">
        <v>50.6</v>
      </c>
    </row>
    <row r="64" spans="1:3">
      <c r="A64" t="s">
        <v>1090</v>
      </c>
      <c r="B64" s="1">
        <f t="shared" si="0"/>
        <v>43132</v>
      </c>
      <c r="C64">
        <v>50.2</v>
      </c>
    </row>
    <row r="65" spans="1:3">
      <c r="A65" t="s">
        <v>1089</v>
      </c>
      <c r="B65" s="1">
        <f t="shared" si="0"/>
        <v>43101</v>
      </c>
      <c r="C65">
        <v>52.1</v>
      </c>
    </row>
    <row r="66" spans="1:3">
      <c r="A66" t="s">
        <v>1088</v>
      </c>
      <c r="B66" s="1">
        <f t="shared" si="0"/>
        <v>43070</v>
      </c>
      <c r="C66">
        <v>52</v>
      </c>
    </row>
    <row r="67" spans="1:3">
      <c r="A67" t="s">
        <v>1087</v>
      </c>
      <c r="B67" s="1">
        <f t="shared" ref="B67:B130" si="1">DATE(MID(A67,7,4),VLOOKUP(MID(A67,13,LEN(A67)-FIND("(",A67)-1),$E$1:$F$12,2,FALSE),1)</f>
        <v>43040</v>
      </c>
      <c r="C67">
        <v>51.5</v>
      </c>
    </row>
    <row r="68" spans="1:3">
      <c r="A68" t="s">
        <v>1086</v>
      </c>
      <c r="B68" s="1">
        <f t="shared" si="1"/>
        <v>43009</v>
      </c>
      <c r="C68">
        <v>51.1</v>
      </c>
    </row>
    <row r="69" spans="1:3">
      <c r="A69" t="s">
        <v>1085</v>
      </c>
      <c r="B69" s="1">
        <f t="shared" si="1"/>
        <v>42979</v>
      </c>
      <c r="C69">
        <v>51.9</v>
      </c>
    </row>
    <row r="70" spans="1:3">
      <c r="A70" t="s">
        <v>1084</v>
      </c>
      <c r="B70" s="1">
        <f t="shared" si="1"/>
        <v>42948</v>
      </c>
      <c r="C70">
        <v>51.6</v>
      </c>
    </row>
    <row r="71" spans="1:3">
      <c r="A71" t="s">
        <v>1083</v>
      </c>
      <c r="B71" s="1">
        <f t="shared" si="1"/>
        <v>42917</v>
      </c>
      <c r="C71">
        <v>52.7</v>
      </c>
    </row>
    <row r="72" spans="1:3">
      <c r="A72" t="s">
        <v>1082</v>
      </c>
      <c r="B72" s="1">
        <f t="shared" si="1"/>
        <v>42887</v>
      </c>
      <c r="C72">
        <v>50.3</v>
      </c>
    </row>
    <row r="73" spans="1:3">
      <c r="A73" t="s">
        <v>1081</v>
      </c>
      <c r="B73" s="1">
        <f t="shared" si="1"/>
        <v>42856</v>
      </c>
      <c r="C73">
        <v>52.4</v>
      </c>
    </row>
    <row r="74" spans="1:3">
      <c r="A74" t="s">
        <v>1080</v>
      </c>
      <c r="B74" s="1">
        <f t="shared" si="1"/>
        <v>42795</v>
      </c>
      <c r="C74">
        <v>52.4</v>
      </c>
    </row>
    <row r="75" spans="1:3">
      <c r="A75" t="s">
        <v>1079</v>
      </c>
      <c r="B75" s="1">
        <f t="shared" si="1"/>
        <v>42767</v>
      </c>
      <c r="C75">
        <v>52.5</v>
      </c>
    </row>
    <row r="76" spans="1:3">
      <c r="A76" t="s">
        <v>1078</v>
      </c>
      <c r="B76" s="1">
        <f t="shared" si="1"/>
        <v>42736</v>
      </c>
      <c r="C76">
        <v>54.7</v>
      </c>
    </row>
    <row r="77" spans="1:3">
      <c r="A77" t="s">
        <v>1077</v>
      </c>
      <c r="B77" s="1">
        <v>42705</v>
      </c>
      <c r="C77">
        <v>53.7</v>
      </c>
    </row>
    <row r="78" spans="1:3">
      <c r="A78" t="s">
        <v>1076</v>
      </c>
      <c r="B78" s="1">
        <f t="shared" si="1"/>
        <v>42675</v>
      </c>
      <c r="C78">
        <v>53.6</v>
      </c>
    </row>
    <row r="79" spans="1:3">
      <c r="A79" t="s">
        <v>1075</v>
      </c>
      <c r="B79" s="1">
        <f t="shared" si="1"/>
        <v>42644</v>
      </c>
      <c r="C79">
        <v>52.4</v>
      </c>
    </row>
    <row r="80" spans="1:3">
      <c r="A80" t="s">
        <v>1074</v>
      </c>
      <c r="B80" s="1">
        <f t="shared" si="1"/>
        <v>42614</v>
      </c>
      <c r="C80">
        <v>51.1</v>
      </c>
    </row>
    <row r="81" spans="1:3">
      <c r="A81" t="s">
        <v>1073</v>
      </c>
      <c r="B81" s="1">
        <f t="shared" si="1"/>
        <v>42583</v>
      </c>
      <c r="C81">
        <v>50.8</v>
      </c>
    </row>
    <row r="82" spans="1:3">
      <c r="A82" t="s">
        <v>1072</v>
      </c>
      <c r="B82" s="1">
        <f t="shared" si="1"/>
        <v>42552</v>
      </c>
      <c r="C82">
        <v>49.5</v>
      </c>
    </row>
    <row r="83" spans="1:3">
      <c r="A83" t="s">
        <v>1071</v>
      </c>
      <c r="B83" s="1">
        <f t="shared" si="1"/>
        <v>42522</v>
      </c>
      <c r="C83">
        <v>51.5</v>
      </c>
    </row>
    <row r="84" spans="1:3">
      <c r="A84" t="s">
        <v>1070</v>
      </c>
      <c r="B84" s="1">
        <f t="shared" si="1"/>
        <v>42491</v>
      </c>
      <c r="C84">
        <v>49.6</v>
      </c>
    </row>
    <row r="85" spans="1:3">
      <c r="A85" t="s">
        <v>1069</v>
      </c>
      <c r="B85" s="1">
        <f t="shared" si="1"/>
        <v>42461</v>
      </c>
      <c r="C85">
        <v>48</v>
      </c>
    </row>
    <row r="86" spans="1:3">
      <c r="A86" t="s">
        <v>1068</v>
      </c>
      <c r="B86" s="1">
        <f t="shared" si="1"/>
        <v>42430</v>
      </c>
      <c r="C86">
        <v>48.3</v>
      </c>
    </row>
    <row r="87" spans="1:3">
      <c r="A87" t="s">
        <v>1067</v>
      </c>
      <c r="B87" s="1">
        <f t="shared" si="1"/>
        <v>42401</v>
      </c>
      <c r="C87">
        <v>49.3</v>
      </c>
    </row>
    <row r="88" spans="1:3">
      <c r="A88" t="s">
        <v>1066</v>
      </c>
      <c r="B88" s="1">
        <f t="shared" si="1"/>
        <v>42370</v>
      </c>
      <c r="C88">
        <v>49.8</v>
      </c>
    </row>
    <row r="89" spans="1:3">
      <c r="A89" t="s">
        <v>1065</v>
      </c>
      <c r="B89" s="1">
        <f t="shared" si="1"/>
        <v>42339</v>
      </c>
      <c r="C89">
        <v>48.7</v>
      </c>
    </row>
    <row r="90" spans="1:3">
      <c r="A90" t="s">
        <v>1064</v>
      </c>
      <c r="B90" s="1">
        <f t="shared" si="1"/>
        <v>42309</v>
      </c>
      <c r="C90">
        <v>50.1</v>
      </c>
    </row>
    <row r="91" spans="1:3">
      <c r="A91" t="s">
        <v>1063</v>
      </c>
      <c r="B91" s="1">
        <f t="shared" si="1"/>
        <v>42278</v>
      </c>
      <c r="C91">
        <v>50.2</v>
      </c>
    </row>
    <row r="92" spans="1:3">
      <c r="A92" t="s">
        <v>1062</v>
      </c>
      <c r="B92" s="1">
        <f t="shared" si="1"/>
        <v>42248</v>
      </c>
      <c r="C92">
        <v>49.1</v>
      </c>
    </row>
    <row r="93" spans="1:3">
      <c r="A93" t="s">
        <v>1061</v>
      </c>
      <c r="B93" s="1">
        <f t="shared" si="1"/>
        <v>42217</v>
      </c>
      <c r="C93">
        <v>47.9</v>
      </c>
    </row>
    <row r="94" spans="1:3">
      <c r="A94" t="s">
        <v>1060</v>
      </c>
      <c r="B94" s="1">
        <f t="shared" si="1"/>
        <v>42186</v>
      </c>
      <c r="C94">
        <v>48.3</v>
      </c>
    </row>
    <row r="95" spans="1:3">
      <c r="A95" t="s">
        <v>1059</v>
      </c>
      <c r="B95" s="1">
        <f t="shared" si="1"/>
        <v>42156</v>
      </c>
      <c r="C95">
        <v>48.7</v>
      </c>
    </row>
    <row r="96" spans="1:3">
      <c r="A96" t="s">
        <v>1058</v>
      </c>
      <c r="B96" s="1">
        <f t="shared" si="1"/>
        <v>42125</v>
      </c>
      <c r="C96">
        <v>47.6</v>
      </c>
    </row>
    <row r="97" spans="1:5">
      <c r="A97" t="s">
        <v>1169</v>
      </c>
      <c r="B97" s="1">
        <f t="shared" si="1"/>
        <v>42095</v>
      </c>
      <c r="C97">
        <v>48.9</v>
      </c>
      <c r="E97" s="1"/>
    </row>
    <row r="98" spans="1:5">
      <c r="A98" t="s">
        <v>1170</v>
      </c>
      <c r="B98" s="1">
        <f t="shared" si="1"/>
        <v>42064</v>
      </c>
      <c r="C98">
        <v>48.1</v>
      </c>
      <c r="E98" s="1"/>
    </row>
    <row r="99" spans="1:5">
      <c r="A99" t="s">
        <v>1171</v>
      </c>
      <c r="B99" s="1">
        <f t="shared" si="1"/>
        <v>42036</v>
      </c>
      <c r="C99">
        <v>49.7</v>
      </c>
      <c r="E99" s="1"/>
    </row>
    <row r="100" spans="1:5">
      <c r="A100" t="s">
        <v>1057</v>
      </c>
      <c r="B100" s="1">
        <f t="shared" si="1"/>
        <v>42005</v>
      </c>
      <c r="C100">
        <v>47.6</v>
      </c>
    </row>
    <row r="101" spans="1:5">
      <c r="A101" t="s">
        <v>1056</v>
      </c>
      <c r="B101" s="1">
        <f t="shared" si="1"/>
        <v>42339</v>
      </c>
      <c r="C101">
        <v>48.9</v>
      </c>
    </row>
    <row r="102" spans="1:5">
      <c r="A102" t="s">
        <v>1055</v>
      </c>
      <c r="B102" s="1">
        <f t="shared" si="1"/>
        <v>41944</v>
      </c>
      <c r="C102">
        <v>51.7</v>
      </c>
    </row>
    <row r="103" spans="1:5">
      <c r="A103" t="s">
        <v>1054</v>
      </c>
      <c r="B103" s="1">
        <f t="shared" si="1"/>
        <v>41913</v>
      </c>
      <c r="C103">
        <v>50.3</v>
      </c>
    </row>
    <row r="104" spans="1:5">
      <c r="A104" t="s">
        <v>1053</v>
      </c>
      <c r="B104" s="1">
        <f t="shared" si="1"/>
        <v>41883</v>
      </c>
      <c r="C104">
        <v>50.4</v>
      </c>
    </row>
    <row r="105" spans="1:5">
      <c r="A105" t="s">
        <v>1052</v>
      </c>
      <c r="B105" s="1">
        <f t="shared" si="1"/>
        <v>41852</v>
      </c>
      <c r="C105">
        <v>51</v>
      </c>
    </row>
    <row r="106" spans="1:5">
      <c r="A106" t="s">
        <v>1051</v>
      </c>
      <c r="B106" s="1">
        <f t="shared" si="1"/>
        <v>41821</v>
      </c>
      <c r="C106">
        <v>51</v>
      </c>
    </row>
    <row r="107" spans="1:5">
      <c r="A107" t="s">
        <v>1050</v>
      </c>
      <c r="B107" s="1">
        <f t="shared" si="1"/>
        <v>41791</v>
      </c>
      <c r="C107">
        <v>49.1</v>
      </c>
    </row>
    <row r="108" spans="1:5">
      <c r="A108" t="s">
        <v>1049</v>
      </c>
      <c r="B108" s="1">
        <f t="shared" si="1"/>
        <v>41760</v>
      </c>
      <c r="C108">
        <v>48.9</v>
      </c>
    </row>
    <row r="109" spans="1:5">
      <c r="A109" t="s">
        <v>1048</v>
      </c>
      <c r="B109" s="1">
        <f t="shared" si="1"/>
        <v>41730</v>
      </c>
      <c r="C109">
        <v>48.5</v>
      </c>
    </row>
    <row r="110" spans="1:5">
      <c r="A110" t="s">
        <v>1047</v>
      </c>
      <c r="B110" s="1">
        <f t="shared" si="1"/>
        <v>41699</v>
      </c>
      <c r="C110">
        <v>48.3</v>
      </c>
    </row>
    <row r="111" spans="1:5">
      <c r="A111" t="s">
        <v>1046</v>
      </c>
      <c r="B111" s="1">
        <f t="shared" si="1"/>
        <v>41671</v>
      </c>
      <c r="C111">
        <v>48.5</v>
      </c>
    </row>
    <row r="112" spans="1:5">
      <c r="A112" t="s">
        <v>1045</v>
      </c>
      <c r="B112" s="1">
        <f t="shared" si="1"/>
        <v>41640</v>
      </c>
      <c r="C112">
        <v>48</v>
      </c>
    </row>
    <row r="113" spans="1:3">
      <c r="A113" t="s">
        <v>1044</v>
      </c>
      <c r="B113" s="1">
        <f t="shared" si="1"/>
        <v>41974</v>
      </c>
      <c r="C113">
        <v>48.8</v>
      </c>
    </row>
    <row r="114" spans="1:3">
      <c r="A114" t="s">
        <v>1043</v>
      </c>
      <c r="B114" s="1">
        <f t="shared" si="1"/>
        <v>41579</v>
      </c>
      <c r="C114">
        <v>49.4</v>
      </c>
    </row>
    <row r="115" spans="1:3">
      <c r="A115" t="s">
        <v>1042</v>
      </c>
      <c r="B115" s="1">
        <f t="shared" si="1"/>
        <v>41548</v>
      </c>
      <c r="C115">
        <v>51.8</v>
      </c>
    </row>
    <row r="116" spans="1:3">
      <c r="A116" t="s">
        <v>1041</v>
      </c>
      <c r="B116" s="1">
        <f t="shared" si="1"/>
        <v>41518</v>
      </c>
      <c r="C116">
        <v>49.4</v>
      </c>
    </row>
    <row r="117" spans="1:3">
      <c r="A117" t="s">
        <v>1040</v>
      </c>
      <c r="B117" s="1">
        <f t="shared" si="1"/>
        <v>41487</v>
      </c>
      <c r="C117">
        <v>49.4</v>
      </c>
    </row>
    <row r="118" spans="1:3">
      <c r="A118" t="s">
        <v>1039</v>
      </c>
      <c r="B118" s="1">
        <f t="shared" si="1"/>
        <v>41456</v>
      </c>
      <c r="C118">
        <v>49.2</v>
      </c>
    </row>
    <row r="119" spans="1:3">
      <c r="A119" t="s">
        <v>1038</v>
      </c>
      <c r="B119" s="1">
        <f t="shared" si="1"/>
        <v>41426</v>
      </c>
      <c r="C119">
        <v>51.7</v>
      </c>
    </row>
    <row r="120" spans="1:3">
      <c r="A120" t="s">
        <v>1037</v>
      </c>
      <c r="B120" s="1">
        <f t="shared" si="1"/>
        <v>41395</v>
      </c>
      <c r="C120">
        <v>50.4</v>
      </c>
    </row>
    <row r="121" spans="1:3">
      <c r="A121" t="s">
        <v>1036</v>
      </c>
      <c r="B121" s="1">
        <f t="shared" si="1"/>
        <v>41365</v>
      </c>
      <c r="C121">
        <v>50.6</v>
      </c>
    </row>
    <row r="122" spans="1:3">
      <c r="A122" t="s">
        <v>1035</v>
      </c>
      <c r="B122" s="1">
        <f t="shared" si="1"/>
        <v>41334</v>
      </c>
      <c r="C122">
        <v>50.8</v>
      </c>
    </row>
    <row r="123" spans="1:3">
      <c r="A123" t="s">
        <v>1034</v>
      </c>
      <c r="B123" s="1">
        <f t="shared" si="1"/>
        <v>41306</v>
      </c>
      <c r="C123">
        <v>52</v>
      </c>
    </row>
    <row r="124" spans="1:3">
      <c r="A124" t="s">
        <v>1033</v>
      </c>
      <c r="B124" s="1">
        <f t="shared" si="1"/>
        <v>41275</v>
      </c>
      <c r="C124">
        <v>52</v>
      </c>
    </row>
    <row r="125" spans="1:3">
      <c r="A125" t="s">
        <v>1032</v>
      </c>
      <c r="B125" s="1">
        <f t="shared" si="1"/>
        <v>41609</v>
      </c>
      <c r="C125">
        <v>50</v>
      </c>
    </row>
    <row r="126" spans="1:3">
      <c r="A126" t="s">
        <v>1031</v>
      </c>
      <c r="B126" s="1">
        <f t="shared" si="1"/>
        <v>41214</v>
      </c>
      <c r="C126">
        <v>52.2</v>
      </c>
    </row>
    <row r="127" spans="1:3">
      <c r="A127" t="s">
        <v>1030</v>
      </c>
      <c r="B127" s="1">
        <f t="shared" si="1"/>
        <v>41183</v>
      </c>
      <c r="C127">
        <v>52.9</v>
      </c>
    </row>
    <row r="128" spans="1:3">
      <c r="A128" t="s">
        <v>1029</v>
      </c>
      <c r="B128" s="1">
        <f t="shared" si="1"/>
        <v>41153</v>
      </c>
      <c r="C128">
        <v>52.4</v>
      </c>
    </row>
    <row r="129" spans="1:3">
      <c r="A129" t="s">
        <v>1028</v>
      </c>
      <c r="B129" s="1">
        <f t="shared" si="1"/>
        <v>41122</v>
      </c>
      <c r="C129">
        <v>51</v>
      </c>
    </row>
    <row r="130" spans="1:3">
      <c r="A130" t="s">
        <v>1027</v>
      </c>
      <c r="B130" s="1">
        <f t="shared" si="1"/>
        <v>41091</v>
      </c>
      <c r="C130">
        <v>52</v>
      </c>
    </row>
    <row r="131" spans="1:3">
      <c r="A131" t="s">
        <v>1026</v>
      </c>
      <c r="B131" s="1">
        <f t="shared" ref="B131" si="2">DATE(MID(A131,7,4),VLOOKUP(MID(A131,13,LEN(A131)-FIND("(",A131)-1),$E$1:$F$12,2,FALSE),1)</f>
        <v>41061</v>
      </c>
      <c r="C131">
        <v>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90A77-50AC-4252-9B0E-1525760AFD8A}">
  <dimension ref="A1:G341"/>
  <sheetViews>
    <sheetView topLeftCell="A318" workbookViewId="0">
      <selection sqref="A1:A341"/>
    </sheetView>
  </sheetViews>
  <sheetFormatPr defaultRowHeight="14.4"/>
  <cols>
    <col min="1" max="1" width="10.109375" style="19" bestFit="1" customWidth="1"/>
    <col min="2" max="16384" width="8.88671875" style="19"/>
  </cols>
  <sheetData>
    <row r="1" spans="1:7">
      <c r="A1" s="19" t="s">
        <v>716</v>
      </c>
      <c r="B1" s="19" t="s">
        <v>717</v>
      </c>
      <c r="C1" s="19" t="s">
        <v>718</v>
      </c>
      <c r="D1" s="19" t="s">
        <v>719</v>
      </c>
      <c r="E1" s="19" t="s">
        <v>720</v>
      </c>
      <c r="F1" s="19" t="s">
        <v>721</v>
      </c>
      <c r="G1" s="19" t="s">
        <v>722</v>
      </c>
    </row>
    <row r="2" spans="1:7">
      <c r="A2" s="20">
        <v>45017</v>
      </c>
      <c r="B2" s="19">
        <v>84.87</v>
      </c>
      <c r="C2" s="19">
        <v>84.91</v>
      </c>
      <c r="D2" s="19">
        <v>87.48</v>
      </c>
      <c r="E2" s="19">
        <v>83.5</v>
      </c>
      <c r="F2" s="19" t="s">
        <v>731</v>
      </c>
      <c r="G2" s="21">
        <v>6.3899999999999998E-2</v>
      </c>
    </row>
    <row r="3" spans="1:7">
      <c r="A3" s="20">
        <v>44986</v>
      </c>
      <c r="B3" s="19">
        <v>79.77</v>
      </c>
      <c r="C3" s="19">
        <v>83.05</v>
      </c>
      <c r="D3" s="19">
        <v>86.75</v>
      </c>
      <c r="E3" s="19">
        <v>70.12</v>
      </c>
      <c r="F3" s="19" t="s">
        <v>732</v>
      </c>
      <c r="G3" s="21">
        <v>-4.41E-2</v>
      </c>
    </row>
    <row r="4" spans="1:7">
      <c r="A4" s="20">
        <v>44958</v>
      </c>
      <c r="B4" s="19">
        <v>83.45</v>
      </c>
      <c r="C4" s="19">
        <v>85.28</v>
      </c>
      <c r="D4" s="19">
        <v>86.55</v>
      </c>
      <c r="E4" s="19">
        <v>78.84</v>
      </c>
      <c r="F4" s="19" t="s">
        <v>733</v>
      </c>
      <c r="G4" s="21">
        <v>-1.23E-2</v>
      </c>
    </row>
    <row r="5" spans="1:7">
      <c r="A5" s="20">
        <v>44927</v>
      </c>
      <c r="B5" s="19">
        <v>84.49</v>
      </c>
      <c r="C5" s="19">
        <v>85.96</v>
      </c>
      <c r="D5" s="19">
        <v>89.09</v>
      </c>
      <c r="E5" s="19">
        <v>77.61</v>
      </c>
      <c r="F5" s="19" t="s">
        <v>734</v>
      </c>
      <c r="G5" s="21">
        <v>-1.6500000000000001E-2</v>
      </c>
    </row>
    <row r="6" spans="1:7">
      <c r="A6" s="20">
        <v>44896</v>
      </c>
      <c r="B6" s="19">
        <v>85.91</v>
      </c>
      <c r="C6" s="19">
        <v>86.78</v>
      </c>
      <c r="D6" s="19">
        <v>89.37</v>
      </c>
      <c r="E6" s="19">
        <v>75.11</v>
      </c>
      <c r="F6" s="19" t="s">
        <v>735</v>
      </c>
      <c r="G6" s="21">
        <v>5.5999999999999999E-3</v>
      </c>
    </row>
    <row r="7" spans="1:7">
      <c r="A7" s="20">
        <v>44866</v>
      </c>
      <c r="B7" s="19">
        <v>85.43</v>
      </c>
      <c r="C7" s="19">
        <v>92.67</v>
      </c>
      <c r="D7" s="19">
        <v>99.56</v>
      </c>
      <c r="E7" s="19">
        <v>80.61</v>
      </c>
      <c r="F7" s="19" t="s">
        <v>736</v>
      </c>
      <c r="G7" s="21">
        <v>-9.9099999999999994E-2</v>
      </c>
    </row>
    <row r="8" spans="1:7">
      <c r="A8" s="20">
        <v>44835</v>
      </c>
      <c r="B8" s="19">
        <v>94.83</v>
      </c>
      <c r="C8" s="19">
        <v>86.35</v>
      </c>
      <c r="D8" s="19">
        <v>98.75</v>
      </c>
      <c r="E8" s="19">
        <v>86.35</v>
      </c>
      <c r="F8" s="19" t="s">
        <v>737</v>
      </c>
      <c r="G8" s="21">
        <v>0.1138</v>
      </c>
    </row>
    <row r="9" spans="1:7">
      <c r="A9" s="20">
        <v>44805</v>
      </c>
      <c r="B9" s="19">
        <v>85.14</v>
      </c>
      <c r="C9" s="19">
        <v>93.88</v>
      </c>
      <c r="D9" s="19">
        <v>95.54</v>
      </c>
      <c r="E9" s="19">
        <v>82.44</v>
      </c>
      <c r="F9" s="19" t="s">
        <v>738</v>
      </c>
      <c r="G9" s="21">
        <v>-0.10979999999999999</v>
      </c>
    </row>
    <row r="10" spans="1:7">
      <c r="A10" s="20">
        <v>44774</v>
      </c>
      <c r="B10" s="19">
        <v>95.64</v>
      </c>
      <c r="C10" s="19">
        <v>101.34</v>
      </c>
      <c r="D10" s="19">
        <v>103.48</v>
      </c>
      <c r="E10" s="19">
        <v>90.95</v>
      </c>
      <c r="F10" s="19" t="s">
        <v>739</v>
      </c>
      <c r="G10" s="21">
        <v>-8.0100000000000005E-2</v>
      </c>
    </row>
    <row r="11" spans="1:7">
      <c r="A11" s="20">
        <v>44743</v>
      </c>
      <c r="B11" s="19">
        <v>103.97</v>
      </c>
      <c r="C11" s="19">
        <v>106.03</v>
      </c>
      <c r="D11" s="19">
        <v>110.72</v>
      </c>
      <c r="E11" s="19">
        <v>91.22</v>
      </c>
      <c r="F11" s="19" t="s">
        <v>740</v>
      </c>
      <c r="G11" s="21">
        <v>-4.6399999999999997E-2</v>
      </c>
    </row>
    <row r="12" spans="1:7">
      <c r="A12" s="20">
        <v>44713</v>
      </c>
      <c r="B12" s="19">
        <v>109.03</v>
      </c>
      <c r="C12" s="19">
        <v>113.14</v>
      </c>
      <c r="D12" s="19">
        <v>121.74</v>
      </c>
      <c r="E12" s="19">
        <v>104.35</v>
      </c>
      <c r="F12" s="19" t="s">
        <v>741</v>
      </c>
      <c r="G12" s="21">
        <v>-5.6800000000000003E-2</v>
      </c>
    </row>
    <row r="13" spans="1:7">
      <c r="A13" s="20">
        <v>44682</v>
      </c>
      <c r="B13" s="19">
        <v>115.6</v>
      </c>
      <c r="C13" s="19">
        <v>104.53</v>
      </c>
      <c r="D13" s="19">
        <v>120.8</v>
      </c>
      <c r="E13" s="19">
        <v>100.14</v>
      </c>
      <c r="F13" s="19" t="s">
        <v>742</v>
      </c>
      <c r="G13" s="21">
        <v>7.9000000000000001E-2</v>
      </c>
    </row>
    <row r="14" spans="1:7">
      <c r="A14" s="20">
        <v>44652</v>
      </c>
      <c r="B14" s="19">
        <v>107.14</v>
      </c>
      <c r="C14" s="19">
        <v>103.31</v>
      </c>
      <c r="D14" s="19">
        <v>113.61</v>
      </c>
      <c r="E14" s="19">
        <v>97.18</v>
      </c>
      <c r="F14" s="19" t="s">
        <v>743</v>
      </c>
      <c r="G14" s="21">
        <v>2.3199999999999998E-2</v>
      </c>
    </row>
    <row r="15" spans="1:7">
      <c r="A15" s="20">
        <v>44621</v>
      </c>
      <c r="B15" s="19">
        <v>104.71</v>
      </c>
      <c r="C15" s="19">
        <v>95.48</v>
      </c>
      <c r="D15" s="19">
        <v>134.91</v>
      </c>
      <c r="E15" s="19">
        <v>94.61</v>
      </c>
      <c r="F15" s="19" t="s">
        <v>744</v>
      </c>
      <c r="G15" s="21">
        <v>6.88E-2</v>
      </c>
    </row>
    <row r="16" spans="1:7">
      <c r="A16" s="20">
        <v>44593</v>
      </c>
      <c r="B16" s="19">
        <v>97.97</v>
      </c>
      <c r="C16" s="19">
        <v>88.22</v>
      </c>
      <c r="D16" s="19">
        <v>102.26</v>
      </c>
      <c r="E16" s="19">
        <v>86.31</v>
      </c>
      <c r="F16" s="19" t="s">
        <v>745</v>
      </c>
      <c r="G16" s="21">
        <v>9.7600000000000006E-2</v>
      </c>
    </row>
    <row r="17" spans="1:7">
      <c r="A17" s="20">
        <v>44562</v>
      </c>
      <c r="B17" s="19">
        <v>89.26</v>
      </c>
      <c r="C17" s="19">
        <v>77.75</v>
      </c>
      <c r="D17" s="19">
        <v>90.27</v>
      </c>
      <c r="E17" s="19">
        <v>76.599999999999994</v>
      </c>
      <c r="F17" s="19" t="s">
        <v>746</v>
      </c>
      <c r="G17" s="21">
        <v>0.154</v>
      </c>
    </row>
    <row r="18" spans="1:7">
      <c r="A18" s="20">
        <v>44531</v>
      </c>
      <c r="B18" s="19">
        <v>77.349999999999994</v>
      </c>
      <c r="C18" s="19">
        <v>69.37</v>
      </c>
      <c r="D18" s="19">
        <v>80.03</v>
      </c>
      <c r="E18" s="19">
        <v>65.48</v>
      </c>
      <c r="F18" s="19" t="s">
        <v>747</v>
      </c>
      <c r="G18" s="21">
        <v>0.1173</v>
      </c>
    </row>
    <row r="19" spans="1:7">
      <c r="A19" s="20">
        <v>44501</v>
      </c>
      <c r="B19" s="19">
        <v>69.23</v>
      </c>
      <c r="C19" s="19">
        <v>82.44</v>
      </c>
      <c r="D19" s="19">
        <v>84.26</v>
      </c>
      <c r="E19" s="19">
        <v>67.45</v>
      </c>
      <c r="F19" s="19" t="s">
        <v>748</v>
      </c>
      <c r="G19" s="21">
        <v>-0.1731</v>
      </c>
    </row>
    <row r="20" spans="1:7">
      <c r="A20" s="20">
        <v>44470</v>
      </c>
      <c r="B20" s="19">
        <v>83.72</v>
      </c>
      <c r="C20" s="19">
        <v>77.67</v>
      </c>
      <c r="D20" s="19">
        <v>85.77</v>
      </c>
      <c r="E20" s="19">
        <v>76.78</v>
      </c>
      <c r="F20" s="19" t="s">
        <v>749</v>
      </c>
      <c r="G20" s="21">
        <v>6.9099999999999995E-2</v>
      </c>
    </row>
    <row r="21" spans="1:7">
      <c r="A21" s="20">
        <v>44440</v>
      </c>
      <c r="B21" s="19">
        <v>78.31</v>
      </c>
      <c r="C21" s="19">
        <v>70.98</v>
      </c>
      <c r="D21" s="19">
        <v>79.95</v>
      </c>
      <c r="E21" s="19">
        <v>69.849999999999994</v>
      </c>
      <c r="F21" s="19" t="s">
        <v>750</v>
      </c>
      <c r="G21" s="21">
        <v>9.3299999999999994E-2</v>
      </c>
    </row>
    <row r="22" spans="1:7">
      <c r="A22" s="20">
        <v>44409</v>
      </c>
      <c r="B22" s="19">
        <v>71.63</v>
      </c>
      <c r="C22" s="19">
        <v>74.45</v>
      </c>
      <c r="D22" s="19">
        <v>74.52</v>
      </c>
      <c r="E22" s="19">
        <v>64.2</v>
      </c>
      <c r="F22" s="19" t="s">
        <v>751</v>
      </c>
      <c r="G22" s="21">
        <v>-5.0099999999999999E-2</v>
      </c>
    </row>
    <row r="23" spans="1:7">
      <c r="A23" s="20">
        <v>44378</v>
      </c>
      <c r="B23" s="19">
        <v>75.41</v>
      </c>
      <c r="C23" s="19">
        <v>73.83</v>
      </c>
      <c r="D23" s="19">
        <v>76.8</v>
      </c>
      <c r="E23" s="19">
        <v>66.91</v>
      </c>
      <c r="F23" s="19" t="s">
        <v>752</v>
      </c>
      <c r="G23" s="21">
        <v>1.06E-2</v>
      </c>
    </row>
    <row r="24" spans="1:7">
      <c r="A24" s="20">
        <v>44348</v>
      </c>
      <c r="B24" s="19">
        <v>74.62</v>
      </c>
      <c r="C24" s="19">
        <v>69.069999999999993</v>
      </c>
      <c r="D24" s="19">
        <v>75.77</v>
      </c>
      <c r="E24" s="19">
        <v>68.98</v>
      </c>
      <c r="F24" s="19" t="s">
        <v>753</v>
      </c>
      <c r="G24" s="21">
        <v>8.2199999999999995E-2</v>
      </c>
    </row>
    <row r="25" spans="1:7">
      <c r="A25" s="20">
        <v>44317</v>
      </c>
      <c r="B25" s="19">
        <v>68.95</v>
      </c>
      <c r="C25" s="19">
        <v>66.239999999999995</v>
      </c>
      <c r="D25" s="19">
        <v>69.900000000000006</v>
      </c>
      <c r="E25" s="19">
        <v>64.5</v>
      </c>
      <c r="F25" s="19" t="s">
        <v>754</v>
      </c>
      <c r="G25" s="21">
        <v>3.2800000000000003E-2</v>
      </c>
    </row>
    <row r="26" spans="1:7">
      <c r="A26" s="20">
        <v>44287</v>
      </c>
      <c r="B26" s="19">
        <v>66.760000000000005</v>
      </c>
      <c r="C26" s="19">
        <v>62.68</v>
      </c>
      <c r="D26" s="19">
        <v>68.44</v>
      </c>
      <c r="E26" s="19">
        <v>60.93</v>
      </c>
      <c r="F26" s="19" t="s">
        <v>734</v>
      </c>
      <c r="G26" s="21">
        <v>6.4100000000000004E-2</v>
      </c>
    </row>
    <row r="27" spans="1:7">
      <c r="A27" s="20">
        <v>44256</v>
      </c>
      <c r="B27" s="19">
        <v>62.74</v>
      </c>
      <c r="C27" s="19">
        <v>64</v>
      </c>
      <c r="D27" s="19">
        <v>70.67</v>
      </c>
      <c r="E27" s="19">
        <v>60.33</v>
      </c>
      <c r="F27" s="19" t="s">
        <v>755</v>
      </c>
      <c r="G27" s="21">
        <v>-2.6100000000000002E-2</v>
      </c>
    </row>
    <row r="28" spans="1:7">
      <c r="A28" s="20">
        <v>44228</v>
      </c>
      <c r="B28" s="19">
        <v>64.42</v>
      </c>
      <c r="C28" s="19">
        <v>54.7</v>
      </c>
      <c r="D28" s="19">
        <v>66.819999999999993</v>
      </c>
      <c r="E28" s="19">
        <v>54.4</v>
      </c>
      <c r="F28" s="19" t="s">
        <v>756</v>
      </c>
      <c r="G28" s="21">
        <v>0.1704</v>
      </c>
    </row>
    <row r="29" spans="1:7">
      <c r="A29" s="20">
        <v>44197</v>
      </c>
      <c r="B29" s="19">
        <v>55.04</v>
      </c>
      <c r="C29" s="19">
        <v>51.53</v>
      </c>
      <c r="D29" s="19">
        <v>57.31</v>
      </c>
      <c r="E29" s="19">
        <v>50.66</v>
      </c>
      <c r="F29" s="19" t="s">
        <v>757</v>
      </c>
      <c r="G29" s="21">
        <v>6.2100000000000002E-2</v>
      </c>
    </row>
    <row r="30" spans="1:7">
      <c r="A30" s="20">
        <v>44166</v>
      </c>
      <c r="B30" s="19">
        <v>51.82</v>
      </c>
      <c r="C30" s="19">
        <v>47.95</v>
      </c>
      <c r="D30" s="19">
        <v>52.46</v>
      </c>
      <c r="E30" s="19">
        <v>46.81</v>
      </c>
      <c r="F30" s="19" t="s">
        <v>758</v>
      </c>
      <c r="G30" s="21">
        <v>8.2299999999999998E-2</v>
      </c>
    </row>
    <row r="31" spans="1:7">
      <c r="A31" s="20">
        <v>44136</v>
      </c>
      <c r="B31" s="19">
        <v>47.88</v>
      </c>
      <c r="C31" s="19">
        <v>37.799999999999997</v>
      </c>
      <c r="D31" s="19">
        <v>49</v>
      </c>
      <c r="E31" s="19">
        <v>36.29</v>
      </c>
      <c r="F31" s="19" t="s">
        <v>743</v>
      </c>
      <c r="G31" s="21">
        <v>0.26200000000000001</v>
      </c>
    </row>
    <row r="32" spans="1:7">
      <c r="A32" s="20">
        <v>44105</v>
      </c>
      <c r="B32" s="19">
        <v>37.94</v>
      </c>
      <c r="C32" s="19">
        <v>42.65</v>
      </c>
      <c r="D32" s="19">
        <v>43.99</v>
      </c>
      <c r="E32" s="19">
        <v>37.26</v>
      </c>
      <c r="F32" s="19" t="s">
        <v>759</v>
      </c>
      <c r="G32" s="21">
        <v>-0.1031</v>
      </c>
    </row>
    <row r="33" spans="1:7">
      <c r="A33" s="20">
        <v>44075</v>
      </c>
      <c r="B33" s="19">
        <v>42.3</v>
      </c>
      <c r="C33" s="19">
        <v>45.96</v>
      </c>
      <c r="D33" s="19">
        <v>46.57</v>
      </c>
      <c r="E33" s="19">
        <v>39.880000000000003</v>
      </c>
      <c r="F33" s="19" t="s">
        <v>760</v>
      </c>
      <c r="G33" s="21">
        <v>-7.3599999999999999E-2</v>
      </c>
    </row>
    <row r="34" spans="1:7">
      <c r="A34" s="20">
        <v>44044</v>
      </c>
      <c r="B34" s="19">
        <v>45.66</v>
      </c>
      <c r="C34" s="19">
        <v>43.96</v>
      </c>
      <c r="D34" s="19">
        <v>46.9</v>
      </c>
      <c r="E34" s="19">
        <v>43.26</v>
      </c>
      <c r="F34" s="19" t="s">
        <v>761</v>
      </c>
      <c r="G34" s="21">
        <v>4.9200000000000001E-2</v>
      </c>
    </row>
    <row r="35" spans="1:7">
      <c r="A35" s="20">
        <v>44013</v>
      </c>
      <c r="B35" s="19">
        <v>43.52</v>
      </c>
      <c r="C35" s="19">
        <v>41.69</v>
      </c>
      <c r="D35" s="19">
        <v>45.07</v>
      </c>
      <c r="E35" s="19">
        <v>41.1</v>
      </c>
      <c r="F35" s="19" t="s">
        <v>762</v>
      </c>
      <c r="G35" s="21">
        <v>5.45E-2</v>
      </c>
    </row>
    <row r="36" spans="1:7">
      <c r="A36" s="20">
        <v>43983</v>
      </c>
      <c r="B36" s="19">
        <v>41.27</v>
      </c>
      <c r="C36" s="19">
        <v>37.799999999999997</v>
      </c>
      <c r="D36" s="19">
        <v>43.97</v>
      </c>
      <c r="E36" s="19">
        <v>37.29</v>
      </c>
      <c r="F36" s="19" t="s">
        <v>747</v>
      </c>
      <c r="G36" s="21">
        <v>9.06E-2</v>
      </c>
    </row>
    <row r="37" spans="1:7">
      <c r="A37" s="20">
        <v>43952</v>
      </c>
      <c r="B37" s="19">
        <v>37.840000000000003</v>
      </c>
      <c r="C37" s="19">
        <v>28.75</v>
      </c>
      <c r="D37" s="19">
        <v>38.17</v>
      </c>
      <c r="E37" s="19">
        <v>27.14</v>
      </c>
      <c r="F37" s="19" t="s">
        <v>763</v>
      </c>
      <c r="G37" s="21">
        <v>0.42899999999999999</v>
      </c>
    </row>
    <row r="38" spans="1:7">
      <c r="A38" s="20">
        <v>43922</v>
      </c>
      <c r="B38" s="19">
        <v>26.48</v>
      </c>
      <c r="C38" s="19">
        <v>29.36</v>
      </c>
      <c r="D38" s="19">
        <v>38.31</v>
      </c>
      <c r="E38" s="19">
        <v>19.989999999999998</v>
      </c>
      <c r="F38" s="19" t="s">
        <v>764</v>
      </c>
      <c r="G38" s="21">
        <v>4.8999999999999998E-3</v>
      </c>
    </row>
    <row r="39" spans="1:7">
      <c r="A39" s="20">
        <v>43891</v>
      </c>
      <c r="B39" s="19">
        <v>26.35</v>
      </c>
      <c r="C39" s="19">
        <v>48.59</v>
      </c>
      <c r="D39" s="19">
        <v>53.69</v>
      </c>
      <c r="E39" s="19">
        <v>25.3</v>
      </c>
      <c r="F39" s="19" t="s">
        <v>765</v>
      </c>
      <c r="G39" s="21">
        <v>-0.46949999999999997</v>
      </c>
    </row>
    <row r="40" spans="1:7">
      <c r="A40" s="20">
        <v>43862</v>
      </c>
      <c r="B40" s="19">
        <v>49.67</v>
      </c>
      <c r="C40" s="19">
        <v>55.89</v>
      </c>
      <c r="D40" s="19">
        <v>59.56</v>
      </c>
      <c r="E40" s="19">
        <v>48.94</v>
      </c>
      <c r="F40" s="19" t="s">
        <v>766</v>
      </c>
      <c r="G40" s="21">
        <v>-0.1227</v>
      </c>
    </row>
    <row r="41" spans="1:7">
      <c r="A41" s="20">
        <v>43831</v>
      </c>
      <c r="B41" s="19">
        <v>56.62</v>
      </c>
      <c r="C41" s="19">
        <v>65.52</v>
      </c>
      <c r="D41" s="19">
        <v>70.989999999999995</v>
      </c>
      <c r="E41" s="19">
        <v>55.93</v>
      </c>
      <c r="F41" s="19" t="s">
        <v>767</v>
      </c>
      <c r="G41" s="21">
        <v>-0.1328</v>
      </c>
    </row>
    <row r="42" spans="1:7">
      <c r="A42" s="20">
        <v>43800</v>
      </c>
      <c r="B42" s="19">
        <v>65.290000000000006</v>
      </c>
      <c r="C42" s="19">
        <v>60.12</v>
      </c>
      <c r="D42" s="19">
        <v>67.59</v>
      </c>
      <c r="E42" s="19">
        <v>59.59</v>
      </c>
      <c r="F42" s="19" t="s">
        <v>768</v>
      </c>
      <c r="G42" s="21">
        <v>7.9399999999999998E-2</v>
      </c>
    </row>
    <row r="43" spans="1:7">
      <c r="A43" s="20">
        <v>43770</v>
      </c>
      <c r="B43" s="19">
        <v>60.49</v>
      </c>
      <c r="C43" s="19">
        <v>58.74</v>
      </c>
      <c r="D43" s="19">
        <v>63.58</v>
      </c>
      <c r="E43" s="19">
        <v>58.7</v>
      </c>
      <c r="F43" s="19" t="s">
        <v>769</v>
      </c>
      <c r="G43" s="21">
        <v>1.46E-2</v>
      </c>
    </row>
    <row r="44" spans="1:7">
      <c r="A44" s="20">
        <v>43739</v>
      </c>
      <c r="B44" s="19">
        <v>59.62</v>
      </c>
      <c r="C44" s="19">
        <v>58.74</v>
      </c>
      <c r="D44" s="19">
        <v>62.09</v>
      </c>
      <c r="E44" s="19">
        <v>55.55</v>
      </c>
      <c r="F44" s="19" t="s">
        <v>770</v>
      </c>
      <c r="G44" s="21">
        <v>6.1999999999999998E-3</v>
      </c>
    </row>
    <row r="45" spans="1:7">
      <c r="A45" s="20">
        <v>43709</v>
      </c>
      <c r="B45" s="19">
        <v>59.25</v>
      </c>
      <c r="C45" s="19">
        <v>58.4</v>
      </c>
      <c r="D45" s="19">
        <v>70.319999999999993</v>
      </c>
      <c r="E45" s="19">
        <v>56.48</v>
      </c>
      <c r="F45" s="19" t="s">
        <v>771</v>
      </c>
      <c r="G45" s="21">
        <v>0</v>
      </c>
    </row>
    <row r="46" spans="1:7">
      <c r="A46" s="20">
        <v>43678</v>
      </c>
      <c r="B46" s="19">
        <v>59.25</v>
      </c>
      <c r="C46" s="19">
        <v>63.56</v>
      </c>
      <c r="D46" s="19">
        <v>64.05</v>
      </c>
      <c r="E46" s="19">
        <v>55.59</v>
      </c>
      <c r="F46" s="19" t="s">
        <v>772</v>
      </c>
      <c r="G46" s="21">
        <v>-8.9200000000000002E-2</v>
      </c>
    </row>
    <row r="47" spans="1:7">
      <c r="A47" s="20">
        <v>43647</v>
      </c>
      <c r="B47" s="19">
        <v>65.05</v>
      </c>
      <c r="C47" s="19">
        <v>64.25</v>
      </c>
      <c r="D47" s="19">
        <v>67.27</v>
      </c>
      <c r="E47" s="19">
        <v>60.97</v>
      </c>
      <c r="F47" s="19" t="s">
        <v>773</v>
      </c>
      <c r="G47" s="21">
        <v>4.7999999999999996E-3</v>
      </c>
    </row>
    <row r="48" spans="1:7">
      <c r="A48" s="20">
        <v>43617</v>
      </c>
      <c r="B48" s="19">
        <v>64.739999999999995</v>
      </c>
      <c r="C48" s="19">
        <v>60.81</v>
      </c>
      <c r="D48" s="19">
        <v>66.02</v>
      </c>
      <c r="E48" s="19">
        <v>58.42</v>
      </c>
      <c r="F48" s="19" t="s">
        <v>774</v>
      </c>
      <c r="G48" s="21">
        <v>4.4400000000000002E-2</v>
      </c>
    </row>
    <row r="49" spans="1:7">
      <c r="A49" s="20">
        <v>43586</v>
      </c>
      <c r="B49" s="19">
        <v>61.99</v>
      </c>
      <c r="C49" s="19">
        <v>71.069999999999993</v>
      </c>
      <c r="D49" s="19">
        <v>72.44</v>
      </c>
      <c r="E49" s="19">
        <v>61.39</v>
      </c>
      <c r="F49" s="19" t="s">
        <v>775</v>
      </c>
      <c r="G49" s="21">
        <v>-0.13969999999999999</v>
      </c>
    </row>
    <row r="50" spans="1:7">
      <c r="A50" s="20">
        <v>43556</v>
      </c>
      <c r="B50" s="19">
        <v>72.06</v>
      </c>
      <c r="C50" s="19">
        <v>67.209999999999994</v>
      </c>
      <c r="D50" s="19">
        <v>74.75</v>
      </c>
      <c r="E50" s="19">
        <v>67.209999999999994</v>
      </c>
      <c r="F50" s="19" t="s">
        <v>776</v>
      </c>
      <c r="G50" s="21">
        <v>6.6299999999999998E-2</v>
      </c>
    </row>
    <row r="51" spans="1:7">
      <c r="A51" s="20">
        <v>43525</v>
      </c>
      <c r="B51" s="19">
        <v>67.58</v>
      </c>
      <c r="C51" s="19">
        <v>66.540000000000006</v>
      </c>
      <c r="D51" s="19">
        <v>68.48</v>
      </c>
      <c r="E51" s="19">
        <v>63.99</v>
      </c>
      <c r="F51" s="19" t="s">
        <v>777</v>
      </c>
      <c r="G51" s="21">
        <v>1.9199999999999998E-2</v>
      </c>
    </row>
    <row r="52" spans="1:7">
      <c r="A52" s="20">
        <v>43497</v>
      </c>
      <c r="B52" s="19">
        <v>66.31</v>
      </c>
      <c r="C52" s="19">
        <v>61.15</v>
      </c>
      <c r="D52" s="19">
        <v>67.84</v>
      </c>
      <c r="E52" s="19">
        <v>60.54</v>
      </c>
      <c r="F52" s="19" t="s">
        <v>778</v>
      </c>
      <c r="G52" s="21">
        <v>8.9899999999999994E-2</v>
      </c>
    </row>
    <row r="53" spans="1:7">
      <c r="A53" s="20">
        <v>43466</v>
      </c>
      <c r="B53" s="19">
        <v>60.84</v>
      </c>
      <c r="C53" s="19">
        <v>54.44</v>
      </c>
      <c r="D53" s="19">
        <v>62.99</v>
      </c>
      <c r="E53" s="19">
        <v>52.76</v>
      </c>
      <c r="F53" s="19" t="s">
        <v>779</v>
      </c>
      <c r="G53" s="21">
        <v>0.12620000000000001</v>
      </c>
    </row>
    <row r="54" spans="1:7">
      <c r="A54" s="20">
        <v>43435</v>
      </c>
      <c r="B54" s="19">
        <v>54.02</v>
      </c>
      <c r="C54" s="19">
        <v>59.95</v>
      </c>
      <c r="D54" s="19">
        <v>63.93</v>
      </c>
      <c r="E54" s="19">
        <v>50.22</v>
      </c>
      <c r="F54" s="19" t="s">
        <v>780</v>
      </c>
      <c r="G54" s="21">
        <v>-9.1499999999999998E-2</v>
      </c>
    </row>
    <row r="55" spans="1:7">
      <c r="A55" s="20">
        <v>43405</v>
      </c>
      <c r="B55" s="19">
        <v>59.46</v>
      </c>
      <c r="C55" s="19">
        <v>74.72</v>
      </c>
      <c r="D55" s="19">
        <v>75.03</v>
      </c>
      <c r="E55" s="19">
        <v>57.78</v>
      </c>
      <c r="F55" s="19" t="s">
        <v>757</v>
      </c>
      <c r="G55" s="21">
        <v>-0.20760000000000001</v>
      </c>
    </row>
    <row r="56" spans="1:7">
      <c r="A56" s="20">
        <v>43374</v>
      </c>
      <c r="B56" s="19">
        <v>75.040000000000006</v>
      </c>
      <c r="C56" s="19">
        <v>82.3</v>
      </c>
      <c r="D56" s="19">
        <v>86.27</v>
      </c>
      <c r="E56" s="19">
        <v>74.58</v>
      </c>
      <c r="F56" s="19" t="s">
        <v>781</v>
      </c>
      <c r="G56" s="21">
        <v>-9.2999999999999999E-2</v>
      </c>
    </row>
    <row r="57" spans="1:7">
      <c r="A57" s="20">
        <v>43344</v>
      </c>
      <c r="B57" s="19">
        <v>82.73</v>
      </c>
      <c r="C57" s="19">
        <v>77.569999999999993</v>
      </c>
      <c r="D57" s="19">
        <v>83.41</v>
      </c>
      <c r="E57" s="19">
        <v>75.319999999999993</v>
      </c>
      <c r="F57" s="19" t="s">
        <v>782</v>
      </c>
      <c r="G57" s="21">
        <v>6.5600000000000006E-2</v>
      </c>
    </row>
    <row r="58" spans="1:7">
      <c r="A58" s="20">
        <v>43313</v>
      </c>
      <c r="B58" s="19">
        <v>77.64</v>
      </c>
      <c r="C58" s="19">
        <v>74.25</v>
      </c>
      <c r="D58" s="19">
        <v>78.319999999999993</v>
      </c>
      <c r="E58" s="19">
        <v>70.67</v>
      </c>
      <c r="F58" s="19" t="s">
        <v>783</v>
      </c>
      <c r="G58" s="21">
        <v>4.6199999999999998E-2</v>
      </c>
    </row>
    <row r="59" spans="1:7">
      <c r="A59" s="20">
        <v>43282</v>
      </c>
      <c r="B59" s="19">
        <v>74.209999999999994</v>
      </c>
      <c r="C59" s="19">
        <v>78.56</v>
      </c>
      <c r="D59" s="19">
        <v>79.25</v>
      </c>
      <c r="E59" s="19">
        <v>71.3</v>
      </c>
      <c r="F59" s="19" t="s">
        <v>784</v>
      </c>
      <c r="G59" s="21">
        <v>-6.3399999999999998E-2</v>
      </c>
    </row>
    <row r="60" spans="1:7">
      <c r="A60" s="20">
        <v>43252</v>
      </c>
      <c r="B60" s="19">
        <v>79.23</v>
      </c>
      <c r="C60" s="19">
        <v>77.44</v>
      </c>
      <c r="D60" s="19">
        <v>79.56</v>
      </c>
      <c r="E60" s="19">
        <v>72.11</v>
      </c>
      <c r="F60" s="19" t="s">
        <v>785</v>
      </c>
      <c r="G60" s="21">
        <v>2.1499999999999998E-2</v>
      </c>
    </row>
    <row r="61" spans="1:7">
      <c r="A61" s="20">
        <v>43221</v>
      </c>
      <c r="B61" s="19">
        <v>77.56</v>
      </c>
      <c r="C61" s="19">
        <v>74.16</v>
      </c>
      <c r="D61" s="19">
        <v>80.5</v>
      </c>
      <c r="E61" s="19">
        <v>71.989999999999995</v>
      </c>
      <c r="F61" s="19" t="s">
        <v>786</v>
      </c>
      <c r="G61" s="21">
        <v>3.8399999999999997E-2</v>
      </c>
    </row>
    <row r="62" spans="1:7">
      <c r="A62" s="20">
        <v>43191</v>
      </c>
      <c r="B62" s="19">
        <v>74.69</v>
      </c>
      <c r="C62" s="19">
        <v>68.84</v>
      </c>
      <c r="D62" s="19">
        <v>75.61</v>
      </c>
      <c r="E62" s="19">
        <v>66.290000000000006</v>
      </c>
      <c r="F62" s="19" t="s">
        <v>787</v>
      </c>
      <c r="G62" s="21">
        <v>7.7200000000000005E-2</v>
      </c>
    </row>
    <row r="63" spans="1:7">
      <c r="A63" s="20">
        <v>43160</v>
      </c>
      <c r="B63" s="19">
        <v>69.34</v>
      </c>
      <c r="C63" s="19">
        <v>64.260000000000005</v>
      </c>
      <c r="D63" s="19">
        <v>70.400000000000006</v>
      </c>
      <c r="E63" s="19">
        <v>62.92</v>
      </c>
      <c r="F63" s="19" t="s">
        <v>785</v>
      </c>
      <c r="G63" s="21">
        <v>7.1199999999999999E-2</v>
      </c>
    </row>
    <row r="64" spans="1:7">
      <c r="A64" s="20">
        <v>43132</v>
      </c>
      <c r="B64" s="19">
        <v>64.73</v>
      </c>
      <c r="C64" s="19">
        <v>68.59</v>
      </c>
      <c r="D64" s="19">
        <v>69.72</v>
      </c>
      <c r="E64" s="19">
        <v>61.48</v>
      </c>
      <c r="F64" s="19" t="s">
        <v>733</v>
      </c>
      <c r="G64" s="21">
        <v>-6.0400000000000002E-2</v>
      </c>
    </row>
    <row r="65" spans="1:7">
      <c r="A65" s="20">
        <v>43101</v>
      </c>
      <c r="B65" s="19">
        <v>68.89</v>
      </c>
      <c r="C65" s="19">
        <v>66.23</v>
      </c>
      <c r="D65" s="19">
        <v>70.78</v>
      </c>
      <c r="E65" s="19">
        <v>65.819999999999993</v>
      </c>
      <c r="F65" s="19" t="s">
        <v>788</v>
      </c>
      <c r="G65" s="21">
        <v>3.6900000000000002E-2</v>
      </c>
    </row>
    <row r="66" spans="1:7">
      <c r="A66" s="20">
        <v>43070</v>
      </c>
      <c r="B66" s="19">
        <v>66.44</v>
      </c>
      <c r="C66" s="19">
        <v>62.43</v>
      </c>
      <c r="D66" s="19">
        <v>66.540000000000006</v>
      </c>
      <c r="E66" s="19">
        <v>60.94</v>
      </c>
      <c r="F66" s="19" t="s">
        <v>789</v>
      </c>
      <c r="G66" s="21">
        <v>6.08E-2</v>
      </c>
    </row>
    <row r="67" spans="1:7">
      <c r="A67" s="20">
        <v>43040</v>
      </c>
      <c r="B67" s="19">
        <v>62.63</v>
      </c>
      <c r="C67" s="19">
        <v>60.78</v>
      </c>
      <c r="D67" s="19">
        <v>64.41</v>
      </c>
      <c r="E67" s="19">
        <v>59.75</v>
      </c>
      <c r="F67" s="19" t="s">
        <v>790</v>
      </c>
      <c r="G67" s="21">
        <v>2.7699999999999999E-2</v>
      </c>
    </row>
    <row r="68" spans="1:7">
      <c r="A68" s="20">
        <v>43009</v>
      </c>
      <c r="B68" s="19">
        <v>60.94</v>
      </c>
      <c r="C68" s="19">
        <v>56.54</v>
      </c>
      <c r="D68" s="19">
        <v>61.19</v>
      </c>
      <c r="E68" s="19">
        <v>54.85</v>
      </c>
      <c r="F68" s="19" t="s">
        <v>791</v>
      </c>
      <c r="G68" s="21">
        <v>7.3099999999999998E-2</v>
      </c>
    </row>
    <row r="69" spans="1:7">
      <c r="A69" s="20">
        <v>42979</v>
      </c>
      <c r="B69" s="19">
        <v>56.79</v>
      </c>
      <c r="C69" s="19">
        <v>52.78</v>
      </c>
      <c r="D69" s="19">
        <v>58.88</v>
      </c>
      <c r="E69" s="19">
        <v>52.01</v>
      </c>
      <c r="F69" s="19" t="s">
        <v>792</v>
      </c>
      <c r="G69" s="21">
        <v>7.4300000000000005E-2</v>
      </c>
    </row>
    <row r="70" spans="1:7">
      <c r="A70" s="20">
        <v>42948</v>
      </c>
      <c r="B70" s="19">
        <v>52.86</v>
      </c>
      <c r="C70" s="19">
        <v>52.86</v>
      </c>
      <c r="D70" s="19">
        <v>53.47</v>
      </c>
      <c r="E70" s="19">
        <v>49.81</v>
      </c>
      <c r="F70" s="19" t="s">
        <v>793</v>
      </c>
      <c r="G70" s="21">
        <v>2.7000000000000001E-3</v>
      </c>
    </row>
    <row r="71" spans="1:7">
      <c r="A71" s="20">
        <v>42917</v>
      </c>
      <c r="B71" s="19">
        <v>52.72</v>
      </c>
      <c r="C71" s="19">
        <v>49.41</v>
      </c>
      <c r="D71" s="19">
        <v>52.9</v>
      </c>
      <c r="E71" s="19">
        <v>46.39</v>
      </c>
      <c r="F71" s="19" t="s">
        <v>743</v>
      </c>
      <c r="G71" s="21">
        <v>8.1000000000000003E-2</v>
      </c>
    </row>
    <row r="72" spans="1:7">
      <c r="A72" s="20">
        <v>42887</v>
      </c>
      <c r="B72" s="19">
        <v>48.77</v>
      </c>
      <c r="C72" s="19">
        <v>51.5</v>
      </c>
      <c r="D72" s="19">
        <v>51.78</v>
      </c>
      <c r="E72" s="19">
        <v>44.6</v>
      </c>
      <c r="F72" s="19" t="s">
        <v>794</v>
      </c>
      <c r="G72" s="21">
        <v>-3.9199999999999999E-2</v>
      </c>
    </row>
    <row r="73" spans="1:7">
      <c r="A73" s="20">
        <v>42856</v>
      </c>
      <c r="B73" s="19">
        <v>50.76</v>
      </c>
      <c r="C73" s="19">
        <v>52.18</v>
      </c>
      <c r="D73" s="19">
        <v>54.93</v>
      </c>
      <c r="E73" s="19">
        <v>46.98</v>
      </c>
      <c r="F73" s="19" t="s">
        <v>795</v>
      </c>
      <c r="G73" s="21">
        <v>-2.4799999999999999E-2</v>
      </c>
    </row>
    <row r="74" spans="1:7">
      <c r="A74" s="20">
        <v>42826</v>
      </c>
      <c r="B74" s="19">
        <v>52.05</v>
      </c>
      <c r="C74" s="19">
        <v>53.88</v>
      </c>
      <c r="D74" s="19">
        <v>56.99</v>
      </c>
      <c r="E74" s="19">
        <v>51.01</v>
      </c>
      <c r="F74" s="19" t="s">
        <v>787</v>
      </c>
      <c r="G74" s="21">
        <v>-2.76E-2</v>
      </c>
    </row>
    <row r="75" spans="1:7">
      <c r="A75" s="20">
        <v>42795</v>
      </c>
      <c r="B75" s="19">
        <v>53.53</v>
      </c>
      <c r="C75" s="19">
        <v>56.83</v>
      </c>
      <c r="D75" s="19">
        <v>57.35</v>
      </c>
      <c r="E75" s="19">
        <v>50</v>
      </c>
      <c r="F75" s="19" t="s">
        <v>796</v>
      </c>
      <c r="G75" s="21">
        <v>-5.2699999999999997E-2</v>
      </c>
    </row>
    <row r="76" spans="1:7">
      <c r="A76" s="20">
        <v>42767</v>
      </c>
      <c r="B76" s="19">
        <v>56.51</v>
      </c>
      <c r="C76" s="19">
        <v>55.89</v>
      </c>
      <c r="D76" s="19">
        <v>57.74</v>
      </c>
      <c r="E76" s="19">
        <v>54.74</v>
      </c>
      <c r="F76" s="19" t="s">
        <v>773</v>
      </c>
      <c r="G76" s="21">
        <v>1.67E-2</v>
      </c>
    </row>
    <row r="77" spans="1:7">
      <c r="A77" s="20">
        <v>42736</v>
      </c>
      <c r="B77" s="19">
        <v>55.58</v>
      </c>
      <c r="C77" s="19">
        <v>57.75</v>
      </c>
      <c r="D77" s="19">
        <v>59.02</v>
      </c>
      <c r="E77" s="19">
        <v>54.2</v>
      </c>
      <c r="F77" s="19" t="s">
        <v>797</v>
      </c>
      <c r="G77" s="21">
        <v>-3.32E-2</v>
      </c>
    </row>
    <row r="78" spans="1:7">
      <c r="A78" s="20">
        <v>42705</v>
      </c>
      <c r="B78" s="19">
        <v>57.49</v>
      </c>
      <c r="C78" s="19">
        <v>52.35</v>
      </c>
      <c r="D78" s="19">
        <v>58.53</v>
      </c>
      <c r="E78" s="19">
        <v>52.2</v>
      </c>
      <c r="F78" s="19" t="s">
        <v>798</v>
      </c>
      <c r="G78" s="21">
        <v>0.109</v>
      </c>
    </row>
    <row r="79" spans="1:7">
      <c r="A79" s="20">
        <v>42675</v>
      </c>
      <c r="B79" s="19">
        <v>51.84</v>
      </c>
      <c r="C79" s="19">
        <v>49.27</v>
      </c>
      <c r="D79" s="19">
        <v>52.37</v>
      </c>
      <c r="E79" s="19">
        <v>44.67</v>
      </c>
      <c r="F79" s="19" t="s">
        <v>799</v>
      </c>
      <c r="G79" s="21">
        <v>6.6400000000000001E-2</v>
      </c>
    </row>
    <row r="80" spans="1:7">
      <c r="A80" s="20">
        <v>42644</v>
      </c>
      <c r="B80" s="19">
        <v>48.61</v>
      </c>
      <c r="C80" s="19">
        <v>50.56</v>
      </c>
      <c r="D80" s="19">
        <v>54.32</v>
      </c>
      <c r="E80" s="19">
        <v>48.45</v>
      </c>
      <c r="F80" s="19" t="s">
        <v>800</v>
      </c>
      <c r="G80" s="21">
        <v>-3.15E-2</v>
      </c>
    </row>
    <row r="81" spans="1:7">
      <c r="A81" s="20">
        <v>42614</v>
      </c>
      <c r="B81" s="19">
        <v>50.19</v>
      </c>
      <c r="C81" s="19">
        <v>47.34</v>
      </c>
      <c r="D81" s="19">
        <v>50.57</v>
      </c>
      <c r="E81" s="19">
        <v>45.57</v>
      </c>
      <c r="F81" s="19" t="s">
        <v>801</v>
      </c>
      <c r="G81" s="21">
        <v>7.0400000000000004E-2</v>
      </c>
    </row>
    <row r="82" spans="1:7">
      <c r="A82" s="20">
        <v>42583</v>
      </c>
      <c r="B82" s="19">
        <v>46.89</v>
      </c>
      <c r="C82" s="19">
        <v>43.7</v>
      </c>
      <c r="D82" s="19">
        <v>51.48</v>
      </c>
      <c r="E82" s="19">
        <v>41.93</v>
      </c>
      <c r="F82" s="19" t="s">
        <v>802</v>
      </c>
      <c r="G82" s="21">
        <v>7.7200000000000005E-2</v>
      </c>
    </row>
    <row r="83" spans="1:7">
      <c r="A83" s="20">
        <v>42552</v>
      </c>
      <c r="B83" s="19">
        <v>43.53</v>
      </c>
      <c r="C83" s="19">
        <v>50.42</v>
      </c>
      <c r="D83" s="19">
        <v>51.29</v>
      </c>
      <c r="E83" s="19">
        <v>42.52</v>
      </c>
      <c r="F83" s="19" t="s">
        <v>803</v>
      </c>
      <c r="G83" s="21">
        <v>-0.12429999999999999</v>
      </c>
    </row>
    <row r="84" spans="1:7">
      <c r="A84" s="20">
        <v>42522</v>
      </c>
      <c r="B84" s="19">
        <v>49.71</v>
      </c>
      <c r="C84" s="19">
        <v>50.01</v>
      </c>
      <c r="D84" s="19">
        <v>53.3</v>
      </c>
      <c r="E84" s="19">
        <v>47.3</v>
      </c>
      <c r="F84" s="19" t="s">
        <v>804</v>
      </c>
      <c r="G84" s="21">
        <v>-3.5999999999999999E-3</v>
      </c>
    </row>
    <row r="85" spans="1:7">
      <c r="A85" s="20">
        <v>42491</v>
      </c>
      <c r="B85" s="19">
        <v>49.89</v>
      </c>
      <c r="C85" s="19">
        <v>47.76</v>
      </c>
      <c r="D85" s="19">
        <v>50.96</v>
      </c>
      <c r="E85" s="19">
        <v>43.9</v>
      </c>
      <c r="F85" s="19" t="s">
        <v>805</v>
      </c>
      <c r="G85" s="21">
        <v>5.3199999999999997E-2</v>
      </c>
    </row>
    <row r="86" spans="1:7">
      <c r="A86" s="20">
        <v>42461</v>
      </c>
      <c r="B86" s="19">
        <v>47.37</v>
      </c>
      <c r="C86" s="19">
        <v>40.619999999999997</v>
      </c>
      <c r="D86" s="19">
        <v>48.29</v>
      </c>
      <c r="E86" s="19">
        <v>37.520000000000003</v>
      </c>
      <c r="F86" s="19" t="s">
        <v>806</v>
      </c>
      <c r="G86" s="21">
        <v>0.17460000000000001</v>
      </c>
    </row>
    <row r="87" spans="1:7">
      <c r="A87" s="20">
        <v>42430</v>
      </c>
      <c r="B87" s="19">
        <v>40.33</v>
      </c>
      <c r="C87" s="19">
        <v>37.29</v>
      </c>
      <c r="D87" s="19">
        <v>43.1</v>
      </c>
      <c r="E87" s="19">
        <v>36.64</v>
      </c>
      <c r="F87" s="19" t="s">
        <v>740</v>
      </c>
      <c r="G87" s="21">
        <v>0.1028</v>
      </c>
    </row>
    <row r="88" spans="1:7">
      <c r="A88" s="20">
        <v>42401</v>
      </c>
      <c r="B88" s="19">
        <v>36.57</v>
      </c>
      <c r="C88" s="19">
        <v>36.75</v>
      </c>
      <c r="D88" s="19">
        <v>37.26</v>
      </c>
      <c r="E88" s="19">
        <v>30.66</v>
      </c>
      <c r="F88" s="19" t="s">
        <v>807</v>
      </c>
      <c r="G88" s="21">
        <v>1.61E-2</v>
      </c>
    </row>
    <row r="89" spans="1:7">
      <c r="A89" s="20">
        <v>42370</v>
      </c>
      <c r="B89" s="19">
        <v>35.99</v>
      </c>
      <c r="C89" s="19">
        <v>37.96</v>
      </c>
      <c r="D89" s="19">
        <v>39.299999999999997</v>
      </c>
      <c r="E89" s="19">
        <v>27.83</v>
      </c>
      <c r="F89" s="19" t="s">
        <v>808</v>
      </c>
      <c r="G89" s="21">
        <v>-4.4600000000000001E-2</v>
      </c>
    </row>
    <row r="90" spans="1:7">
      <c r="A90" s="20">
        <v>42339</v>
      </c>
      <c r="B90" s="19">
        <v>37.67</v>
      </c>
      <c r="C90" s="19">
        <v>45.25</v>
      </c>
      <c r="D90" s="19">
        <v>45.8</v>
      </c>
      <c r="E90" s="19">
        <v>36.450000000000003</v>
      </c>
      <c r="F90" s="19" t="s">
        <v>798</v>
      </c>
      <c r="G90" s="21">
        <v>-0.1673</v>
      </c>
    </row>
    <row r="91" spans="1:7">
      <c r="A91" s="20">
        <v>42309</v>
      </c>
      <c r="B91" s="19">
        <v>45.24</v>
      </c>
      <c r="C91" s="19">
        <v>50.27</v>
      </c>
      <c r="D91" s="19">
        <v>51.7</v>
      </c>
      <c r="E91" s="19">
        <v>44.06</v>
      </c>
      <c r="F91" s="19" t="s">
        <v>809</v>
      </c>
      <c r="G91" s="21">
        <v>-0.1008</v>
      </c>
    </row>
    <row r="92" spans="1:7">
      <c r="A92" s="20">
        <v>42278</v>
      </c>
      <c r="B92" s="19">
        <v>50.31</v>
      </c>
      <c r="C92" s="19">
        <v>49.15</v>
      </c>
      <c r="D92" s="19">
        <v>54.36</v>
      </c>
      <c r="E92" s="19">
        <v>47.15</v>
      </c>
      <c r="F92" s="19" t="s">
        <v>810</v>
      </c>
      <c r="G92" s="21">
        <v>2.5700000000000001E-2</v>
      </c>
    </row>
    <row r="93" spans="1:7">
      <c r="A93" s="20">
        <v>42248</v>
      </c>
      <c r="B93" s="19">
        <v>49.05</v>
      </c>
      <c r="C93" s="19">
        <v>53.69</v>
      </c>
      <c r="D93" s="19">
        <v>54.24</v>
      </c>
      <c r="E93" s="19">
        <v>47.01</v>
      </c>
      <c r="F93" s="19" t="s">
        <v>811</v>
      </c>
      <c r="G93" s="21">
        <v>-0.108</v>
      </c>
    </row>
    <row r="94" spans="1:7">
      <c r="A94" s="20">
        <v>42217</v>
      </c>
      <c r="B94" s="19">
        <v>54.99</v>
      </c>
      <c r="C94" s="19">
        <v>52.55</v>
      </c>
      <c r="D94" s="19">
        <v>55.14</v>
      </c>
      <c r="E94" s="19">
        <v>43.03</v>
      </c>
      <c r="F94" s="19" t="s">
        <v>812</v>
      </c>
      <c r="G94" s="21">
        <v>4.0500000000000001E-2</v>
      </c>
    </row>
    <row r="95" spans="1:7">
      <c r="A95" s="20">
        <v>42186</v>
      </c>
      <c r="B95" s="19">
        <v>52.85</v>
      </c>
      <c r="C95" s="19">
        <v>63.6</v>
      </c>
      <c r="D95" s="19">
        <v>63.85</v>
      </c>
      <c r="E95" s="19">
        <v>52.24</v>
      </c>
      <c r="F95" s="19" t="s">
        <v>769</v>
      </c>
      <c r="G95" s="21">
        <v>-0.17599999999999999</v>
      </c>
    </row>
    <row r="96" spans="1:7">
      <c r="A96" s="20">
        <v>42156</v>
      </c>
      <c r="B96" s="19">
        <v>64.14</v>
      </c>
      <c r="C96" s="19">
        <v>66.599999999999994</v>
      </c>
      <c r="D96" s="19">
        <v>66.94</v>
      </c>
      <c r="E96" s="19">
        <v>61.67</v>
      </c>
      <c r="F96" s="19" t="s">
        <v>789</v>
      </c>
      <c r="G96" s="21">
        <v>-3.0200000000000001E-2</v>
      </c>
    </row>
    <row r="97" spans="1:7">
      <c r="A97" s="20">
        <v>42125</v>
      </c>
      <c r="B97" s="19">
        <v>66.14</v>
      </c>
      <c r="C97" s="19">
        <v>67.42</v>
      </c>
      <c r="D97" s="19">
        <v>70.36</v>
      </c>
      <c r="E97" s="19">
        <v>61.86</v>
      </c>
      <c r="F97" s="19" t="s">
        <v>813</v>
      </c>
      <c r="G97" s="21">
        <v>-1.9400000000000001E-2</v>
      </c>
    </row>
    <row r="98" spans="1:7">
      <c r="A98" s="20">
        <v>42095</v>
      </c>
      <c r="B98" s="19">
        <v>67.45</v>
      </c>
      <c r="C98" s="19">
        <v>56.18</v>
      </c>
      <c r="D98" s="19">
        <v>67.58</v>
      </c>
      <c r="E98" s="19">
        <v>55.12</v>
      </c>
      <c r="F98" s="19" t="s">
        <v>814</v>
      </c>
      <c r="G98" s="21">
        <v>0.2</v>
      </c>
    </row>
    <row r="99" spans="1:7">
      <c r="A99" s="20">
        <v>42064</v>
      </c>
      <c r="B99" s="19">
        <v>56.21</v>
      </c>
      <c r="C99" s="19">
        <v>62.83</v>
      </c>
      <c r="D99" s="19">
        <v>62.96</v>
      </c>
      <c r="E99" s="19">
        <v>52.65</v>
      </c>
      <c r="F99" s="19" t="s">
        <v>815</v>
      </c>
      <c r="G99" s="21">
        <v>-0.1099</v>
      </c>
    </row>
    <row r="100" spans="1:7">
      <c r="A100" s="20">
        <v>42036</v>
      </c>
      <c r="B100" s="19">
        <v>63.15</v>
      </c>
      <c r="C100" s="19">
        <v>53.95</v>
      </c>
      <c r="D100" s="19">
        <v>63.66</v>
      </c>
      <c r="E100" s="19">
        <v>52.35</v>
      </c>
      <c r="F100" s="19" t="s">
        <v>804</v>
      </c>
      <c r="G100" s="21">
        <v>0.17050000000000001</v>
      </c>
    </row>
    <row r="101" spans="1:7">
      <c r="A101" s="20">
        <v>42005</v>
      </c>
      <c r="B101" s="19">
        <v>53.95</v>
      </c>
      <c r="C101" s="19">
        <v>58.91</v>
      </c>
      <c r="D101" s="19">
        <v>59.41</v>
      </c>
      <c r="E101" s="19">
        <v>46.4</v>
      </c>
      <c r="F101" s="19" t="s">
        <v>816</v>
      </c>
      <c r="G101" s="21">
        <v>-7.3200000000000001E-2</v>
      </c>
    </row>
    <row r="102" spans="1:7">
      <c r="A102" s="20">
        <v>41974</v>
      </c>
      <c r="B102" s="19">
        <v>58.21</v>
      </c>
      <c r="C102" s="19">
        <v>70.680000000000007</v>
      </c>
      <c r="D102" s="19">
        <v>73.400000000000006</v>
      </c>
      <c r="E102" s="19">
        <v>56.65</v>
      </c>
      <c r="F102" s="19" t="s">
        <v>817</v>
      </c>
      <c r="G102" s="21">
        <v>-0.17530000000000001</v>
      </c>
    </row>
    <row r="103" spans="1:7">
      <c r="A103" s="20">
        <v>41944</v>
      </c>
      <c r="B103" s="19">
        <v>70.58</v>
      </c>
      <c r="C103" s="19">
        <v>86.31</v>
      </c>
      <c r="D103" s="19">
        <v>86.9</v>
      </c>
      <c r="E103" s="19">
        <v>70.209999999999994</v>
      </c>
      <c r="F103" s="19" t="s">
        <v>818</v>
      </c>
      <c r="G103" s="21">
        <v>-0.1825</v>
      </c>
    </row>
    <row r="104" spans="1:7">
      <c r="A104" s="20">
        <v>41913</v>
      </c>
      <c r="B104" s="19">
        <v>86.34</v>
      </c>
      <c r="C104" s="19">
        <v>95.62</v>
      </c>
      <c r="D104" s="19">
        <v>96.78</v>
      </c>
      <c r="E104" s="19">
        <v>82.93</v>
      </c>
      <c r="F104" s="19" t="s">
        <v>819</v>
      </c>
      <c r="G104" s="21">
        <v>-9.4200000000000006E-2</v>
      </c>
    </row>
    <row r="105" spans="1:7">
      <c r="A105" s="20">
        <v>41883</v>
      </c>
      <c r="B105" s="19">
        <v>95.32</v>
      </c>
      <c r="C105" s="19">
        <v>103.62</v>
      </c>
      <c r="D105" s="19">
        <v>103.87</v>
      </c>
      <c r="E105" s="19">
        <v>94.87</v>
      </c>
      <c r="F105" s="19" t="s">
        <v>783</v>
      </c>
      <c r="G105" s="21">
        <v>-8.14E-2</v>
      </c>
    </row>
    <row r="106" spans="1:7">
      <c r="A106" s="20">
        <v>41852</v>
      </c>
      <c r="B106" s="19">
        <v>103.77</v>
      </c>
      <c r="C106" s="19">
        <v>106.11</v>
      </c>
      <c r="D106" s="19">
        <v>107.45</v>
      </c>
      <c r="E106" s="19">
        <v>101.87</v>
      </c>
      <c r="F106" s="19" t="s">
        <v>820</v>
      </c>
      <c r="G106" s="21">
        <v>-2.5899999999999999E-2</v>
      </c>
    </row>
    <row r="107" spans="1:7">
      <c r="A107" s="20">
        <v>41821</v>
      </c>
      <c r="B107" s="19">
        <v>106.53</v>
      </c>
      <c r="C107" s="19">
        <v>111.8</v>
      </c>
      <c r="D107" s="19">
        <v>112.54</v>
      </c>
      <c r="E107" s="19">
        <v>105.59</v>
      </c>
      <c r="F107" s="19" t="s">
        <v>733</v>
      </c>
      <c r="G107" s="21">
        <v>-4.9399999999999999E-2</v>
      </c>
    </row>
    <row r="108" spans="1:7">
      <c r="A108" s="20">
        <v>41791</v>
      </c>
      <c r="B108" s="19">
        <v>112.07</v>
      </c>
      <c r="C108" s="19">
        <v>108.74</v>
      </c>
      <c r="D108" s="19">
        <v>115.09</v>
      </c>
      <c r="E108" s="19">
        <v>107.11</v>
      </c>
      <c r="F108" s="19" t="s">
        <v>821</v>
      </c>
      <c r="G108" s="21">
        <v>3.1199999999999999E-2</v>
      </c>
    </row>
    <row r="109" spans="1:7">
      <c r="A109" s="20">
        <v>41760</v>
      </c>
      <c r="B109" s="19">
        <v>108.68</v>
      </c>
      <c r="C109" s="19">
        <v>107.53</v>
      </c>
      <c r="D109" s="19">
        <v>110.16</v>
      </c>
      <c r="E109" s="19">
        <v>106.32</v>
      </c>
      <c r="F109" s="19" t="s">
        <v>822</v>
      </c>
      <c r="G109" s="21">
        <v>1.0699999999999999E-2</v>
      </c>
    </row>
    <row r="110" spans="1:7">
      <c r="A110" s="20">
        <v>41730</v>
      </c>
      <c r="B110" s="19">
        <v>107.53</v>
      </c>
      <c r="C110" s="19">
        <v>107.4</v>
      </c>
      <c r="D110" s="19">
        <v>110.28</v>
      </c>
      <c r="E110" s="19">
        <v>103.96</v>
      </c>
      <c r="F110" s="19" t="s">
        <v>820</v>
      </c>
      <c r="G110" s="21">
        <v>-1.1000000000000001E-3</v>
      </c>
    </row>
    <row r="111" spans="1:7">
      <c r="A111" s="20">
        <v>41699</v>
      </c>
      <c r="B111" s="19">
        <v>107.65</v>
      </c>
      <c r="C111" s="19">
        <v>108.93</v>
      </c>
      <c r="D111" s="19">
        <v>111.87</v>
      </c>
      <c r="E111" s="19">
        <v>105.26</v>
      </c>
      <c r="F111" s="19" t="s">
        <v>823</v>
      </c>
      <c r="G111" s="21">
        <v>-8.9999999999999993E-3</v>
      </c>
    </row>
    <row r="112" spans="1:7">
      <c r="A112" s="20">
        <v>41671</v>
      </c>
      <c r="B112" s="19">
        <v>108.63</v>
      </c>
      <c r="C112" s="19">
        <v>105.75</v>
      </c>
      <c r="D112" s="19">
        <v>110.47</v>
      </c>
      <c r="E112" s="19">
        <v>104.78</v>
      </c>
      <c r="F112" s="19" t="s">
        <v>824</v>
      </c>
      <c r="G112" s="21">
        <v>2.6700000000000002E-2</v>
      </c>
    </row>
    <row r="113" spans="1:7">
      <c r="A113" s="20">
        <v>41640</v>
      </c>
      <c r="B113" s="19">
        <v>105.81</v>
      </c>
      <c r="C113" s="19">
        <v>110.74</v>
      </c>
      <c r="D113" s="19">
        <v>111.07</v>
      </c>
      <c r="E113" s="19">
        <v>104.98</v>
      </c>
      <c r="F113" s="19" t="s">
        <v>825</v>
      </c>
      <c r="G113" s="21">
        <v>-4.2700000000000002E-2</v>
      </c>
    </row>
    <row r="114" spans="1:7">
      <c r="A114" s="20">
        <v>41609</v>
      </c>
      <c r="B114" s="19">
        <v>110.53</v>
      </c>
      <c r="C114" s="19">
        <v>109.33</v>
      </c>
      <c r="D114" s="19">
        <v>112.5</v>
      </c>
      <c r="E114" s="19">
        <v>107.61</v>
      </c>
      <c r="F114" s="19" t="s">
        <v>826</v>
      </c>
      <c r="G114" s="21">
        <v>1.0999999999999999E-2</v>
      </c>
    </row>
    <row r="115" spans="1:7">
      <c r="A115" s="20">
        <v>41579</v>
      </c>
      <c r="B115" s="19">
        <v>109.33</v>
      </c>
      <c r="C115" s="19">
        <v>108.82</v>
      </c>
      <c r="D115" s="19">
        <v>111.14</v>
      </c>
      <c r="E115" s="19">
        <v>103.13</v>
      </c>
      <c r="F115" s="19" t="s">
        <v>827</v>
      </c>
      <c r="G115" s="21">
        <v>6.4000000000000003E-3</v>
      </c>
    </row>
    <row r="116" spans="1:7">
      <c r="A116" s="20">
        <v>41548</v>
      </c>
      <c r="B116" s="19">
        <v>108.63</v>
      </c>
      <c r="C116" s="19">
        <v>107.63</v>
      </c>
      <c r="D116" s="19">
        <v>111.3</v>
      </c>
      <c r="E116" s="19">
        <v>105.97</v>
      </c>
      <c r="F116" s="19" t="s">
        <v>828</v>
      </c>
      <c r="G116" s="21">
        <v>1.12E-2</v>
      </c>
    </row>
    <row r="117" spans="1:7">
      <c r="A117" s="20">
        <v>41518</v>
      </c>
      <c r="B117" s="19">
        <v>107.43</v>
      </c>
      <c r="C117" s="19">
        <v>112.32</v>
      </c>
      <c r="D117" s="19">
        <v>114.85</v>
      </c>
      <c r="E117" s="19">
        <v>106.3</v>
      </c>
      <c r="F117" s="19" t="s">
        <v>829</v>
      </c>
      <c r="G117" s="21">
        <v>-4.3499999999999997E-2</v>
      </c>
    </row>
    <row r="118" spans="1:7">
      <c r="A118" s="20">
        <v>41487</v>
      </c>
      <c r="B118" s="19">
        <v>112.32</v>
      </c>
      <c r="C118" s="19">
        <v>106.91</v>
      </c>
      <c r="D118" s="19">
        <v>115.76</v>
      </c>
      <c r="E118" s="19">
        <v>104.59</v>
      </c>
      <c r="F118" s="19" t="s">
        <v>830</v>
      </c>
      <c r="G118" s="21">
        <v>5.0599999999999999E-2</v>
      </c>
    </row>
    <row r="119" spans="1:7">
      <c r="A119" s="20">
        <v>41456</v>
      </c>
      <c r="B119" s="19">
        <v>106.91</v>
      </c>
      <c r="C119" s="19">
        <v>101.66</v>
      </c>
      <c r="D119" s="19">
        <v>108.68</v>
      </c>
      <c r="E119" s="19">
        <v>101.23</v>
      </c>
      <c r="F119" s="19" t="s">
        <v>820</v>
      </c>
      <c r="G119" s="21">
        <v>5.0999999999999997E-2</v>
      </c>
    </row>
    <row r="120" spans="1:7">
      <c r="A120" s="20">
        <v>41426</v>
      </c>
      <c r="B120" s="19">
        <v>101.72</v>
      </c>
      <c r="C120" s="19">
        <v>99.97</v>
      </c>
      <c r="D120" s="19">
        <v>106.31</v>
      </c>
      <c r="E120" s="19">
        <v>99.35</v>
      </c>
      <c r="F120" s="19" t="s">
        <v>831</v>
      </c>
      <c r="G120" s="21">
        <v>1.52E-2</v>
      </c>
    </row>
    <row r="121" spans="1:7">
      <c r="A121" s="20">
        <v>41395</v>
      </c>
      <c r="B121" s="19">
        <v>100.2</v>
      </c>
      <c r="C121" s="19">
        <v>101.28</v>
      </c>
      <c r="D121" s="19">
        <v>105.42</v>
      </c>
      <c r="E121" s="19">
        <v>98.32</v>
      </c>
      <c r="F121" s="19" t="s">
        <v>832</v>
      </c>
      <c r="G121" s="21">
        <v>-1.7999999999999999E-2</v>
      </c>
    </row>
    <row r="122" spans="1:7">
      <c r="A122" s="20">
        <v>41365</v>
      </c>
      <c r="B122" s="19">
        <v>102.04</v>
      </c>
      <c r="C122" s="19">
        <v>109.83</v>
      </c>
      <c r="D122" s="19">
        <v>111.53</v>
      </c>
      <c r="E122" s="19">
        <v>96.76</v>
      </c>
      <c r="F122" s="19" t="s">
        <v>833</v>
      </c>
      <c r="G122" s="21">
        <v>-7.0599999999999996E-2</v>
      </c>
    </row>
    <row r="123" spans="1:7">
      <c r="A123" s="20">
        <v>41334</v>
      </c>
      <c r="B123" s="19">
        <v>109.79</v>
      </c>
      <c r="C123" s="19">
        <v>109.93</v>
      </c>
      <c r="D123" s="19">
        <v>111.29</v>
      </c>
      <c r="E123" s="19">
        <v>106.5</v>
      </c>
      <c r="F123" s="19" t="s">
        <v>834</v>
      </c>
      <c r="G123" s="21">
        <v>-5.7000000000000002E-3</v>
      </c>
    </row>
    <row r="124" spans="1:7">
      <c r="A124" s="20">
        <v>41306</v>
      </c>
      <c r="B124" s="19">
        <v>110.42</v>
      </c>
      <c r="C124" s="19">
        <v>114.9</v>
      </c>
      <c r="D124" s="19">
        <v>118.27</v>
      </c>
      <c r="E124" s="19">
        <v>109.91</v>
      </c>
      <c r="F124" s="19" t="s">
        <v>835</v>
      </c>
      <c r="G124" s="21">
        <v>-3.5999999999999997E-2</v>
      </c>
    </row>
    <row r="125" spans="1:7">
      <c r="A125" s="20">
        <v>41275</v>
      </c>
      <c r="B125" s="19">
        <v>114.54</v>
      </c>
      <c r="C125" s="19">
        <v>110.1</v>
      </c>
      <c r="D125" s="19">
        <v>114.74</v>
      </c>
      <c r="E125" s="19">
        <v>108.7</v>
      </c>
      <c r="F125" s="19" t="s">
        <v>836</v>
      </c>
      <c r="G125" s="21">
        <v>4.2299999999999997E-2</v>
      </c>
    </row>
    <row r="126" spans="1:7">
      <c r="A126" s="20">
        <v>41244</v>
      </c>
      <c r="B126" s="19">
        <v>109.89</v>
      </c>
      <c r="C126" s="19">
        <v>110.18</v>
      </c>
      <c r="D126" s="19">
        <v>111.35</v>
      </c>
      <c r="E126" s="19">
        <v>105.8</v>
      </c>
      <c r="F126" s="19" t="s">
        <v>837</v>
      </c>
      <c r="G126" s="21">
        <v>-3.3E-3</v>
      </c>
    </row>
    <row r="127" spans="1:7">
      <c r="A127" s="20">
        <v>41214</v>
      </c>
      <c r="B127" s="19">
        <v>110.25</v>
      </c>
      <c r="C127" s="19">
        <v>107.42</v>
      </c>
      <c r="D127" s="19">
        <v>111.38</v>
      </c>
      <c r="E127" s="19">
        <v>104.09</v>
      </c>
      <c r="F127" s="19" t="s">
        <v>838</v>
      </c>
      <c r="G127" s="21">
        <v>2.5000000000000001E-2</v>
      </c>
    </row>
    <row r="128" spans="1:7">
      <c r="A128" s="20">
        <v>41183</v>
      </c>
      <c r="B128" s="19">
        <v>107.56</v>
      </c>
      <c r="C128" s="19">
        <v>111.39</v>
      </c>
      <c r="D128" s="19">
        <v>114.95</v>
      </c>
      <c r="E128" s="19">
        <v>105.93</v>
      </c>
      <c r="F128" s="19" t="s">
        <v>839</v>
      </c>
      <c r="G128" s="21">
        <v>-3.5999999999999997E-2</v>
      </c>
    </row>
    <row r="129" spans="1:7">
      <c r="A129" s="20">
        <v>41153</v>
      </c>
      <c r="B129" s="19">
        <v>111.58</v>
      </c>
      <c r="C129" s="19">
        <v>114.07</v>
      </c>
      <c r="D129" s="19">
        <v>117.37</v>
      </c>
      <c r="E129" s="19">
        <v>106.49</v>
      </c>
      <c r="F129" s="19" t="s">
        <v>832</v>
      </c>
      <c r="G129" s="21">
        <v>-2.1700000000000001E-2</v>
      </c>
    </row>
    <row r="130" spans="1:7">
      <c r="A130" s="20">
        <v>41122</v>
      </c>
      <c r="B130" s="19">
        <v>114.05</v>
      </c>
      <c r="C130" s="19">
        <v>103.7</v>
      </c>
      <c r="D130" s="19">
        <v>115.75</v>
      </c>
      <c r="E130" s="19">
        <v>102.97</v>
      </c>
      <c r="F130" s="19" t="s">
        <v>840</v>
      </c>
      <c r="G130" s="21">
        <v>9.8299999999999998E-2</v>
      </c>
    </row>
    <row r="131" spans="1:7">
      <c r="A131" s="20">
        <v>41091</v>
      </c>
      <c r="B131" s="19">
        <v>103.84</v>
      </c>
      <c r="C131" s="19">
        <v>97.83</v>
      </c>
      <c r="D131" s="19">
        <v>107.4</v>
      </c>
      <c r="E131" s="19">
        <v>95.35</v>
      </c>
      <c r="F131" s="19" t="s">
        <v>761</v>
      </c>
      <c r="G131" s="21">
        <v>6.0900000000000003E-2</v>
      </c>
    </row>
    <row r="132" spans="1:7">
      <c r="A132" s="20">
        <v>41061</v>
      </c>
      <c r="B132" s="19">
        <v>97.88</v>
      </c>
      <c r="C132" s="19">
        <v>101.31</v>
      </c>
      <c r="D132" s="19">
        <v>101.95</v>
      </c>
      <c r="E132" s="19">
        <v>88.91</v>
      </c>
      <c r="F132" s="19" t="s">
        <v>841</v>
      </c>
      <c r="G132" s="21">
        <v>-3.5000000000000003E-2</v>
      </c>
    </row>
    <row r="133" spans="1:7">
      <c r="A133" s="20">
        <v>41030</v>
      </c>
      <c r="B133" s="19">
        <v>101.43</v>
      </c>
      <c r="C133" s="19">
        <v>119.15</v>
      </c>
      <c r="D133" s="19">
        <v>119.7</v>
      </c>
      <c r="E133" s="19">
        <v>100.9</v>
      </c>
      <c r="F133" s="19" t="s">
        <v>842</v>
      </c>
      <c r="G133" s="21">
        <v>-0.151</v>
      </c>
    </row>
    <row r="134" spans="1:7">
      <c r="A134" s="20">
        <v>41000</v>
      </c>
      <c r="B134" s="19">
        <v>119.47</v>
      </c>
      <c r="C134" s="19">
        <v>122.94</v>
      </c>
      <c r="D134" s="19">
        <v>125.97</v>
      </c>
      <c r="E134" s="19">
        <v>116.7</v>
      </c>
      <c r="F134" s="19" t="s">
        <v>789</v>
      </c>
      <c r="G134" s="21">
        <v>-2.7799999999999998E-2</v>
      </c>
    </row>
    <row r="135" spans="1:7">
      <c r="A135" s="20">
        <v>40969</v>
      </c>
      <c r="B135" s="19">
        <v>122.88</v>
      </c>
      <c r="C135" s="19">
        <v>123</v>
      </c>
      <c r="D135" s="19">
        <v>128.4</v>
      </c>
      <c r="E135" s="19">
        <v>120.97</v>
      </c>
      <c r="F135" s="19" t="s">
        <v>843</v>
      </c>
      <c r="G135" s="21">
        <v>1.8E-3</v>
      </c>
    </row>
    <row r="136" spans="1:7">
      <c r="A136" s="20">
        <v>40940</v>
      </c>
      <c r="B136" s="19">
        <v>122.66</v>
      </c>
      <c r="C136" s="19">
        <v>111.3</v>
      </c>
      <c r="D136" s="19">
        <v>125.55</v>
      </c>
      <c r="E136" s="19">
        <v>111.02</v>
      </c>
      <c r="F136" s="19" t="s">
        <v>844</v>
      </c>
      <c r="G136" s="21">
        <v>0.1052</v>
      </c>
    </row>
    <row r="137" spans="1:7">
      <c r="A137" s="20">
        <v>40909</v>
      </c>
      <c r="B137" s="19">
        <v>110.98</v>
      </c>
      <c r="C137" s="19">
        <v>108.35</v>
      </c>
      <c r="D137" s="19">
        <v>115.12</v>
      </c>
      <c r="E137" s="19">
        <v>108.35</v>
      </c>
      <c r="F137" s="19" t="s">
        <v>845</v>
      </c>
      <c r="G137" s="21">
        <v>3.3500000000000002E-2</v>
      </c>
    </row>
    <row r="138" spans="1:7">
      <c r="A138" s="20">
        <v>40878</v>
      </c>
      <c r="B138" s="19">
        <v>107.38</v>
      </c>
      <c r="C138" s="19">
        <v>110.75</v>
      </c>
      <c r="D138" s="19">
        <v>111.62</v>
      </c>
      <c r="E138" s="19">
        <v>102.37</v>
      </c>
      <c r="F138" s="19" t="s">
        <v>846</v>
      </c>
      <c r="G138" s="21">
        <v>-2.8400000000000002E-2</v>
      </c>
    </row>
    <row r="139" spans="1:7">
      <c r="A139" s="20">
        <v>40848</v>
      </c>
      <c r="B139" s="19">
        <v>110.52</v>
      </c>
      <c r="C139" s="19">
        <v>109.09</v>
      </c>
      <c r="D139" s="19">
        <v>116.48</v>
      </c>
      <c r="E139" s="19">
        <v>105.65</v>
      </c>
      <c r="F139" s="19" t="s">
        <v>847</v>
      </c>
      <c r="G139" s="21">
        <v>8.8000000000000005E-3</v>
      </c>
    </row>
    <row r="140" spans="1:7">
      <c r="A140" s="20">
        <v>40817</v>
      </c>
      <c r="B140" s="19">
        <v>109.56</v>
      </c>
      <c r="C140" s="19">
        <v>102</v>
      </c>
      <c r="D140" s="19">
        <v>114.8</v>
      </c>
      <c r="E140" s="19">
        <v>99.11</v>
      </c>
      <c r="F140" s="19" t="s">
        <v>848</v>
      </c>
      <c r="G140" s="21">
        <v>6.6199999999999995E-2</v>
      </c>
    </row>
    <row r="141" spans="1:7">
      <c r="A141" s="20">
        <v>40787</v>
      </c>
      <c r="B141" s="19">
        <v>102.76</v>
      </c>
      <c r="C141" s="19">
        <v>114.85</v>
      </c>
      <c r="D141" s="19">
        <v>116.6</v>
      </c>
      <c r="E141" s="19">
        <v>101.66</v>
      </c>
      <c r="F141" s="19" t="s">
        <v>816</v>
      </c>
      <c r="G141" s="21">
        <v>-0.1053</v>
      </c>
    </row>
    <row r="142" spans="1:7">
      <c r="A142" s="20">
        <v>40756</v>
      </c>
      <c r="B142" s="19">
        <v>114.85</v>
      </c>
      <c r="C142" s="19">
        <v>117</v>
      </c>
      <c r="D142" s="19">
        <v>120.4</v>
      </c>
      <c r="E142" s="19">
        <v>98.74</v>
      </c>
      <c r="F142" s="19" t="s">
        <v>849</v>
      </c>
      <c r="G142" s="21">
        <v>-1.6199999999999999E-2</v>
      </c>
    </row>
    <row r="143" spans="1:7">
      <c r="A143" s="20">
        <v>40725</v>
      </c>
      <c r="B143" s="19">
        <v>116.74</v>
      </c>
      <c r="C143" s="19">
        <v>111.8</v>
      </c>
      <c r="D143" s="19">
        <v>119.87</v>
      </c>
      <c r="E143" s="19">
        <v>109.5</v>
      </c>
      <c r="F143" s="19" t="s">
        <v>850</v>
      </c>
      <c r="G143" s="21">
        <v>3.7900000000000003E-2</v>
      </c>
    </row>
    <row r="144" spans="1:7">
      <c r="A144" s="20">
        <v>40695</v>
      </c>
      <c r="B144" s="19">
        <v>112.48</v>
      </c>
      <c r="C144" s="19">
        <v>117.07</v>
      </c>
      <c r="D144" s="19">
        <v>121.47</v>
      </c>
      <c r="E144" s="19">
        <v>102.28</v>
      </c>
      <c r="F144" s="19" t="s">
        <v>851</v>
      </c>
      <c r="G144" s="21">
        <v>-3.6400000000000002E-2</v>
      </c>
    </row>
    <row r="145" spans="1:7">
      <c r="A145" s="20">
        <v>40664</v>
      </c>
      <c r="B145" s="19">
        <v>116.73</v>
      </c>
      <c r="C145" s="19">
        <v>126.1</v>
      </c>
      <c r="D145" s="19">
        <v>126.54</v>
      </c>
      <c r="E145" s="19">
        <v>105.15</v>
      </c>
      <c r="F145" s="19" t="s">
        <v>852</v>
      </c>
      <c r="G145" s="21">
        <v>-7.2800000000000004E-2</v>
      </c>
    </row>
    <row r="146" spans="1:7">
      <c r="A146" s="20">
        <v>40634</v>
      </c>
      <c r="B146" s="19">
        <v>125.89</v>
      </c>
      <c r="C146" s="19">
        <v>117.61</v>
      </c>
      <c r="D146" s="19">
        <v>127.02</v>
      </c>
      <c r="E146" s="19">
        <v>116.75</v>
      </c>
      <c r="F146" s="19" t="s">
        <v>827</v>
      </c>
      <c r="G146" s="21">
        <v>7.2700000000000001E-2</v>
      </c>
    </row>
    <row r="147" spans="1:7">
      <c r="A147" s="20">
        <v>40603</v>
      </c>
      <c r="B147" s="19">
        <v>117.36</v>
      </c>
      <c r="C147" s="19">
        <v>111.9</v>
      </c>
      <c r="D147" s="19">
        <v>118.5</v>
      </c>
      <c r="E147" s="19">
        <v>107.35</v>
      </c>
      <c r="F147" s="19" t="s">
        <v>845</v>
      </c>
      <c r="G147" s="21">
        <v>4.9700000000000001E-2</v>
      </c>
    </row>
    <row r="148" spans="1:7">
      <c r="A148" s="20">
        <v>40575</v>
      </c>
      <c r="B148" s="19">
        <v>111.8</v>
      </c>
      <c r="C148" s="19">
        <v>101.01</v>
      </c>
      <c r="D148" s="19">
        <v>119.79</v>
      </c>
      <c r="E148" s="19">
        <v>97.51</v>
      </c>
      <c r="F148" s="19" t="s">
        <v>828</v>
      </c>
      <c r="G148" s="21">
        <v>0.10680000000000001</v>
      </c>
    </row>
    <row r="149" spans="1:7">
      <c r="A149" s="20">
        <v>40544</v>
      </c>
      <c r="B149" s="19">
        <v>101.01</v>
      </c>
      <c r="C149" s="19">
        <v>94.75</v>
      </c>
      <c r="D149" s="19">
        <v>101.73</v>
      </c>
      <c r="E149" s="19">
        <v>92.37</v>
      </c>
      <c r="F149" s="19" t="s">
        <v>758</v>
      </c>
      <c r="G149" s="21">
        <v>6.6100000000000006E-2</v>
      </c>
    </row>
    <row r="150" spans="1:7">
      <c r="A150" s="20">
        <v>40513</v>
      </c>
      <c r="B150" s="19">
        <v>94.75</v>
      </c>
      <c r="C150" s="19">
        <v>85.71</v>
      </c>
      <c r="D150" s="19">
        <v>95.2</v>
      </c>
      <c r="E150" s="19">
        <v>85.41</v>
      </c>
      <c r="F150" s="19" t="s">
        <v>831</v>
      </c>
      <c r="G150" s="21">
        <v>0.1028</v>
      </c>
    </row>
    <row r="151" spans="1:7">
      <c r="A151" s="20">
        <v>40483</v>
      </c>
      <c r="B151" s="19">
        <v>85.92</v>
      </c>
      <c r="C151" s="19">
        <v>83.13</v>
      </c>
      <c r="D151" s="19">
        <v>89.7</v>
      </c>
      <c r="E151" s="19">
        <v>82.43</v>
      </c>
      <c r="F151" s="19" t="s">
        <v>758</v>
      </c>
      <c r="G151" s="21">
        <v>3.3300000000000003E-2</v>
      </c>
    </row>
    <row r="152" spans="1:7">
      <c r="A152" s="20">
        <v>40452</v>
      </c>
      <c r="B152" s="19">
        <v>83.15</v>
      </c>
      <c r="C152" s="19">
        <v>82.21</v>
      </c>
      <c r="D152" s="19">
        <v>86.02</v>
      </c>
      <c r="E152" s="19">
        <v>80.75</v>
      </c>
      <c r="F152" s="19" t="s">
        <v>853</v>
      </c>
      <c r="G152" s="21">
        <v>1.0200000000000001E-2</v>
      </c>
    </row>
    <row r="153" spans="1:7">
      <c r="A153" s="20">
        <v>40422</v>
      </c>
      <c r="B153" s="19">
        <v>82.31</v>
      </c>
      <c r="C153" s="19">
        <v>74.459999999999994</v>
      </c>
      <c r="D153" s="19">
        <v>82.4</v>
      </c>
      <c r="E153" s="19">
        <v>74.42</v>
      </c>
      <c r="F153" s="19" t="s">
        <v>854</v>
      </c>
      <c r="G153" s="21">
        <v>0.1028</v>
      </c>
    </row>
    <row r="154" spans="1:7">
      <c r="A154" s="20">
        <v>40391</v>
      </c>
      <c r="B154" s="19">
        <v>74.64</v>
      </c>
      <c r="C154" s="19">
        <v>78.11</v>
      </c>
      <c r="D154" s="19">
        <v>82.86</v>
      </c>
      <c r="E154" s="19">
        <v>71.75</v>
      </c>
      <c r="F154" s="19" t="s">
        <v>778</v>
      </c>
      <c r="G154" s="21">
        <v>-4.53E-2</v>
      </c>
    </row>
    <row r="155" spans="1:7">
      <c r="A155" s="20">
        <v>40360</v>
      </c>
      <c r="B155" s="19">
        <v>78.180000000000007</v>
      </c>
      <c r="C155" s="19">
        <v>74.650000000000006</v>
      </c>
      <c r="D155" s="19">
        <v>78.31</v>
      </c>
      <c r="E155" s="19">
        <v>70.77</v>
      </c>
      <c r="F155" s="19" t="s">
        <v>855</v>
      </c>
      <c r="G155" s="21">
        <v>4.2299999999999997E-2</v>
      </c>
    </row>
    <row r="156" spans="1:7">
      <c r="A156" s="20">
        <v>40330</v>
      </c>
      <c r="B156" s="19">
        <v>75.010000000000005</v>
      </c>
      <c r="C156" s="19">
        <v>74.819999999999993</v>
      </c>
      <c r="D156" s="19">
        <v>79.86</v>
      </c>
      <c r="E156" s="19">
        <v>70.5</v>
      </c>
      <c r="F156" s="19" t="s">
        <v>839</v>
      </c>
      <c r="G156" s="21">
        <v>4.7999999999999996E-3</v>
      </c>
    </row>
    <row r="157" spans="1:7">
      <c r="A157" s="20">
        <v>40299</v>
      </c>
      <c r="B157" s="19">
        <v>74.650000000000006</v>
      </c>
      <c r="C157" s="19">
        <v>87.44</v>
      </c>
      <c r="D157" s="19">
        <v>89.58</v>
      </c>
      <c r="E157" s="19">
        <v>68.150000000000006</v>
      </c>
      <c r="F157" s="19" t="s">
        <v>805</v>
      </c>
      <c r="G157" s="21">
        <v>-0.14630000000000001</v>
      </c>
    </row>
    <row r="158" spans="1:7">
      <c r="A158" s="20">
        <v>40269</v>
      </c>
      <c r="B158" s="19">
        <v>87.44</v>
      </c>
      <c r="C158" s="19">
        <v>82.44</v>
      </c>
      <c r="D158" s="19">
        <v>87.75</v>
      </c>
      <c r="E158" s="19">
        <v>82.22</v>
      </c>
      <c r="F158" s="19" t="s">
        <v>856</v>
      </c>
      <c r="G158" s="21">
        <v>5.7299999999999997E-2</v>
      </c>
    </row>
    <row r="159" spans="1:7">
      <c r="A159" s="20">
        <v>40238</v>
      </c>
      <c r="B159" s="19">
        <v>82.7</v>
      </c>
      <c r="C159" s="19">
        <v>77.69</v>
      </c>
      <c r="D159" s="19">
        <v>82.82</v>
      </c>
      <c r="E159" s="19">
        <v>76.209999999999994</v>
      </c>
      <c r="F159" s="19" t="s">
        <v>839</v>
      </c>
      <c r="G159" s="21">
        <v>6.59E-2</v>
      </c>
    </row>
    <row r="160" spans="1:7">
      <c r="A160" s="20">
        <v>40210</v>
      </c>
      <c r="B160" s="19">
        <v>77.59</v>
      </c>
      <c r="C160" s="19">
        <v>71.349999999999994</v>
      </c>
      <c r="D160" s="19">
        <v>78.94</v>
      </c>
      <c r="E160" s="19">
        <v>67.87</v>
      </c>
      <c r="F160" s="19" t="s">
        <v>850</v>
      </c>
      <c r="G160" s="21">
        <v>8.5800000000000001E-2</v>
      </c>
    </row>
    <row r="161" spans="1:7">
      <c r="A161" s="20">
        <v>40179</v>
      </c>
      <c r="B161" s="19">
        <v>71.459999999999994</v>
      </c>
      <c r="C161" s="19">
        <v>78.489999999999995</v>
      </c>
      <c r="D161" s="19">
        <v>82.45</v>
      </c>
      <c r="E161" s="19">
        <v>71.02</v>
      </c>
      <c r="F161" s="19" t="s">
        <v>857</v>
      </c>
      <c r="G161" s="21">
        <v>-8.3000000000000004E-2</v>
      </c>
    </row>
    <row r="162" spans="1:7">
      <c r="A162" s="20">
        <v>40148</v>
      </c>
      <c r="B162" s="19">
        <v>77.930000000000007</v>
      </c>
      <c r="C162" s="19">
        <v>78.42</v>
      </c>
      <c r="D162" s="19">
        <v>79.91</v>
      </c>
      <c r="E162" s="19">
        <v>71.02</v>
      </c>
      <c r="F162" s="19" t="s">
        <v>858</v>
      </c>
      <c r="G162" s="21">
        <v>-6.8999999999999999E-3</v>
      </c>
    </row>
    <row r="163" spans="1:7">
      <c r="A163" s="20">
        <v>40118</v>
      </c>
      <c r="B163" s="19">
        <v>78.47</v>
      </c>
      <c r="C163" s="19">
        <v>75.239999999999995</v>
      </c>
      <c r="D163" s="19">
        <v>80.14</v>
      </c>
      <c r="E163" s="19">
        <v>73.7</v>
      </c>
      <c r="F163" s="19" t="s">
        <v>855</v>
      </c>
      <c r="G163" s="21">
        <v>4.3499999999999997E-2</v>
      </c>
    </row>
    <row r="164" spans="1:7">
      <c r="A164" s="20">
        <v>40087</v>
      </c>
      <c r="B164" s="19">
        <v>75.2</v>
      </c>
      <c r="C164" s="19">
        <v>68.92</v>
      </c>
      <c r="D164" s="19">
        <v>80.260000000000005</v>
      </c>
      <c r="E164" s="19">
        <v>65.900000000000006</v>
      </c>
      <c r="F164" s="19" t="s">
        <v>859</v>
      </c>
      <c r="G164" s="21">
        <v>8.8800000000000004E-2</v>
      </c>
    </row>
    <row r="165" spans="1:7">
      <c r="A165" s="20">
        <v>40057</v>
      </c>
      <c r="B165" s="19">
        <v>69.069999999999993</v>
      </c>
      <c r="C165" s="19">
        <v>69.650000000000006</v>
      </c>
      <c r="D165" s="19">
        <v>72.2</v>
      </c>
      <c r="E165" s="19">
        <v>64.08</v>
      </c>
      <c r="F165" s="19" t="s">
        <v>860</v>
      </c>
      <c r="G165" s="21">
        <v>-8.3000000000000001E-3</v>
      </c>
    </row>
    <row r="166" spans="1:7">
      <c r="A166" s="20">
        <v>40026</v>
      </c>
      <c r="B166" s="19">
        <v>69.650000000000006</v>
      </c>
      <c r="C166" s="19">
        <v>71.98</v>
      </c>
      <c r="D166" s="19">
        <v>76</v>
      </c>
      <c r="E166" s="19">
        <v>68.849999999999994</v>
      </c>
      <c r="F166" s="19" t="s">
        <v>861</v>
      </c>
      <c r="G166" s="21">
        <v>-2.86E-2</v>
      </c>
    </row>
    <row r="167" spans="1:7">
      <c r="A167" s="20">
        <v>39995</v>
      </c>
      <c r="B167" s="19">
        <v>71.7</v>
      </c>
      <c r="C167" s="19">
        <v>69.900000000000006</v>
      </c>
      <c r="D167" s="19">
        <v>72.12</v>
      </c>
      <c r="E167" s="19">
        <v>59.49</v>
      </c>
      <c r="F167" s="19" t="s">
        <v>862</v>
      </c>
      <c r="G167" s="21">
        <v>3.4599999999999999E-2</v>
      </c>
    </row>
    <row r="168" spans="1:7">
      <c r="A168" s="20">
        <v>39965</v>
      </c>
      <c r="B168" s="19">
        <v>69.3</v>
      </c>
      <c r="C168" s="19">
        <v>65.77</v>
      </c>
      <c r="D168" s="19">
        <v>73.5</v>
      </c>
      <c r="E168" s="19">
        <v>64.91</v>
      </c>
      <c r="F168" s="19" t="s">
        <v>863</v>
      </c>
      <c r="G168" s="21">
        <v>5.7700000000000001E-2</v>
      </c>
    </row>
    <row r="169" spans="1:7">
      <c r="A169" s="20">
        <v>39934</v>
      </c>
      <c r="B169" s="19">
        <v>65.52</v>
      </c>
      <c r="C169" s="19">
        <v>50.7</v>
      </c>
      <c r="D169" s="19">
        <v>65.8</v>
      </c>
      <c r="E169" s="19">
        <v>49.96</v>
      </c>
      <c r="F169" s="19" t="s">
        <v>864</v>
      </c>
      <c r="G169" s="21">
        <v>0.2898</v>
      </c>
    </row>
    <row r="170" spans="1:7">
      <c r="A170" s="20">
        <v>39904</v>
      </c>
      <c r="B170" s="19">
        <v>50.8</v>
      </c>
      <c r="C170" s="19">
        <v>48.37</v>
      </c>
      <c r="D170" s="19">
        <v>54.31</v>
      </c>
      <c r="E170" s="19">
        <v>47.26</v>
      </c>
      <c r="F170" s="19" t="s">
        <v>865</v>
      </c>
      <c r="G170" s="21">
        <v>3.1899999999999998E-2</v>
      </c>
    </row>
    <row r="171" spans="1:7">
      <c r="A171" s="20">
        <v>39873</v>
      </c>
      <c r="B171" s="19">
        <v>49.23</v>
      </c>
      <c r="C171" s="19">
        <v>45.56</v>
      </c>
      <c r="D171" s="19">
        <v>53.86</v>
      </c>
      <c r="E171" s="19">
        <v>41.3</v>
      </c>
      <c r="F171" s="19" t="s">
        <v>866</v>
      </c>
      <c r="G171" s="21">
        <v>6.2100000000000002E-2</v>
      </c>
    </row>
    <row r="172" spans="1:7">
      <c r="A172" s="20">
        <v>39845</v>
      </c>
      <c r="B172" s="19">
        <v>46.35</v>
      </c>
      <c r="C172" s="19">
        <v>46.06</v>
      </c>
      <c r="D172" s="19">
        <v>48.42</v>
      </c>
      <c r="E172" s="19">
        <v>39.35</v>
      </c>
      <c r="F172" s="19" t="s">
        <v>867</v>
      </c>
      <c r="G172" s="21">
        <v>1.0200000000000001E-2</v>
      </c>
    </row>
    <row r="173" spans="1:7">
      <c r="A173" s="20">
        <v>39814</v>
      </c>
      <c r="B173" s="19">
        <v>45.88</v>
      </c>
      <c r="C173" s="19">
        <v>43.85</v>
      </c>
      <c r="D173" s="19">
        <v>52.21</v>
      </c>
      <c r="E173" s="19">
        <v>41.6</v>
      </c>
      <c r="F173" s="19" t="s">
        <v>868</v>
      </c>
      <c r="G173" s="21">
        <v>6.4000000000000003E-3</v>
      </c>
    </row>
    <row r="174" spans="1:7">
      <c r="A174" s="20">
        <v>39783</v>
      </c>
      <c r="B174" s="19">
        <v>45.59</v>
      </c>
      <c r="C174" s="19">
        <v>53</v>
      </c>
      <c r="D174" s="19">
        <v>53</v>
      </c>
      <c r="E174" s="19">
        <v>36.200000000000003</v>
      </c>
      <c r="F174" s="19" t="s">
        <v>869</v>
      </c>
      <c r="G174" s="21">
        <v>-0.1477</v>
      </c>
    </row>
    <row r="175" spans="1:7">
      <c r="A175" s="20">
        <v>39753</v>
      </c>
      <c r="B175" s="19">
        <v>53.49</v>
      </c>
      <c r="C175" s="19">
        <v>64.3</v>
      </c>
      <c r="D175" s="19">
        <v>67.760000000000005</v>
      </c>
      <c r="E175" s="19">
        <v>47.4</v>
      </c>
      <c r="F175" s="19" t="s">
        <v>870</v>
      </c>
      <c r="G175" s="21">
        <v>-0.18110000000000001</v>
      </c>
    </row>
    <row r="176" spans="1:7">
      <c r="A176" s="20">
        <v>39722</v>
      </c>
      <c r="B176" s="19">
        <v>65.319999999999993</v>
      </c>
      <c r="C176" s="19">
        <v>99.45</v>
      </c>
      <c r="D176" s="19">
        <v>100.31</v>
      </c>
      <c r="E176" s="19">
        <v>59.02</v>
      </c>
      <c r="F176" s="19" t="s">
        <v>863</v>
      </c>
      <c r="G176" s="21">
        <v>-0.33460000000000001</v>
      </c>
    </row>
    <row r="177" spans="1:7">
      <c r="A177" s="20">
        <v>39692</v>
      </c>
      <c r="B177" s="19">
        <v>98.17</v>
      </c>
      <c r="C177" s="19">
        <v>115.5</v>
      </c>
      <c r="D177" s="19">
        <v>115.56</v>
      </c>
      <c r="E177" s="19">
        <v>88.9</v>
      </c>
      <c r="F177" s="19" t="s">
        <v>871</v>
      </c>
      <c r="G177" s="21">
        <v>-0.13919999999999999</v>
      </c>
    </row>
    <row r="178" spans="1:7">
      <c r="A178" s="20">
        <v>39661</v>
      </c>
      <c r="B178" s="19">
        <v>114.05</v>
      </c>
      <c r="C178" s="19">
        <v>123.42</v>
      </c>
      <c r="D178" s="19">
        <v>127.94</v>
      </c>
      <c r="E178" s="19">
        <v>110.31</v>
      </c>
      <c r="F178" s="19" t="s">
        <v>872</v>
      </c>
      <c r="G178" s="21">
        <v>-8.0100000000000005E-2</v>
      </c>
    </row>
    <row r="179" spans="1:7">
      <c r="A179" s="20">
        <v>39630</v>
      </c>
      <c r="B179" s="19">
        <v>123.98</v>
      </c>
      <c r="C179" s="19">
        <v>140.44</v>
      </c>
      <c r="D179" s="19">
        <v>147.5</v>
      </c>
      <c r="E179" s="19">
        <v>120.88</v>
      </c>
      <c r="F179" s="19" t="s">
        <v>873</v>
      </c>
      <c r="G179" s="21">
        <v>-0.1134</v>
      </c>
    </row>
    <row r="180" spans="1:7">
      <c r="A180" s="20">
        <v>39600</v>
      </c>
      <c r="B180" s="19">
        <v>139.83000000000001</v>
      </c>
      <c r="C180" s="19">
        <v>127.22</v>
      </c>
      <c r="D180" s="19">
        <v>143.91</v>
      </c>
      <c r="E180" s="19">
        <v>121.32</v>
      </c>
      <c r="F180" s="19" t="s">
        <v>861</v>
      </c>
      <c r="G180" s="21">
        <v>9.4299999999999995E-2</v>
      </c>
    </row>
    <row r="181" spans="1:7">
      <c r="A181" s="20">
        <v>39569</v>
      </c>
      <c r="B181" s="19">
        <v>127.78</v>
      </c>
      <c r="C181" s="19">
        <v>112.74</v>
      </c>
      <c r="D181" s="19">
        <v>135.13999999999999</v>
      </c>
      <c r="E181" s="19">
        <v>108.42</v>
      </c>
      <c r="F181" s="19" t="s">
        <v>874</v>
      </c>
      <c r="G181" s="21">
        <v>0.1474</v>
      </c>
    </row>
    <row r="182" spans="1:7">
      <c r="A182" s="20">
        <v>39539</v>
      </c>
      <c r="B182" s="19">
        <v>111.36</v>
      </c>
      <c r="C182" s="19">
        <v>100.5</v>
      </c>
      <c r="D182" s="19">
        <v>117.56</v>
      </c>
      <c r="E182" s="19">
        <v>98.99</v>
      </c>
      <c r="F182" s="19" t="s">
        <v>874</v>
      </c>
      <c r="G182" s="21">
        <v>0.1103</v>
      </c>
    </row>
    <row r="183" spans="1:7">
      <c r="A183" s="20">
        <v>39508</v>
      </c>
      <c r="B183" s="19">
        <v>100.3</v>
      </c>
      <c r="C183" s="19">
        <v>100.12</v>
      </c>
      <c r="D183" s="19">
        <v>108.02</v>
      </c>
      <c r="E183" s="19">
        <v>96.92</v>
      </c>
      <c r="F183" s="19" t="s">
        <v>875</v>
      </c>
      <c r="G183" s="21">
        <v>2E-3</v>
      </c>
    </row>
    <row r="184" spans="1:7">
      <c r="A184" s="20">
        <v>39479</v>
      </c>
      <c r="B184" s="19">
        <v>100.1</v>
      </c>
      <c r="C184" s="19">
        <v>91.5</v>
      </c>
      <c r="D184" s="19">
        <v>101.27</v>
      </c>
      <c r="E184" s="19">
        <v>86.83</v>
      </c>
      <c r="F184" s="19" t="s">
        <v>876</v>
      </c>
      <c r="G184" s="21">
        <v>8.5599999999999996E-2</v>
      </c>
    </row>
    <row r="185" spans="1:7">
      <c r="A185" s="20">
        <v>39448</v>
      </c>
      <c r="B185" s="19">
        <v>92.21</v>
      </c>
      <c r="C185" s="19">
        <v>94.47</v>
      </c>
      <c r="D185" s="19">
        <v>98.5</v>
      </c>
      <c r="E185" s="19">
        <v>85</v>
      </c>
      <c r="F185" s="19" t="s">
        <v>826</v>
      </c>
      <c r="G185" s="21">
        <v>-1.7500000000000002E-2</v>
      </c>
    </row>
    <row r="186" spans="1:7">
      <c r="A186" s="20">
        <v>39417</v>
      </c>
      <c r="B186" s="19">
        <v>93.85</v>
      </c>
      <c r="C186" s="19">
        <v>88.74</v>
      </c>
      <c r="D186" s="19">
        <v>95.87</v>
      </c>
      <c r="E186" s="19">
        <v>86.56</v>
      </c>
      <c r="F186" s="19" t="s">
        <v>877</v>
      </c>
      <c r="G186" s="21">
        <v>6.3299999999999995E-2</v>
      </c>
    </row>
    <row r="187" spans="1:7">
      <c r="A187" s="20">
        <v>39387</v>
      </c>
      <c r="B187" s="19">
        <v>88.26</v>
      </c>
      <c r="C187" s="19">
        <v>90.94</v>
      </c>
      <c r="D187" s="19">
        <v>96.65</v>
      </c>
      <c r="E187" s="19">
        <v>87.55</v>
      </c>
      <c r="F187" s="19" t="s">
        <v>875</v>
      </c>
      <c r="G187" s="21">
        <v>-2.6200000000000001E-2</v>
      </c>
    </row>
    <row r="188" spans="1:7">
      <c r="A188" s="20">
        <v>39356</v>
      </c>
      <c r="B188" s="19">
        <v>90.63</v>
      </c>
      <c r="C188" s="19">
        <v>79.25</v>
      </c>
      <c r="D188" s="19">
        <v>91.18</v>
      </c>
      <c r="E188" s="19">
        <v>75.64</v>
      </c>
      <c r="F188" s="19" t="s">
        <v>837</v>
      </c>
      <c r="G188" s="21">
        <v>0.14480000000000001</v>
      </c>
    </row>
    <row r="189" spans="1:7">
      <c r="A189" s="20">
        <v>39326</v>
      </c>
      <c r="B189" s="19">
        <v>79.17</v>
      </c>
      <c r="C189" s="19">
        <v>72.69</v>
      </c>
      <c r="D189" s="19">
        <v>81.05</v>
      </c>
      <c r="E189" s="19">
        <v>72.69</v>
      </c>
      <c r="F189" s="19" t="s">
        <v>878</v>
      </c>
      <c r="G189" s="21">
        <v>8.9099999999999999E-2</v>
      </c>
    </row>
    <row r="190" spans="1:7">
      <c r="A190" s="20">
        <v>39295</v>
      </c>
      <c r="B190" s="19">
        <v>72.69</v>
      </c>
      <c r="C190" s="19">
        <v>76.95</v>
      </c>
      <c r="D190" s="19">
        <v>77.16</v>
      </c>
      <c r="E190" s="19">
        <v>68.14</v>
      </c>
      <c r="F190" s="19" t="s">
        <v>879</v>
      </c>
      <c r="G190" s="21">
        <v>-5.6599999999999998E-2</v>
      </c>
    </row>
    <row r="191" spans="1:7">
      <c r="A191" s="20">
        <v>39264</v>
      </c>
      <c r="B191" s="19">
        <v>77.05</v>
      </c>
      <c r="C191" s="19">
        <v>71.22</v>
      </c>
      <c r="D191" s="19">
        <v>78.400000000000006</v>
      </c>
      <c r="E191" s="19">
        <v>70.92</v>
      </c>
      <c r="F191" s="19" t="s">
        <v>880</v>
      </c>
      <c r="G191" s="21">
        <v>7.9000000000000001E-2</v>
      </c>
    </row>
    <row r="192" spans="1:7">
      <c r="A192" s="20">
        <v>39234</v>
      </c>
      <c r="B192" s="19">
        <v>71.41</v>
      </c>
      <c r="C192" s="19">
        <v>68.150000000000006</v>
      </c>
      <c r="D192" s="19">
        <v>72.25</v>
      </c>
      <c r="E192" s="19">
        <v>67.61</v>
      </c>
      <c r="F192" s="19" t="s">
        <v>881</v>
      </c>
      <c r="G192" s="21">
        <v>4.9500000000000002E-2</v>
      </c>
    </row>
    <row r="193" spans="1:7">
      <c r="A193" s="20">
        <v>39203</v>
      </c>
      <c r="B193" s="19">
        <v>68.040000000000006</v>
      </c>
      <c r="C193" s="19">
        <v>67.53</v>
      </c>
      <c r="D193" s="19">
        <v>71.8</v>
      </c>
      <c r="E193" s="19">
        <v>63.8</v>
      </c>
      <c r="F193" s="19" t="s">
        <v>882</v>
      </c>
      <c r="G193" s="21">
        <v>5.7999999999999996E-3</v>
      </c>
    </row>
    <row r="194" spans="1:7">
      <c r="A194" s="20">
        <v>39173</v>
      </c>
      <c r="B194" s="19">
        <v>67.650000000000006</v>
      </c>
      <c r="C194" s="19">
        <v>67.91</v>
      </c>
      <c r="D194" s="19">
        <v>69.59</v>
      </c>
      <c r="E194" s="19">
        <v>64.760000000000005</v>
      </c>
      <c r="F194" s="19" t="s">
        <v>883</v>
      </c>
      <c r="G194" s="21">
        <v>-6.6E-3</v>
      </c>
    </row>
    <row r="195" spans="1:7">
      <c r="A195" s="20">
        <v>39142</v>
      </c>
      <c r="B195" s="19">
        <v>68.099999999999994</v>
      </c>
      <c r="C195" s="19">
        <v>61.75</v>
      </c>
      <c r="D195" s="19">
        <v>69.14</v>
      </c>
      <c r="E195" s="19">
        <v>59.79</v>
      </c>
      <c r="F195" s="19" t="s">
        <v>884</v>
      </c>
      <c r="G195" s="21">
        <v>0.1003</v>
      </c>
    </row>
    <row r="196" spans="1:7">
      <c r="A196" s="20">
        <v>39114</v>
      </c>
      <c r="B196" s="19">
        <v>61.89</v>
      </c>
      <c r="C196" s="19">
        <v>57.16</v>
      </c>
      <c r="D196" s="19">
        <v>62.18</v>
      </c>
      <c r="E196" s="19">
        <v>56.1</v>
      </c>
      <c r="F196" s="19" t="s">
        <v>885</v>
      </c>
      <c r="G196" s="21">
        <v>7.8200000000000006E-2</v>
      </c>
    </row>
    <row r="197" spans="1:7">
      <c r="A197" s="20">
        <v>39083</v>
      </c>
      <c r="B197" s="19">
        <v>57.4</v>
      </c>
      <c r="C197" s="19">
        <v>60.88</v>
      </c>
      <c r="D197" s="19">
        <v>61.64</v>
      </c>
      <c r="E197" s="19">
        <v>50.75</v>
      </c>
      <c r="F197" s="19" t="s">
        <v>837</v>
      </c>
      <c r="G197" s="21">
        <v>-5.6899999999999999E-2</v>
      </c>
    </row>
    <row r="198" spans="1:7">
      <c r="A198" s="20">
        <v>39052</v>
      </c>
      <c r="B198" s="19">
        <v>60.86</v>
      </c>
      <c r="C198" s="19">
        <v>63.8</v>
      </c>
      <c r="D198" s="19">
        <v>64.92</v>
      </c>
      <c r="E198" s="19">
        <v>60.04</v>
      </c>
      <c r="F198" s="19" t="s">
        <v>886</v>
      </c>
      <c r="G198" s="21">
        <v>-5.2900000000000003E-2</v>
      </c>
    </row>
    <row r="199" spans="1:7">
      <c r="A199" s="20">
        <v>39022</v>
      </c>
      <c r="B199" s="19">
        <v>64.260000000000005</v>
      </c>
      <c r="C199" s="19">
        <v>58.85</v>
      </c>
      <c r="D199" s="19">
        <v>64.77</v>
      </c>
      <c r="E199" s="19">
        <v>57.75</v>
      </c>
      <c r="F199" s="19" t="s">
        <v>887</v>
      </c>
      <c r="G199" s="21">
        <v>8.8599999999999998E-2</v>
      </c>
    </row>
    <row r="200" spans="1:7">
      <c r="A200" s="20">
        <v>38991</v>
      </c>
      <c r="B200" s="19">
        <v>59.03</v>
      </c>
      <c r="C200" s="19">
        <v>62.7</v>
      </c>
      <c r="D200" s="19">
        <v>62.82</v>
      </c>
      <c r="E200" s="19">
        <v>57.39</v>
      </c>
      <c r="F200" s="19" t="s">
        <v>888</v>
      </c>
      <c r="G200" s="21">
        <v>-5.5199999999999999E-2</v>
      </c>
    </row>
    <row r="201" spans="1:7">
      <c r="A201" s="20">
        <v>38961</v>
      </c>
      <c r="B201" s="19">
        <v>62.48</v>
      </c>
      <c r="C201" s="19">
        <v>70.42</v>
      </c>
      <c r="D201" s="19">
        <v>70.66</v>
      </c>
      <c r="E201" s="19">
        <v>59.32</v>
      </c>
      <c r="F201" s="19" t="s">
        <v>889</v>
      </c>
      <c r="G201" s="21">
        <v>-0.1106</v>
      </c>
    </row>
    <row r="202" spans="1:7">
      <c r="A202" s="20">
        <v>38930</v>
      </c>
      <c r="B202" s="19">
        <v>70.25</v>
      </c>
      <c r="C202" s="19">
        <v>75.150000000000006</v>
      </c>
      <c r="D202" s="19">
        <v>78.650000000000006</v>
      </c>
      <c r="E202" s="19">
        <v>68.819999999999993</v>
      </c>
      <c r="F202" s="19" t="s">
        <v>890</v>
      </c>
      <c r="G202" s="21">
        <v>-6.5199999999999994E-2</v>
      </c>
    </row>
    <row r="203" spans="1:7">
      <c r="A203" s="20">
        <v>38899</v>
      </c>
      <c r="B203" s="19">
        <v>75.150000000000006</v>
      </c>
      <c r="C203" s="19">
        <v>73.260000000000005</v>
      </c>
      <c r="D203" s="19">
        <v>78.180000000000007</v>
      </c>
      <c r="E203" s="19">
        <v>72.11</v>
      </c>
      <c r="F203" s="19" t="s">
        <v>877</v>
      </c>
      <c r="G203" s="21">
        <v>2.23E-2</v>
      </c>
    </row>
    <row r="204" spans="1:7">
      <c r="A204" s="20">
        <v>38869</v>
      </c>
      <c r="B204" s="19">
        <v>73.510000000000005</v>
      </c>
      <c r="C204" s="19">
        <v>70.25</v>
      </c>
      <c r="D204" s="19">
        <v>73.69</v>
      </c>
      <c r="E204" s="19">
        <v>66.33</v>
      </c>
      <c r="F204" s="19" t="s">
        <v>891</v>
      </c>
      <c r="G204" s="21">
        <v>4.3999999999999997E-2</v>
      </c>
    </row>
    <row r="205" spans="1:7">
      <c r="A205" s="20">
        <v>38838</v>
      </c>
      <c r="B205" s="19">
        <v>70.41</v>
      </c>
      <c r="C205" s="19">
        <v>71.98</v>
      </c>
      <c r="D205" s="19">
        <v>74.97</v>
      </c>
      <c r="E205" s="19">
        <v>67.63</v>
      </c>
      <c r="F205" s="19" t="s">
        <v>877</v>
      </c>
      <c r="G205" s="21">
        <v>-2.8799999999999999E-2</v>
      </c>
    </row>
    <row r="206" spans="1:7">
      <c r="A206" s="20">
        <v>38808</v>
      </c>
      <c r="B206" s="19">
        <v>72.5</v>
      </c>
      <c r="C206" s="19">
        <v>66.3</v>
      </c>
      <c r="D206" s="19">
        <v>74.790000000000006</v>
      </c>
      <c r="E206" s="19">
        <v>65.73</v>
      </c>
      <c r="F206" s="19" t="s">
        <v>892</v>
      </c>
      <c r="G206" s="21">
        <v>0.1</v>
      </c>
    </row>
    <row r="207" spans="1:7">
      <c r="A207" s="20">
        <v>38777</v>
      </c>
      <c r="B207" s="19">
        <v>65.91</v>
      </c>
      <c r="C207" s="19">
        <v>61.95</v>
      </c>
      <c r="D207" s="19">
        <v>67.05</v>
      </c>
      <c r="E207" s="19">
        <v>59.26</v>
      </c>
      <c r="F207" s="19" t="s">
        <v>893</v>
      </c>
      <c r="G207" s="21">
        <v>6.7199999999999996E-2</v>
      </c>
    </row>
    <row r="208" spans="1:7">
      <c r="A208" s="20">
        <v>38749</v>
      </c>
      <c r="B208" s="19">
        <v>61.76</v>
      </c>
      <c r="C208" s="19">
        <v>65.760000000000005</v>
      </c>
      <c r="D208" s="19">
        <v>67.27</v>
      </c>
      <c r="E208" s="19">
        <v>57.9</v>
      </c>
      <c r="F208" s="19" t="s">
        <v>894</v>
      </c>
      <c r="G208" s="21">
        <v>-6.4100000000000004E-2</v>
      </c>
    </row>
    <row r="209" spans="1:7">
      <c r="A209" s="20">
        <v>38718</v>
      </c>
      <c r="B209" s="19">
        <v>65.989999999999995</v>
      </c>
      <c r="C209" s="19">
        <v>59.35</v>
      </c>
      <c r="D209" s="19">
        <v>67.319999999999993</v>
      </c>
      <c r="E209" s="19">
        <v>59.08</v>
      </c>
      <c r="F209" s="19" t="s">
        <v>895</v>
      </c>
      <c r="G209" s="21">
        <v>0.11890000000000001</v>
      </c>
    </row>
    <row r="210" spans="1:7">
      <c r="A210" s="20">
        <v>38687</v>
      </c>
      <c r="B210" s="19">
        <v>58.98</v>
      </c>
      <c r="C210" s="19">
        <v>55</v>
      </c>
      <c r="D210" s="19">
        <v>60.4</v>
      </c>
      <c r="E210" s="19">
        <v>54.63</v>
      </c>
      <c r="F210" s="19" t="s">
        <v>896</v>
      </c>
      <c r="G210" s="21">
        <v>7.1400000000000005E-2</v>
      </c>
    </row>
    <row r="211" spans="1:7">
      <c r="A211" s="20">
        <v>38657</v>
      </c>
      <c r="B211" s="19">
        <v>55.05</v>
      </c>
      <c r="C211" s="19">
        <v>58.07</v>
      </c>
      <c r="D211" s="19">
        <v>60.65</v>
      </c>
      <c r="E211" s="19">
        <v>53.75</v>
      </c>
      <c r="F211" s="19" t="s">
        <v>897</v>
      </c>
      <c r="G211" s="21">
        <v>-5.2499999999999998E-2</v>
      </c>
    </row>
    <row r="212" spans="1:7">
      <c r="A212" s="20">
        <v>38626</v>
      </c>
      <c r="B212" s="19">
        <v>58.1</v>
      </c>
      <c r="C212" s="19">
        <v>63.63</v>
      </c>
      <c r="D212" s="19">
        <v>63.96</v>
      </c>
      <c r="E212" s="19">
        <v>57.05</v>
      </c>
      <c r="F212" s="19" t="s">
        <v>898</v>
      </c>
      <c r="G212" s="21">
        <v>-8.48E-2</v>
      </c>
    </row>
    <row r="213" spans="1:7">
      <c r="A213" s="20">
        <v>38596</v>
      </c>
      <c r="B213" s="19">
        <v>63.48</v>
      </c>
      <c r="C213" s="19">
        <v>66.7</v>
      </c>
      <c r="D213" s="19">
        <v>67.88</v>
      </c>
      <c r="E213" s="19">
        <v>61</v>
      </c>
      <c r="F213" s="19" t="s">
        <v>899</v>
      </c>
      <c r="G213" s="21">
        <v>-5.28E-2</v>
      </c>
    </row>
    <row r="214" spans="1:7">
      <c r="A214" s="20">
        <v>38565</v>
      </c>
      <c r="B214" s="19">
        <v>67.02</v>
      </c>
      <c r="C214" s="19">
        <v>59.85</v>
      </c>
      <c r="D214" s="19">
        <v>68.89</v>
      </c>
      <c r="E214" s="19">
        <v>59.37</v>
      </c>
      <c r="F214" s="19" t="s">
        <v>890</v>
      </c>
      <c r="G214" s="21">
        <v>0.12889999999999999</v>
      </c>
    </row>
    <row r="215" spans="1:7">
      <c r="A215" s="20">
        <v>38534</v>
      </c>
      <c r="B215" s="19">
        <v>59.37</v>
      </c>
      <c r="C215" s="19">
        <v>55.7</v>
      </c>
      <c r="D215" s="19">
        <v>60.7</v>
      </c>
      <c r="E215" s="19">
        <v>55.25</v>
      </c>
      <c r="F215" s="19" t="s">
        <v>897</v>
      </c>
      <c r="G215" s="21">
        <v>6.8199999999999997E-2</v>
      </c>
    </row>
    <row r="216" spans="1:7">
      <c r="A216" s="20">
        <v>38504</v>
      </c>
      <c r="B216" s="19">
        <v>55.58</v>
      </c>
      <c r="C216" s="19">
        <v>50.85</v>
      </c>
      <c r="D216" s="19">
        <v>59.59</v>
      </c>
      <c r="E216" s="19">
        <v>50.85</v>
      </c>
      <c r="F216" s="19" t="s">
        <v>886</v>
      </c>
      <c r="G216" s="21">
        <v>9.5600000000000004E-2</v>
      </c>
    </row>
    <row r="217" spans="1:7">
      <c r="A217" s="20">
        <v>38473</v>
      </c>
      <c r="B217" s="19">
        <v>50.73</v>
      </c>
      <c r="C217" s="19">
        <v>51.78</v>
      </c>
      <c r="D217" s="19">
        <v>52.43</v>
      </c>
      <c r="E217" s="19">
        <v>47.47</v>
      </c>
      <c r="F217" s="19" t="s">
        <v>900</v>
      </c>
      <c r="G217" s="21">
        <v>-7.0000000000000001E-3</v>
      </c>
    </row>
    <row r="218" spans="1:7">
      <c r="A218" s="20">
        <v>38443</v>
      </c>
      <c r="B218" s="19">
        <v>51.09</v>
      </c>
      <c r="C218" s="19">
        <v>54.52</v>
      </c>
      <c r="D218" s="19">
        <v>57.65</v>
      </c>
      <c r="E218" s="19">
        <v>50.35</v>
      </c>
      <c r="F218" s="19" t="s">
        <v>901</v>
      </c>
      <c r="G218" s="21">
        <v>-5.8900000000000001E-2</v>
      </c>
    </row>
    <row r="219" spans="1:7">
      <c r="A219" s="20">
        <v>38412</v>
      </c>
      <c r="B219" s="19">
        <v>54.29</v>
      </c>
      <c r="C219" s="19">
        <v>50.08</v>
      </c>
      <c r="D219" s="19">
        <v>56.15</v>
      </c>
      <c r="E219" s="19">
        <v>49.05</v>
      </c>
      <c r="F219" s="19" t="s">
        <v>902</v>
      </c>
      <c r="G219" s="21">
        <v>8.4500000000000006E-2</v>
      </c>
    </row>
    <row r="220" spans="1:7">
      <c r="A220" s="20">
        <v>38384</v>
      </c>
      <c r="B220" s="19">
        <v>50.06</v>
      </c>
      <c r="C220" s="19">
        <v>45.48</v>
      </c>
      <c r="D220" s="19">
        <v>50.34</v>
      </c>
      <c r="E220" s="19">
        <v>42.46</v>
      </c>
      <c r="F220" s="19" t="s">
        <v>903</v>
      </c>
      <c r="G220" s="21">
        <v>9.0200000000000002E-2</v>
      </c>
    </row>
    <row r="221" spans="1:7">
      <c r="A221" s="20">
        <v>38353</v>
      </c>
      <c r="B221" s="19">
        <v>45.92</v>
      </c>
      <c r="C221" s="19">
        <v>39.4</v>
      </c>
      <c r="D221" s="19">
        <v>47.35</v>
      </c>
      <c r="E221" s="19">
        <v>38.81</v>
      </c>
      <c r="F221" s="19" t="s">
        <v>904</v>
      </c>
      <c r="G221" s="21">
        <v>0.13489999999999999</v>
      </c>
    </row>
    <row r="222" spans="1:7">
      <c r="A222" s="20">
        <v>38322</v>
      </c>
      <c r="B222" s="19">
        <v>40.46</v>
      </c>
      <c r="C222" s="19">
        <v>45.35</v>
      </c>
      <c r="D222" s="19">
        <v>45.43</v>
      </c>
      <c r="E222" s="19">
        <v>37</v>
      </c>
      <c r="F222" s="19" t="s">
        <v>905</v>
      </c>
      <c r="G222" s="21">
        <v>-0.111</v>
      </c>
    </row>
    <row r="223" spans="1:7">
      <c r="A223" s="20">
        <v>38292</v>
      </c>
      <c r="B223" s="19">
        <v>45.51</v>
      </c>
      <c r="C223" s="19">
        <v>49.2</v>
      </c>
      <c r="D223" s="19">
        <v>49.6</v>
      </c>
      <c r="E223" s="19">
        <v>40.049999999999997</v>
      </c>
      <c r="F223" s="19" t="s">
        <v>906</v>
      </c>
      <c r="G223" s="21">
        <v>-7.0800000000000002E-2</v>
      </c>
    </row>
    <row r="224" spans="1:7">
      <c r="A224" s="20">
        <v>38261</v>
      </c>
      <c r="B224" s="19">
        <v>48.98</v>
      </c>
      <c r="C224" s="19">
        <v>46.2</v>
      </c>
      <c r="D224" s="19">
        <v>51.94</v>
      </c>
      <c r="E224" s="19">
        <v>45.8</v>
      </c>
      <c r="F224" s="19" t="s">
        <v>907</v>
      </c>
      <c r="G224" s="21">
        <v>5.6099999999999997E-2</v>
      </c>
    </row>
    <row r="225" spans="1:7">
      <c r="A225" s="20">
        <v>38231</v>
      </c>
      <c r="B225" s="19">
        <v>46.38</v>
      </c>
      <c r="C225" s="19">
        <v>39.9</v>
      </c>
      <c r="D225" s="19">
        <v>46.8</v>
      </c>
      <c r="E225" s="19">
        <v>39.700000000000003</v>
      </c>
      <c r="F225" s="19" t="s">
        <v>908</v>
      </c>
      <c r="G225" s="21">
        <v>0.1709</v>
      </c>
    </row>
    <row r="226" spans="1:7">
      <c r="A226" s="20">
        <v>38200</v>
      </c>
      <c r="B226" s="19">
        <v>39.61</v>
      </c>
      <c r="C226" s="19">
        <v>39.700000000000003</v>
      </c>
      <c r="D226" s="19">
        <v>45.15</v>
      </c>
      <c r="E226" s="19">
        <v>39.200000000000003</v>
      </c>
      <c r="F226" s="19" t="s">
        <v>909</v>
      </c>
      <c r="G226" s="21">
        <v>-1.0500000000000001E-2</v>
      </c>
    </row>
    <row r="227" spans="1:7">
      <c r="A227" s="20">
        <v>38169</v>
      </c>
      <c r="B227" s="19">
        <v>40.03</v>
      </c>
      <c r="C227" s="19">
        <v>34.25</v>
      </c>
      <c r="D227" s="19">
        <v>40.049999999999997</v>
      </c>
      <c r="E227" s="19">
        <v>34.18</v>
      </c>
      <c r="F227" s="19" t="s">
        <v>910</v>
      </c>
      <c r="G227" s="21">
        <v>0.1603</v>
      </c>
    </row>
    <row r="228" spans="1:7">
      <c r="A228" s="20">
        <v>38139</v>
      </c>
      <c r="B228" s="19">
        <v>34.5</v>
      </c>
      <c r="C228" s="19">
        <v>37.15</v>
      </c>
      <c r="D228" s="19">
        <v>39.119999999999997</v>
      </c>
      <c r="E228" s="19">
        <v>33.08</v>
      </c>
      <c r="F228" s="19" t="s">
        <v>911</v>
      </c>
      <c r="G228" s="21">
        <v>-5.6899999999999999E-2</v>
      </c>
    </row>
    <row r="229" spans="1:7">
      <c r="A229" s="20">
        <v>38108</v>
      </c>
      <c r="B229" s="19">
        <v>36.58</v>
      </c>
      <c r="C229" s="19">
        <v>35.22</v>
      </c>
      <c r="D229" s="19">
        <v>38.9</v>
      </c>
      <c r="E229" s="19">
        <v>34.950000000000003</v>
      </c>
      <c r="F229" s="19" t="s">
        <v>912</v>
      </c>
      <c r="G229" s="21">
        <v>6.0900000000000003E-2</v>
      </c>
    </row>
    <row r="230" spans="1:7">
      <c r="A230" s="20">
        <v>38078</v>
      </c>
      <c r="B230" s="19">
        <v>34.479999999999997</v>
      </c>
      <c r="C230" s="19">
        <v>32.229999999999997</v>
      </c>
      <c r="D230" s="19">
        <v>35</v>
      </c>
      <c r="E230" s="19">
        <v>29.95</v>
      </c>
      <c r="F230" s="19" t="s">
        <v>913</v>
      </c>
      <c r="G230" s="21">
        <v>9.4299999999999995E-2</v>
      </c>
    </row>
    <row r="231" spans="1:7">
      <c r="A231" s="20">
        <v>38047</v>
      </c>
      <c r="B231" s="19">
        <v>31.51</v>
      </c>
      <c r="C231" s="19">
        <v>32.33</v>
      </c>
      <c r="D231" s="19">
        <v>33.82</v>
      </c>
      <c r="E231" s="19">
        <v>31.15</v>
      </c>
      <c r="F231" s="19" t="s">
        <v>914</v>
      </c>
      <c r="G231" s="21">
        <v>-2.23E-2</v>
      </c>
    </row>
    <row r="232" spans="1:7">
      <c r="A232" s="20">
        <v>38018</v>
      </c>
      <c r="B232" s="19">
        <v>32.229999999999997</v>
      </c>
      <c r="C232" s="19">
        <v>29</v>
      </c>
      <c r="D232" s="19">
        <v>32.35</v>
      </c>
      <c r="E232" s="19">
        <v>28.44</v>
      </c>
      <c r="F232" s="19" t="s">
        <v>915</v>
      </c>
      <c r="G232" s="21">
        <v>0.1045</v>
      </c>
    </row>
    <row r="233" spans="1:7">
      <c r="A233" s="20">
        <v>37987</v>
      </c>
      <c r="B233" s="19">
        <v>29.18</v>
      </c>
      <c r="C233" s="19">
        <v>29.57</v>
      </c>
      <c r="D233" s="19">
        <v>32.119999999999997</v>
      </c>
      <c r="E233" s="19">
        <v>28.81</v>
      </c>
      <c r="F233" s="19" t="s">
        <v>916</v>
      </c>
      <c r="G233" s="21">
        <v>-3.2800000000000003E-2</v>
      </c>
    </row>
    <row r="234" spans="1:7">
      <c r="A234" s="20">
        <v>37956</v>
      </c>
      <c r="B234" s="19">
        <v>30.17</v>
      </c>
      <c r="C234" s="19">
        <v>28.43</v>
      </c>
      <c r="D234" s="19">
        <v>31.15</v>
      </c>
      <c r="E234" s="19">
        <v>27.76</v>
      </c>
      <c r="F234" s="19" t="s">
        <v>917</v>
      </c>
      <c r="G234" s="21">
        <v>6.0499999999999998E-2</v>
      </c>
    </row>
    <row r="235" spans="1:7">
      <c r="A235" s="20">
        <v>37926</v>
      </c>
      <c r="B235" s="19">
        <v>28.45</v>
      </c>
      <c r="C235" s="19">
        <v>27.98</v>
      </c>
      <c r="D235" s="19">
        <v>30.52</v>
      </c>
      <c r="E235" s="19">
        <v>26.97</v>
      </c>
      <c r="F235" s="19" t="s">
        <v>918</v>
      </c>
      <c r="G235" s="21">
        <v>2.7099999999999999E-2</v>
      </c>
    </row>
    <row r="236" spans="1:7">
      <c r="A236" s="20">
        <v>37895</v>
      </c>
      <c r="B236" s="19">
        <v>27.7</v>
      </c>
      <c r="C236" s="19">
        <v>27.58</v>
      </c>
      <c r="D236" s="19">
        <v>31.5</v>
      </c>
      <c r="E236" s="19">
        <v>26.75</v>
      </c>
      <c r="F236" s="19" t="s">
        <v>919</v>
      </c>
      <c r="G236" s="21">
        <v>3.3E-3</v>
      </c>
    </row>
    <row r="237" spans="1:7">
      <c r="A237" s="20">
        <v>37865</v>
      </c>
      <c r="B237" s="19">
        <v>27.61</v>
      </c>
      <c r="C237" s="19">
        <v>29.45</v>
      </c>
      <c r="D237" s="19">
        <v>29.55</v>
      </c>
      <c r="E237" s="19">
        <v>25.05</v>
      </c>
      <c r="F237" s="19" t="s">
        <v>920</v>
      </c>
      <c r="G237" s="21">
        <v>-6.3799999999999996E-2</v>
      </c>
    </row>
    <row r="238" spans="1:7">
      <c r="A238" s="20">
        <v>37834</v>
      </c>
      <c r="B238" s="19">
        <v>29.49</v>
      </c>
      <c r="C238" s="19">
        <v>28.45</v>
      </c>
      <c r="D238" s="19">
        <v>30.59</v>
      </c>
      <c r="E238" s="19">
        <v>28.02</v>
      </c>
      <c r="F238" s="19" t="s">
        <v>921</v>
      </c>
      <c r="G238" s="21">
        <v>3.95E-2</v>
      </c>
    </row>
    <row r="239" spans="1:7">
      <c r="A239" s="20">
        <v>37803</v>
      </c>
      <c r="B239" s="19">
        <v>28.37</v>
      </c>
      <c r="C239" s="19">
        <v>28.2</v>
      </c>
      <c r="D239" s="19">
        <v>29.6</v>
      </c>
      <c r="E239" s="19">
        <v>27.21</v>
      </c>
      <c r="F239" s="19" t="s">
        <v>922</v>
      </c>
      <c r="G239" s="21">
        <v>1.4E-3</v>
      </c>
    </row>
    <row r="240" spans="1:7">
      <c r="A240" s="20">
        <v>37773</v>
      </c>
      <c r="B240" s="19">
        <v>28.33</v>
      </c>
      <c r="C240" s="19">
        <v>26.7</v>
      </c>
      <c r="D240" s="19">
        <v>28.52</v>
      </c>
      <c r="E240" s="19">
        <v>25.8</v>
      </c>
      <c r="F240" s="19" t="s">
        <v>923</v>
      </c>
      <c r="G240" s="21">
        <v>7.6399999999999996E-2</v>
      </c>
    </row>
    <row r="241" spans="1:7">
      <c r="A241" s="20">
        <v>37742</v>
      </c>
      <c r="B241" s="19">
        <v>26.32</v>
      </c>
      <c r="C241" s="19">
        <v>24</v>
      </c>
      <c r="D241" s="19">
        <v>27.01</v>
      </c>
      <c r="E241" s="19">
        <v>23.34</v>
      </c>
      <c r="F241" s="19" t="s">
        <v>924</v>
      </c>
      <c r="G241" s="21">
        <v>0.1115</v>
      </c>
    </row>
    <row r="242" spans="1:7">
      <c r="A242" s="20">
        <v>37712</v>
      </c>
      <c r="B242" s="19">
        <v>23.68</v>
      </c>
      <c r="C242" s="19">
        <v>27.56</v>
      </c>
      <c r="D242" s="19">
        <v>27.56</v>
      </c>
      <c r="E242" s="19">
        <v>23.05</v>
      </c>
      <c r="F242" s="19" t="s">
        <v>925</v>
      </c>
      <c r="G242" s="21">
        <v>-0.1288</v>
      </c>
    </row>
    <row r="243" spans="1:7">
      <c r="A243" s="20">
        <v>37681</v>
      </c>
      <c r="B243" s="19">
        <v>27.18</v>
      </c>
      <c r="C243" s="19">
        <v>32.450000000000003</v>
      </c>
      <c r="D243" s="19">
        <v>34.549999999999997</v>
      </c>
      <c r="E243" s="19">
        <v>24</v>
      </c>
      <c r="F243" s="19" t="s">
        <v>926</v>
      </c>
      <c r="G243" s="21">
        <v>-0.1711</v>
      </c>
    </row>
    <row r="244" spans="1:7">
      <c r="A244" s="20">
        <v>37653</v>
      </c>
      <c r="B244" s="19">
        <v>32.79</v>
      </c>
      <c r="C244" s="19">
        <v>30.89</v>
      </c>
      <c r="D244" s="19">
        <v>33.94</v>
      </c>
      <c r="E244" s="19">
        <v>30.1</v>
      </c>
      <c r="F244" s="19" t="s">
        <v>927</v>
      </c>
      <c r="G244" s="21">
        <v>5.4300000000000001E-2</v>
      </c>
    </row>
    <row r="245" spans="1:7">
      <c r="A245" s="20">
        <v>37622</v>
      </c>
      <c r="B245" s="19">
        <v>31.1</v>
      </c>
      <c r="C245" s="19">
        <v>29.3</v>
      </c>
      <c r="D245" s="19">
        <v>31.8</v>
      </c>
      <c r="E245" s="19">
        <v>27.85</v>
      </c>
      <c r="F245" s="19" t="s">
        <v>928</v>
      </c>
      <c r="G245" s="21">
        <v>8.5099999999999995E-2</v>
      </c>
    </row>
    <row r="246" spans="1:7">
      <c r="A246" s="20">
        <v>37591</v>
      </c>
      <c r="B246" s="19">
        <v>28.66</v>
      </c>
      <c r="C246" s="19">
        <v>25.35</v>
      </c>
      <c r="D246" s="19">
        <v>31.02</v>
      </c>
      <c r="E246" s="19">
        <v>25.12</v>
      </c>
      <c r="F246" s="19" t="s">
        <v>929</v>
      </c>
      <c r="G246" s="21">
        <v>0.1391</v>
      </c>
    </row>
    <row r="247" spans="1:7">
      <c r="A247" s="20">
        <v>37561</v>
      </c>
      <c r="B247" s="19">
        <v>25.16</v>
      </c>
      <c r="C247" s="19">
        <v>25.77</v>
      </c>
      <c r="D247" s="19">
        <v>26.05</v>
      </c>
      <c r="E247" s="19">
        <v>22.56</v>
      </c>
      <c r="F247" s="19" t="s">
        <v>930</v>
      </c>
      <c r="G247" s="21">
        <v>-2.18E-2</v>
      </c>
    </row>
    <row r="248" spans="1:7">
      <c r="A248" s="20">
        <v>37530</v>
      </c>
      <c r="B248" s="19">
        <v>25.72</v>
      </c>
      <c r="C248" s="19">
        <v>28.85</v>
      </c>
      <c r="D248" s="19">
        <v>29.39</v>
      </c>
      <c r="E248" s="19">
        <v>25.05</v>
      </c>
      <c r="F248" s="19" t="s">
        <v>931</v>
      </c>
      <c r="G248" s="21">
        <v>-0.10539999999999999</v>
      </c>
    </row>
    <row r="249" spans="1:7">
      <c r="A249" s="20">
        <v>37500</v>
      </c>
      <c r="B249" s="19">
        <v>28.75</v>
      </c>
      <c r="C249" s="19">
        <v>27.4</v>
      </c>
      <c r="D249" s="19">
        <v>29.88</v>
      </c>
      <c r="E249" s="19">
        <v>26.45</v>
      </c>
      <c r="F249" s="19" t="s">
        <v>932</v>
      </c>
      <c r="G249" s="21">
        <v>4.6600000000000003E-2</v>
      </c>
    </row>
    <row r="250" spans="1:7">
      <c r="A250" s="20">
        <v>37469</v>
      </c>
      <c r="B250" s="19">
        <v>27.47</v>
      </c>
      <c r="C250" s="19">
        <v>25.35</v>
      </c>
      <c r="D250" s="19">
        <v>27.92</v>
      </c>
      <c r="E250" s="19">
        <v>24.65</v>
      </c>
      <c r="F250" s="19" t="s">
        <v>933</v>
      </c>
      <c r="G250" s="21">
        <v>7.9799999999999996E-2</v>
      </c>
    </row>
    <row r="251" spans="1:7">
      <c r="A251" s="20">
        <v>37438</v>
      </c>
      <c r="B251" s="19">
        <v>25.44</v>
      </c>
      <c r="C251" s="19">
        <v>25.5</v>
      </c>
      <c r="D251" s="19">
        <v>26.66</v>
      </c>
      <c r="E251" s="19">
        <v>24.65</v>
      </c>
      <c r="F251" s="19" t="s">
        <v>934</v>
      </c>
      <c r="G251" s="21">
        <v>-5.4999999999999997E-3</v>
      </c>
    </row>
    <row r="252" spans="1:7">
      <c r="A252" s="20">
        <v>37408</v>
      </c>
      <c r="B252" s="19">
        <v>25.58</v>
      </c>
      <c r="C252" s="19">
        <v>24.1</v>
      </c>
      <c r="D252" s="19">
        <v>25.85</v>
      </c>
      <c r="E252" s="19">
        <v>23.22</v>
      </c>
      <c r="F252" s="19" t="s">
        <v>935</v>
      </c>
      <c r="G252" s="21">
        <v>4.6199999999999998E-2</v>
      </c>
    </row>
    <row r="253" spans="1:7">
      <c r="A253" s="20">
        <v>37377</v>
      </c>
      <c r="B253" s="19">
        <v>24.45</v>
      </c>
      <c r="C253" s="19">
        <v>26</v>
      </c>
      <c r="D253" s="19">
        <v>27.35</v>
      </c>
      <c r="E253" s="19">
        <v>23.93</v>
      </c>
      <c r="F253" s="19" t="s">
        <v>936</v>
      </c>
      <c r="G253" s="21">
        <v>-7.6300000000000007E-2</v>
      </c>
    </row>
    <row r="254" spans="1:7">
      <c r="A254" s="20">
        <v>37347</v>
      </c>
      <c r="B254" s="19">
        <v>26.47</v>
      </c>
      <c r="C254" s="19">
        <v>26.36</v>
      </c>
      <c r="D254" s="19">
        <v>28.15</v>
      </c>
      <c r="E254" s="19">
        <v>23.81</v>
      </c>
      <c r="F254" s="19" t="s">
        <v>937</v>
      </c>
      <c r="G254" s="21">
        <v>2.12E-2</v>
      </c>
    </row>
    <row r="255" spans="1:7">
      <c r="A255" s="20">
        <v>37316</v>
      </c>
      <c r="B255" s="19">
        <v>25.92</v>
      </c>
      <c r="C255" s="19">
        <v>21.35</v>
      </c>
      <c r="D255" s="19">
        <v>25.95</v>
      </c>
      <c r="E255" s="19">
        <v>21.2</v>
      </c>
      <c r="F255" s="19" t="s">
        <v>938</v>
      </c>
      <c r="G255" s="21">
        <v>0.2152</v>
      </c>
    </row>
    <row r="256" spans="1:7">
      <c r="A256" s="20">
        <v>37288</v>
      </c>
      <c r="B256" s="19">
        <v>21.33</v>
      </c>
      <c r="C256" s="19">
        <v>19.36</v>
      </c>
      <c r="D256" s="19">
        <v>21.71</v>
      </c>
      <c r="E256" s="19">
        <v>18.8</v>
      </c>
      <c r="F256" s="19" t="s">
        <v>939</v>
      </c>
      <c r="G256" s="21">
        <v>0.11210000000000001</v>
      </c>
    </row>
    <row r="257" spans="1:7">
      <c r="A257" s="20">
        <v>37257</v>
      </c>
      <c r="B257" s="19">
        <v>19.18</v>
      </c>
      <c r="C257" s="19">
        <v>19.46</v>
      </c>
      <c r="D257" s="19">
        <v>22.4</v>
      </c>
      <c r="E257" s="19">
        <v>18.23</v>
      </c>
      <c r="F257" s="19" t="s">
        <v>940</v>
      </c>
      <c r="G257" s="21">
        <v>-3.6200000000000003E-2</v>
      </c>
    </row>
    <row r="258" spans="1:7">
      <c r="A258" s="20">
        <v>37226</v>
      </c>
      <c r="B258" s="19">
        <v>19.899999999999999</v>
      </c>
      <c r="C258" s="19">
        <v>18.920000000000002</v>
      </c>
      <c r="D258" s="19">
        <v>20.9</v>
      </c>
      <c r="E258" s="19">
        <v>17.7</v>
      </c>
      <c r="F258" s="19" t="s">
        <v>941</v>
      </c>
      <c r="G258" s="21">
        <v>3.9699999999999999E-2</v>
      </c>
    </row>
    <row r="259" spans="1:7">
      <c r="A259" s="20">
        <v>37196</v>
      </c>
      <c r="B259" s="19">
        <v>19.14</v>
      </c>
      <c r="C259" s="19">
        <v>20.350000000000001</v>
      </c>
      <c r="D259" s="19">
        <v>21.65</v>
      </c>
      <c r="E259" s="19">
        <v>16.649999999999999</v>
      </c>
      <c r="F259" s="19" t="s">
        <v>942</v>
      </c>
      <c r="G259" s="21">
        <v>-6.0400000000000002E-2</v>
      </c>
    </row>
    <row r="260" spans="1:7">
      <c r="A260" s="20">
        <v>37165</v>
      </c>
      <c r="B260" s="19">
        <v>20.37</v>
      </c>
      <c r="C260" s="19">
        <v>23.2</v>
      </c>
      <c r="D260" s="19">
        <v>23.25</v>
      </c>
      <c r="E260" s="19">
        <v>20.05</v>
      </c>
      <c r="F260" s="19" t="s">
        <v>943</v>
      </c>
      <c r="G260" s="21">
        <v>-0.1242</v>
      </c>
    </row>
    <row r="261" spans="1:7">
      <c r="A261" s="20">
        <v>37135</v>
      </c>
      <c r="B261" s="19">
        <v>23.26</v>
      </c>
      <c r="C261" s="19">
        <v>26.5</v>
      </c>
      <c r="D261" s="19">
        <v>31.05</v>
      </c>
      <c r="E261" s="19">
        <v>20.7</v>
      </c>
      <c r="F261" s="19" t="s">
        <v>944</v>
      </c>
      <c r="G261" s="21">
        <v>-0.1193</v>
      </c>
    </row>
    <row r="262" spans="1:7">
      <c r="A262" s="20">
        <v>37104</v>
      </c>
      <c r="B262" s="19">
        <v>26.41</v>
      </c>
      <c r="C262" s="19">
        <v>25.09</v>
      </c>
      <c r="D262" s="19">
        <v>26.79</v>
      </c>
      <c r="E262" s="19">
        <v>24.5</v>
      </c>
      <c r="F262" s="19" t="s">
        <v>945</v>
      </c>
      <c r="G262" s="21">
        <v>6.9699999999999998E-2</v>
      </c>
    </row>
    <row r="263" spans="1:7">
      <c r="A263" s="20">
        <v>37073</v>
      </c>
      <c r="B263" s="19">
        <v>24.69</v>
      </c>
      <c r="C263" s="19">
        <v>26.3</v>
      </c>
      <c r="D263" s="19">
        <v>26.9</v>
      </c>
      <c r="E263" s="19">
        <v>23.97</v>
      </c>
      <c r="F263" s="19" t="s">
        <v>946</v>
      </c>
      <c r="G263" s="21">
        <v>-5.33E-2</v>
      </c>
    </row>
    <row r="264" spans="1:7">
      <c r="A264" s="20">
        <v>37043</v>
      </c>
      <c r="B264" s="19">
        <v>26.08</v>
      </c>
      <c r="C264" s="19">
        <v>29.27</v>
      </c>
      <c r="D264" s="19">
        <v>30</v>
      </c>
      <c r="E264" s="19">
        <v>24.91</v>
      </c>
      <c r="F264" s="19" t="s">
        <v>947</v>
      </c>
      <c r="G264" s="21">
        <v>-0.1111</v>
      </c>
    </row>
    <row r="265" spans="1:7">
      <c r="A265" s="20">
        <v>37012</v>
      </c>
      <c r="B265" s="19">
        <v>29.34</v>
      </c>
      <c r="C265" s="19">
        <v>27.62</v>
      </c>
      <c r="D265" s="19">
        <v>29.68</v>
      </c>
      <c r="E265" s="19">
        <v>27.01</v>
      </c>
      <c r="F265" s="19" t="s">
        <v>948</v>
      </c>
      <c r="G265" s="21">
        <v>5.1999999999999998E-2</v>
      </c>
    </row>
    <row r="266" spans="1:7">
      <c r="A266" s="20">
        <v>36982</v>
      </c>
      <c r="B266" s="19">
        <v>27.89</v>
      </c>
      <c r="C266" s="19">
        <v>24.85</v>
      </c>
      <c r="D266" s="19">
        <v>28.48</v>
      </c>
      <c r="E266" s="19">
        <v>24.1</v>
      </c>
      <c r="F266" s="19" t="s">
        <v>949</v>
      </c>
      <c r="G266" s="21">
        <v>0.1273</v>
      </c>
    </row>
    <row r="267" spans="1:7">
      <c r="A267" s="20">
        <v>36951</v>
      </c>
      <c r="B267" s="19">
        <v>24.74</v>
      </c>
      <c r="C267" s="19">
        <v>25.7</v>
      </c>
      <c r="D267" s="19">
        <v>27.25</v>
      </c>
      <c r="E267" s="19">
        <v>23.75</v>
      </c>
      <c r="F267" s="19" t="s">
        <v>950</v>
      </c>
      <c r="G267" s="21">
        <v>-3.2500000000000001E-2</v>
      </c>
    </row>
    <row r="268" spans="1:7">
      <c r="A268" s="20">
        <v>36923</v>
      </c>
      <c r="B268" s="19">
        <v>25.57</v>
      </c>
      <c r="C268" s="19">
        <v>26.55</v>
      </c>
      <c r="D268" s="19">
        <v>30.36</v>
      </c>
      <c r="E268" s="19">
        <v>25.5</v>
      </c>
      <c r="F268" s="19" t="s">
        <v>951</v>
      </c>
      <c r="G268" s="21">
        <v>-4.0899999999999999E-2</v>
      </c>
    </row>
    <row r="269" spans="1:7">
      <c r="A269" s="20">
        <v>36892</v>
      </c>
      <c r="B269" s="19">
        <v>26.66</v>
      </c>
      <c r="C269" s="19">
        <v>24.4</v>
      </c>
      <c r="D269" s="19">
        <v>27.48</v>
      </c>
      <c r="E269" s="19">
        <v>24.12</v>
      </c>
      <c r="F269" s="19" t="s">
        <v>952</v>
      </c>
      <c r="G269" s="21">
        <v>0.1169</v>
      </c>
    </row>
    <row r="270" spans="1:7">
      <c r="A270" s="20">
        <v>36861</v>
      </c>
      <c r="B270" s="19">
        <v>23.87</v>
      </c>
      <c r="C270" s="19">
        <v>31.88</v>
      </c>
      <c r="D270" s="19">
        <v>32.32</v>
      </c>
      <c r="E270" s="19">
        <v>22.9</v>
      </c>
      <c r="F270" s="19" t="s">
        <v>953</v>
      </c>
      <c r="G270" s="21">
        <v>-0.25130000000000002</v>
      </c>
    </row>
    <row r="271" spans="1:7">
      <c r="A271" s="20">
        <v>36831</v>
      </c>
      <c r="B271" s="19">
        <v>31.88</v>
      </c>
      <c r="C271" s="19">
        <v>31.1</v>
      </c>
      <c r="D271" s="19">
        <v>34</v>
      </c>
      <c r="E271" s="19">
        <v>30.32</v>
      </c>
      <c r="F271" s="19" t="s">
        <v>954</v>
      </c>
      <c r="G271" s="21">
        <v>3.6400000000000002E-2</v>
      </c>
    </row>
    <row r="272" spans="1:7">
      <c r="A272" s="20">
        <v>36800</v>
      </c>
      <c r="B272" s="19">
        <v>30.76</v>
      </c>
      <c r="C272" s="19">
        <v>30.2</v>
      </c>
      <c r="D272" s="19">
        <v>35.299999999999997</v>
      </c>
      <c r="E272" s="19">
        <v>29.42</v>
      </c>
      <c r="F272" s="19" t="s">
        <v>955</v>
      </c>
      <c r="G272" s="21">
        <v>3.0800000000000001E-2</v>
      </c>
    </row>
    <row r="273" spans="1:7">
      <c r="A273" s="20">
        <v>36770</v>
      </c>
      <c r="B273" s="19">
        <v>29.84</v>
      </c>
      <c r="C273" s="19">
        <v>31.65</v>
      </c>
      <c r="D273" s="19">
        <v>34.979999999999997</v>
      </c>
      <c r="E273" s="19">
        <v>29.25</v>
      </c>
      <c r="F273" s="19" t="s">
        <v>956</v>
      </c>
      <c r="G273" s="21">
        <v>-5.9299999999999999E-2</v>
      </c>
    </row>
    <row r="274" spans="1:7">
      <c r="A274" s="20">
        <v>36739</v>
      </c>
      <c r="B274" s="19">
        <v>31.72</v>
      </c>
      <c r="C274" s="19">
        <v>26.8</v>
      </c>
      <c r="D274" s="19">
        <v>32.799999999999997</v>
      </c>
      <c r="E274" s="19">
        <v>26.73</v>
      </c>
      <c r="F274" s="19" t="s">
        <v>957</v>
      </c>
      <c r="G274" s="21">
        <v>0.1779</v>
      </c>
    </row>
    <row r="275" spans="1:7">
      <c r="A275" s="20">
        <v>36708</v>
      </c>
      <c r="B275" s="19">
        <v>26.93</v>
      </c>
      <c r="C275" s="19">
        <v>30.65</v>
      </c>
      <c r="D275" s="19">
        <v>31.25</v>
      </c>
      <c r="E275" s="19">
        <v>26.65</v>
      </c>
      <c r="F275" s="19" t="s">
        <v>958</v>
      </c>
      <c r="G275" s="21">
        <v>-0.1191</v>
      </c>
    </row>
    <row r="276" spans="1:7">
      <c r="A276" s="20">
        <v>36678</v>
      </c>
      <c r="B276" s="19">
        <v>30.57</v>
      </c>
      <c r="C276" s="19">
        <v>28.4</v>
      </c>
      <c r="D276" s="19">
        <v>31.7</v>
      </c>
      <c r="E276" s="19">
        <v>27.58</v>
      </c>
      <c r="F276" s="19" t="s">
        <v>959</v>
      </c>
      <c r="G276" s="21">
        <v>7.9799999999999996E-2</v>
      </c>
    </row>
    <row r="277" spans="1:7">
      <c r="A277" s="20">
        <v>36647</v>
      </c>
      <c r="B277" s="19">
        <v>28.31</v>
      </c>
      <c r="C277" s="19">
        <v>24.1</v>
      </c>
      <c r="D277" s="19">
        <v>29.52</v>
      </c>
      <c r="E277" s="19">
        <v>24.05</v>
      </c>
      <c r="F277" s="19" t="s">
        <v>960</v>
      </c>
      <c r="G277" s="21">
        <v>0.185</v>
      </c>
    </row>
    <row r="278" spans="1:7">
      <c r="A278" s="20">
        <v>36617</v>
      </c>
      <c r="B278" s="19">
        <v>23.89</v>
      </c>
      <c r="C278" s="19">
        <v>25</v>
      </c>
      <c r="D278" s="19">
        <v>25.22</v>
      </c>
      <c r="E278" s="19">
        <v>21.3</v>
      </c>
      <c r="F278" s="19" t="s">
        <v>961</v>
      </c>
      <c r="G278" s="21">
        <v>-3.5499999999999997E-2</v>
      </c>
    </row>
    <row r="279" spans="1:7">
      <c r="A279" s="20">
        <v>36586</v>
      </c>
      <c r="B279" s="19">
        <v>24.77</v>
      </c>
      <c r="C279" s="19">
        <v>28</v>
      </c>
      <c r="D279" s="19">
        <v>31.95</v>
      </c>
      <c r="E279" s="19">
        <v>24.25</v>
      </c>
      <c r="F279" s="19" t="s">
        <v>962</v>
      </c>
      <c r="G279" s="21">
        <v>-0.1182</v>
      </c>
    </row>
    <row r="280" spans="1:7">
      <c r="A280" s="20">
        <v>36557</v>
      </c>
      <c r="B280" s="19">
        <v>28.09</v>
      </c>
      <c r="C280" s="19">
        <v>26.1</v>
      </c>
      <c r="D280" s="19">
        <v>28.78</v>
      </c>
      <c r="E280" s="19">
        <v>25.73</v>
      </c>
      <c r="F280" s="19" t="s">
        <v>963</v>
      </c>
      <c r="G280" s="21">
        <v>8.1600000000000006E-2</v>
      </c>
    </row>
    <row r="281" spans="1:7">
      <c r="A281" s="20">
        <v>36526</v>
      </c>
      <c r="B281" s="19">
        <v>25.97</v>
      </c>
      <c r="C281" s="19">
        <v>23.9</v>
      </c>
      <c r="D281" s="19">
        <v>27.11</v>
      </c>
      <c r="E281" s="19">
        <v>23.04</v>
      </c>
      <c r="F281" s="19" t="s">
        <v>964</v>
      </c>
      <c r="G281" s="21">
        <v>3.5499999999999997E-2</v>
      </c>
    </row>
    <row r="282" spans="1:7">
      <c r="A282" s="20">
        <v>36495</v>
      </c>
      <c r="B282" s="19">
        <v>25.08</v>
      </c>
      <c r="C282" s="19">
        <v>24.25</v>
      </c>
      <c r="D282" s="19">
        <v>26.15</v>
      </c>
      <c r="E282" s="19">
        <v>23.2</v>
      </c>
      <c r="F282" s="19" t="s">
        <v>965</v>
      </c>
      <c r="G282" s="21">
        <v>6.0900000000000003E-2</v>
      </c>
    </row>
    <row r="283" spans="1:7">
      <c r="A283" s="20">
        <v>36465</v>
      </c>
      <c r="B283" s="19">
        <v>23.64</v>
      </c>
      <c r="C283" s="19">
        <v>21.85</v>
      </c>
      <c r="D283" s="19">
        <v>25.9</v>
      </c>
      <c r="E283" s="19">
        <v>21.74</v>
      </c>
      <c r="F283" s="19" t="s">
        <v>966</v>
      </c>
      <c r="G283" s="21">
        <v>8.9899999999999994E-2</v>
      </c>
    </row>
    <row r="284" spans="1:7">
      <c r="A284" s="20">
        <v>36434</v>
      </c>
      <c r="B284" s="19">
        <v>21.69</v>
      </c>
      <c r="C284" s="19">
        <v>23.72</v>
      </c>
      <c r="D284" s="19">
        <v>23.85</v>
      </c>
      <c r="E284" s="19">
        <v>20.2</v>
      </c>
      <c r="F284" s="19" t="s">
        <v>967</v>
      </c>
      <c r="G284" s="21">
        <v>-8.0199999999999994E-2</v>
      </c>
    </row>
    <row r="285" spans="1:7">
      <c r="A285" s="20">
        <v>36404</v>
      </c>
      <c r="B285" s="19">
        <v>23.58</v>
      </c>
      <c r="C285" s="19">
        <v>21.2</v>
      </c>
      <c r="D285" s="19">
        <v>24.3</v>
      </c>
      <c r="E285" s="19">
        <v>20.74</v>
      </c>
      <c r="F285" s="19" t="s">
        <v>968</v>
      </c>
      <c r="G285" s="21">
        <v>0.1055</v>
      </c>
    </row>
    <row r="286" spans="1:7">
      <c r="A286" s="20">
        <v>36373</v>
      </c>
      <c r="B286" s="19">
        <v>21.33</v>
      </c>
      <c r="C286" s="19">
        <v>19.28</v>
      </c>
      <c r="D286" s="19">
        <v>21.42</v>
      </c>
      <c r="E286" s="19">
        <v>19.2</v>
      </c>
      <c r="F286" s="19" t="s">
        <v>969</v>
      </c>
      <c r="G286" s="21">
        <v>0.1012</v>
      </c>
    </row>
    <row r="287" spans="1:7">
      <c r="A287" s="20">
        <v>36342</v>
      </c>
      <c r="B287" s="19">
        <v>19.37</v>
      </c>
      <c r="C287" s="19">
        <v>17.55</v>
      </c>
      <c r="D287" s="19">
        <v>19.95</v>
      </c>
      <c r="E287" s="19">
        <v>17.420000000000002</v>
      </c>
      <c r="F287" s="19" t="s">
        <v>970</v>
      </c>
      <c r="G287" s="21">
        <v>0.1062</v>
      </c>
    </row>
    <row r="288" spans="1:7">
      <c r="A288" s="20">
        <v>36312</v>
      </c>
      <c r="B288" s="19">
        <v>17.510000000000002</v>
      </c>
      <c r="C288" s="19">
        <v>14.95</v>
      </c>
      <c r="D288" s="19">
        <v>17.52</v>
      </c>
      <c r="E288" s="19">
        <v>14.53</v>
      </c>
      <c r="F288" s="19" t="s">
        <v>971</v>
      </c>
      <c r="G288" s="21">
        <v>0.152</v>
      </c>
    </row>
    <row r="289" spans="1:7">
      <c r="A289" s="20">
        <v>36281</v>
      </c>
      <c r="B289" s="19">
        <v>15.2</v>
      </c>
      <c r="C289" s="19">
        <v>16.7</v>
      </c>
      <c r="D289" s="19">
        <v>17.09</v>
      </c>
      <c r="E289" s="19">
        <v>14.91</v>
      </c>
      <c r="F289" s="19" t="s">
        <v>972</v>
      </c>
      <c r="G289" s="21">
        <v>-8.2699999999999996E-2</v>
      </c>
    </row>
    <row r="290" spans="1:7">
      <c r="A290" s="20">
        <v>36251</v>
      </c>
      <c r="B290" s="19">
        <v>16.57</v>
      </c>
      <c r="C290" s="19">
        <v>14.7</v>
      </c>
      <c r="D290" s="19">
        <v>16.68</v>
      </c>
      <c r="E290" s="19">
        <v>14</v>
      </c>
      <c r="F290" s="19" t="s">
        <v>973</v>
      </c>
      <c r="G290" s="21">
        <v>8.7300000000000003E-2</v>
      </c>
    </row>
    <row r="291" spans="1:7">
      <c r="A291" s="20">
        <v>36220</v>
      </c>
      <c r="B291" s="19">
        <v>15.24</v>
      </c>
      <c r="C291" s="19">
        <v>10.93</v>
      </c>
      <c r="D291" s="19">
        <v>15.28</v>
      </c>
      <c r="E291" s="19">
        <v>10.63</v>
      </c>
      <c r="F291" s="19" t="s">
        <v>974</v>
      </c>
      <c r="G291" s="21">
        <v>0.4007</v>
      </c>
    </row>
    <row r="292" spans="1:7">
      <c r="A292" s="20">
        <v>36192</v>
      </c>
      <c r="B292" s="19">
        <v>10.88</v>
      </c>
      <c r="C292" s="19">
        <v>11.41</v>
      </c>
      <c r="D292" s="19">
        <v>11.45</v>
      </c>
      <c r="E292" s="19">
        <v>9.9</v>
      </c>
      <c r="F292" s="19" t="s">
        <v>975</v>
      </c>
      <c r="G292" s="21">
        <v>-4.1399999999999999E-2</v>
      </c>
    </row>
    <row r="293" spans="1:7">
      <c r="A293" s="20">
        <v>36161</v>
      </c>
      <c r="B293" s="19">
        <v>11.35</v>
      </c>
      <c r="C293" s="19">
        <v>10.93</v>
      </c>
      <c r="D293" s="19">
        <v>12.33</v>
      </c>
      <c r="E293" s="19">
        <v>10.42</v>
      </c>
      <c r="F293" s="19" t="s">
        <v>976</v>
      </c>
      <c r="G293" s="21">
        <v>7.7899999999999997E-2</v>
      </c>
    </row>
    <row r="294" spans="1:7">
      <c r="A294" s="20">
        <v>36130</v>
      </c>
      <c r="B294" s="19">
        <v>10.53</v>
      </c>
      <c r="C294" s="19">
        <v>10.44</v>
      </c>
      <c r="D294" s="19">
        <v>11.3</v>
      </c>
      <c r="E294" s="19">
        <v>9.5500000000000007</v>
      </c>
      <c r="F294" s="19" t="s">
        <v>977</v>
      </c>
      <c r="G294" s="21">
        <v>6.7000000000000002E-3</v>
      </c>
    </row>
    <row r="295" spans="1:7">
      <c r="A295" s="20">
        <v>36100</v>
      </c>
      <c r="B295" s="19">
        <v>10.46</v>
      </c>
      <c r="C295" s="19">
        <v>13.32</v>
      </c>
      <c r="D295" s="19">
        <v>13.44</v>
      </c>
      <c r="E295" s="19">
        <v>10.08</v>
      </c>
      <c r="F295" s="19" t="s">
        <v>978</v>
      </c>
      <c r="G295" s="21">
        <v>-0.20880000000000001</v>
      </c>
    </row>
    <row r="296" spans="1:7">
      <c r="A296" s="20">
        <v>36069</v>
      </c>
      <c r="B296" s="19">
        <v>13.22</v>
      </c>
      <c r="C296" s="19">
        <v>14.68</v>
      </c>
      <c r="D296" s="19">
        <v>14.9</v>
      </c>
      <c r="E296" s="19">
        <v>12.22</v>
      </c>
      <c r="F296" s="19" t="s">
        <v>979</v>
      </c>
      <c r="G296" s="21">
        <v>-9.9500000000000005E-2</v>
      </c>
    </row>
    <row r="297" spans="1:7">
      <c r="A297" s="20">
        <v>36039</v>
      </c>
      <c r="B297" s="19">
        <v>14.68</v>
      </c>
      <c r="C297" s="19">
        <v>12.3</v>
      </c>
      <c r="D297" s="19">
        <v>14.9</v>
      </c>
      <c r="E297" s="19">
        <v>12.19</v>
      </c>
      <c r="F297" s="19" t="s">
        <v>980</v>
      </c>
      <c r="G297" s="21">
        <v>0.16880000000000001</v>
      </c>
    </row>
    <row r="298" spans="1:7">
      <c r="A298" s="20">
        <v>36008</v>
      </c>
      <c r="B298" s="19">
        <v>12.56</v>
      </c>
      <c r="C298" s="19">
        <v>13.06</v>
      </c>
      <c r="D298" s="19">
        <v>13.06</v>
      </c>
      <c r="E298" s="19">
        <v>11.55</v>
      </c>
      <c r="F298" s="19" t="s">
        <v>981</v>
      </c>
      <c r="G298" s="21">
        <v>-4.0500000000000001E-2</v>
      </c>
    </row>
    <row r="299" spans="1:7">
      <c r="A299" s="20">
        <v>35977</v>
      </c>
      <c r="B299" s="19">
        <v>13.09</v>
      </c>
      <c r="C299" s="19">
        <v>13.42</v>
      </c>
      <c r="D299" s="19">
        <v>13.7</v>
      </c>
      <c r="E299" s="19">
        <v>12.25</v>
      </c>
      <c r="F299" s="19" t="s">
        <v>982</v>
      </c>
      <c r="G299" s="21">
        <v>-2.1700000000000001E-2</v>
      </c>
    </row>
    <row r="300" spans="1:7">
      <c r="A300" s="20">
        <v>35947</v>
      </c>
      <c r="B300" s="19">
        <v>13.38</v>
      </c>
      <c r="C300" s="19">
        <v>14.21</v>
      </c>
      <c r="D300" s="19">
        <v>14.76</v>
      </c>
      <c r="E300" s="19">
        <v>12.15</v>
      </c>
      <c r="F300" s="19" t="s">
        <v>983</v>
      </c>
      <c r="G300" s="21">
        <v>-6.8900000000000003E-2</v>
      </c>
    </row>
    <row r="301" spans="1:7">
      <c r="A301" s="20">
        <v>35916</v>
      </c>
      <c r="B301" s="19">
        <v>14.37</v>
      </c>
      <c r="C301" s="19">
        <v>14.56</v>
      </c>
      <c r="D301" s="19">
        <v>15.29</v>
      </c>
      <c r="E301" s="19">
        <v>13.65</v>
      </c>
      <c r="F301" s="19" t="s">
        <v>984</v>
      </c>
      <c r="G301" s="21">
        <v>-6.1999999999999998E-3</v>
      </c>
    </row>
    <row r="302" spans="1:7">
      <c r="A302" s="20">
        <v>35886</v>
      </c>
      <c r="B302" s="19">
        <v>14.46</v>
      </c>
      <c r="C302" s="19">
        <v>14.2</v>
      </c>
      <c r="D302" s="19">
        <v>14.95</v>
      </c>
      <c r="E302" s="19">
        <v>13.32</v>
      </c>
      <c r="F302" s="19" t="s">
        <v>985</v>
      </c>
      <c r="G302" s="21">
        <v>1.4E-2</v>
      </c>
    </row>
    <row r="303" spans="1:7">
      <c r="A303" s="20">
        <v>35855</v>
      </c>
      <c r="B303" s="19">
        <v>14.26</v>
      </c>
      <c r="C303" s="19">
        <v>14.3</v>
      </c>
      <c r="D303" s="19">
        <v>15.82</v>
      </c>
      <c r="E303" s="19">
        <v>11.9</v>
      </c>
      <c r="F303" s="19" t="s">
        <v>986</v>
      </c>
      <c r="G303" s="21">
        <v>6.4000000000000003E-3</v>
      </c>
    </row>
    <row r="304" spans="1:7">
      <c r="A304" s="20">
        <v>35827</v>
      </c>
      <c r="B304" s="19">
        <v>14.17</v>
      </c>
      <c r="C304" s="19">
        <v>15.95</v>
      </c>
      <c r="D304" s="19">
        <v>15.95</v>
      </c>
      <c r="E304" s="19">
        <v>13.73</v>
      </c>
      <c r="F304" s="19" t="s">
        <v>987</v>
      </c>
      <c r="G304" s="21">
        <v>-0.11219999999999999</v>
      </c>
    </row>
    <row r="305" spans="1:7">
      <c r="A305" s="20">
        <v>35796</v>
      </c>
      <c r="B305" s="19">
        <v>15.96</v>
      </c>
      <c r="C305" s="19">
        <v>16.8</v>
      </c>
      <c r="D305" s="19">
        <v>16.8</v>
      </c>
      <c r="E305" s="19">
        <v>14.7</v>
      </c>
      <c r="F305" s="19" t="s">
        <v>988</v>
      </c>
      <c r="G305" s="21">
        <v>-3.39E-2</v>
      </c>
    </row>
    <row r="306" spans="1:7">
      <c r="A306" s="20">
        <v>35765</v>
      </c>
      <c r="B306" s="19">
        <v>16.52</v>
      </c>
      <c r="C306" s="19">
        <v>18.440000000000001</v>
      </c>
      <c r="D306" s="19">
        <v>18.48</v>
      </c>
      <c r="E306" s="19">
        <v>16.5</v>
      </c>
      <c r="F306" s="19" t="s">
        <v>989</v>
      </c>
      <c r="G306" s="21">
        <v>-0.1278</v>
      </c>
    </row>
    <row r="307" spans="1:7">
      <c r="A307" s="20">
        <v>35735</v>
      </c>
      <c r="B307" s="19">
        <v>18.940000000000001</v>
      </c>
      <c r="C307" s="19">
        <v>20.45</v>
      </c>
      <c r="D307" s="19">
        <v>20.45</v>
      </c>
      <c r="E307" s="19">
        <v>18.36</v>
      </c>
      <c r="F307" s="19" t="s">
        <v>990</v>
      </c>
      <c r="G307" s="21">
        <v>-5.3900000000000003E-2</v>
      </c>
    </row>
    <row r="308" spans="1:7">
      <c r="A308" s="20">
        <v>35704</v>
      </c>
      <c r="B308" s="19">
        <v>20.02</v>
      </c>
      <c r="C308" s="19">
        <v>19.82</v>
      </c>
      <c r="D308" s="19">
        <v>21.75</v>
      </c>
      <c r="E308" s="19">
        <v>19.3</v>
      </c>
      <c r="F308" s="19" t="s">
        <v>991</v>
      </c>
      <c r="G308" s="21">
        <v>6.0000000000000001E-3</v>
      </c>
    </row>
    <row r="309" spans="1:7">
      <c r="A309" s="20">
        <v>35674</v>
      </c>
      <c r="B309" s="19">
        <v>19.899999999999999</v>
      </c>
      <c r="C309" s="19">
        <v>18.5</v>
      </c>
      <c r="D309" s="19">
        <v>20.13</v>
      </c>
      <c r="E309" s="19">
        <v>18.149999999999999</v>
      </c>
      <c r="F309" s="19" t="s">
        <v>992</v>
      </c>
      <c r="G309" s="21">
        <v>7.51E-2</v>
      </c>
    </row>
    <row r="310" spans="1:7">
      <c r="A310" s="20">
        <v>35643</v>
      </c>
      <c r="B310" s="19">
        <v>18.510000000000002</v>
      </c>
      <c r="C310" s="19">
        <v>18.760000000000002</v>
      </c>
      <c r="D310" s="19">
        <v>19.64</v>
      </c>
      <c r="E310" s="19">
        <v>18.100000000000001</v>
      </c>
      <c r="F310" s="19" t="s">
        <v>993</v>
      </c>
      <c r="G310" s="21">
        <v>-2.2700000000000001E-2</v>
      </c>
    </row>
    <row r="311" spans="1:7">
      <c r="A311" s="20">
        <v>35612</v>
      </c>
      <c r="B311" s="19">
        <v>18.940000000000001</v>
      </c>
      <c r="C311" s="19">
        <v>18.54</v>
      </c>
      <c r="D311" s="19">
        <v>19.09</v>
      </c>
      <c r="E311" s="19">
        <v>17.8</v>
      </c>
      <c r="F311" s="19" t="s">
        <v>994</v>
      </c>
      <c r="G311" s="21">
        <v>2.3199999999999998E-2</v>
      </c>
    </row>
    <row r="312" spans="1:7">
      <c r="A312" s="20">
        <v>35582</v>
      </c>
      <c r="B312" s="19">
        <v>18.510000000000002</v>
      </c>
      <c r="C312" s="19">
        <v>19.309999999999999</v>
      </c>
      <c r="D312" s="19">
        <v>19.62</v>
      </c>
      <c r="E312" s="19">
        <v>17.32</v>
      </c>
      <c r="F312" s="19" t="s">
        <v>995</v>
      </c>
      <c r="G312" s="21">
        <v>-4.5900000000000003E-2</v>
      </c>
    </row>
    <row r="313" spans="1:7">
      <c r="A313" s="20">
        <v>35551</v>
      </c>
      <c r="B313" s="19">
        <v>19.399999999999999</v>
      </c>
      <c r="C313" s="19">
        <v>18.420000000000002</v>
      </c>
      <c r="D313" s="19">
        <v>20.6</v>
      </c>
      <c r="E313" s="19">
        <v>17.87</v>
      </c>
      <c r="F313" s="19" t="s">
        <v>996</v>
      </c>
      <c r="G313" s="21">
        <v>4.7500000000000001E-2</v>
      </c>
    </row>
    <row r="314" spans="1:7">
      <c r="A314" s="20">
        <v>35521</v>
      </c>
      <c r="B314" s="19">
        <v>18.52</v>
      </c>
      <c r="C314" s="19">
        <v>19.059999999999999</v>
      </c>
      <c r="D314" s="19">
        <v>19.27</v>
      </c>
      <c r="E314" s="19">
        <v>17.54</v>
      </c>
      <c r="F314" s="19" t="s">
        <v>997</v>
      </c>
      <c r="G314" s="21">
        <v>-4.4400000000000002E-2</v>
      </c>
    </row>
    <row r="315" spans="1:7">
      <c r="A315" s="20">
        <v>35490</v>
      </c>
      <c r="B315" s="19">
        <v>19.38</v>
      </c>
      <c r="C315" s="19">
        <v>18.95</v>
      </c>
      <c r="D315" s="19">
        <v>20.84</v>
      </c>
      <c r="E315" s="19">
        <v>18.68</v>
      </c>
      <c r="F315" s="19" t="s">
        <v>998</v>
      </c>
      <c r="G315" s="21">
        <v>2.81E-2</v>
      </c>
    </row>
    <row r="316" spans="1:7">
      <c r="A316" s="20">
        <v>35462</v>
      </c>
      <c r="B316" s="19">
        <v>18.850000000000001</v>
      </c>
      <c r="C316" s="19">
        <v>22.45</v>
      </c>
      <c r="D316" s="19">
        <v>22.77</v>
      </c>
      <c r="E316" s="19">
        <v>18.8</v>
      </c>
      <c r="F316" s="19" t="s">
        <v>999</v>
      </c>
      <c r="G316" s="21">
        <v>-0.16300000000000001</v>
      </c>
    </row>
    <row r="317" spans="1:7">
      <c r="A317" s="20">
        <v>35431</v>
      </c>
      <c r="B317" s="19">
        <v>22.52</v>
      </c>
      <c r="C317" s="19">
        <v>24.5</v>
      </c>
      <c r="D317" s="19">
        <v>24.91</v>
      </c>
      <c r="E317" s="19">
        <v>22</v>
      </c>
      <c r="F317" s="19" t="s">
        <v>1000</v>
      </c>
      <c r="G317" s="21">
        <v>-5.4199999999999998E-2</v>
      </c>
    </row>
    <row r="318" spans="1:7">
      <c r="A318" s="20">
        <v>35400</v>
      </c>
      <c r="B318" s="19">
        <v>23.81</v>
      </c>
      <c r="C318" s="19">
        <v>22.85</v>
      </c>
      <c r="D318" s="19">
        <v>24.65</v>
      </c>
      <c r="E318" s="19">
        <v>22</v>
      </c>
      <c r="F318" s="19" t="s">
        <v>1001</v>
      </c>
      <c r="G318" s="21">
        <v>4.5699999999999998E-2</v>
      </c>
    </row>
    <row r="319" spans="1:7">
      <c r="A319" s="20">
        <v>35370</v>
      </c>
      <c r="B319" s="19">
        <v>22.77</v>
      </c>
      <c r="C319" s="19">
        <v>22.65</v>
      </c>
      <c r="D319" s="19">
        <v>23.99</v>
      </c>
      <c r="E319" s="19">
        <v>22.11</v>
      </c>
      <c r="F319" s="19" t="s">
        <v>1002</v>
      </c>
      <c r="G319" s="21">
        <v>4.4000000000000003E-3</v>
      </c>
    </row>
    <row r="320" spans="1:7">
      <c r="A320" s="20">
        <v>35339</v>
      </c>
      <c r="B320" s="19">
        <v>22.67</v>
      </c>
      <c r="C320" s="19">
        <v>22.9</v>
      </c>
      <c r="D320" s="19">
        <v>25.06</v>
      </c>
      <c r="E320" s="19">
        <v>22.62</v>
      </c>
      <c r="F320" s="19" t="s">
        <v>1003</v>
      </c>
      <c r="G320" s="21">
        <v>-2.3300000000000001E-2</v>
      </c>
    </row>
    <row r="321" spans="1:7">
      <c r="A321" s="20">
        <v>35309</v>
      </c>
      <c r="B321" s="19">
        <v>23.21</v>
      </c>
      <c r="C321" s="19">
        <v>21.48</v>
      </c>
      <c r="D321" s="19">
        <v>24.39</v>
      </c>
      <c r="E321" s="19">
        <v>21.45</v>
      </c>
      <c r="F321" s="19" t="s">
        <v>1004</v>
      </c>
      <c r="G321" s="21">
        <v>0.1169</v>
      </c>
    </row>
    <row r="322" spans="1:7">
      <c r="A322" s="20">
        <v>35278</v>
      </c>
      <c r="B322" s="19">
        <v>20.78</v>
      </c>
      <c r="C322" s="19">
        <v>19</v>
      </c>
      <c r="D322" s="19">
        <v>21</v>
      </c>
      <c r="E322" s="19">
        <v>18.79</v>
      </c>
      <c r="F322" s="19" t="s">
        <v>1005</v>
      </c>
      <c r="G322" s="21">
        <v>9.9500000000000005E-2</v>
      </c>
    </row>
    <row r="323" spans="1:7">
      <c r="A323" s="20">
        <v>35247</v>
      </c>
      <c r="B323" s="19">
        <v>18.899999999999999</v>
      </c>
      <c r="C323" s="19">
        <v>18.93</v>
      </c>
      <c r="D323" s="19">
        <v>20.55</v>
      </c>
      <c r="E323" s="19">
        <v>18.670000000000002</v>
      </c>
      <c r="F323" s="19" t="s">
        <v>1006</v>
      </c>
      <c r="G323" s="21">
        <v>-5.0000000000000001E-4</v>
      </c>
    </row>
    <row r="324" spans="1:7">
      <c r="A324" s="20">
        <v>35217</v>
      </c>
      <c r="B324" s="19">
        <v>18.91</v>
      </c>
      <c r="C324" s="19">
        <v>17.760000000000002</v>
      </c>
      <c r="D324" s="19">
        <v>19.239999999999998</v>
      </c>
      <c r="E324" s="19">
        <v>17.48</v>
      </c>
      <c r="F324" s="19" t="s">
        <v>1007</v>
      </c>
      <c r="G324" s="21">
        <v>6.2399999999999997E-2</v>
      </c>
    </row>
    <row r="325" spans="1:7">
      <c r="A325" s="20">
        <v>35186</v>
      </c>
      <c r="B325" s="19">
        <v>17.8</v>
      </c>
      <c r="C325" s="19">
        <v>18.850000000000001</v>
      </c>
      <c r="D325" s="19">
        <v>19.68</v>
      </c>
      <c r="E325" s="19">
        <v>16.75</v>
      </c>
      <c r="F325" s="19" t="s">
        <v>1008</v>
      </c>
      <c r="G325" s="21">
        <v>-6.4100000000000004E-2</v>
      </c>
    </row>
    <row r="326" spans="1:7">
      <c r="A326" s="20">
        <v>35156</v>
      </c>
      <c r="B326" s="19">
        <v>19.02</v>
      </c>
      <c r="C326" s="19">
        <v>19.399999999999999</v>
      </c>
      <c r="D326" s="19">
        <v>23.3</v>
      </c>
      <c r="E326" s="19">
        <v>18.079999999999998</v>
      </c>
      <c r="F326" s="19" t="s">
        <v>1009</v>
      </c>
      <c r="G326" s="21">
        <v>-2.01E-2</v>
      </c>
    </row>
    <row r="327" spans="1:7">
      <c r="A327" s="20">
        <v>35125</v>
      </c>
      <c r="B327" s="19">
        <v>19.41</v>
      </c>
      <c r="C327" s="19">
        <v>17.899999999999999</v>
      </c>
      <c r="D327" s="19">
        <v>20.3</v>
      </c>
      <c r="E327" s="19">
        <v>17.2</v>
      </c>
      <c r="F327" s="19" t="s">
        <v>1010</v>
      </c>
      <c r="G327" s="21">
        <v>9.2899999999999996E-2</v>
      </c>
    </row>
    <row r="328" spans="1:7">
      <c r="A328" s="20">
        <v>35096</v>
      </c>
      <c r="B328" s="19">
        <v>17.760000000000002</v>
      </c>
      <c r="C328" s="19">
        <v>16.600000000000001</v>
      </c>
      <c r="D328" s="19">
        <v>18.45</v>
      </c>
      <c r="E328" s="19">
        <v>16.43</v>
      </c>
      <c r="F328" s="19" t="s">
        <v>1011</v>
      </c>
      <c r="G328" s="21">
        <v>7.51E-2</v>
      </c>
    </row>
    <row r="329" spans="1:7">
      <c r="A329" s="20">
        <v>35065</v>
      </c>
      <c r="B329" s="19">
        <v>16.52</v>
      </c>
      <c r="C329" s="19">
        <v>18.55</v>
      </c>
      <c r="D329" s="19">
        <v>19.309999999999999</v>
      </c>
      <c r="E329" s="19">
        <v>15.93</v>
      </c>
      <c r="F329" s="19" t="s">
        <v>1012</v>
      </c>
      <c r="G329" s="21">
        <v>-9.8699999999999996E-2</v>
      </c>
    </row>
    <row r="330" spans="1:7">
      <c r="A330" s="20">
        <v>35034</v>
      </c>
      <c r="B330" s="19">
        <v>18.329999999999998</v>
      </c>
      <c r="C330" s="19">
        <v>17.07</v>
      </c>
      <c r="D330" s="19">
        <v>18.53</v>
      </c>
      <c r="E330" s="19">
        <v>17.059999999999999</v>
      </c>
      <c r="F330" s="19" t="s">
        <v>1013</v>
      </c>
      <c r="G330" s="21">
        <v>7.5700000000000003E-2</v>
      </c>
    </row>
    <row r="331" spans="1:7">
      <c r="A331" s="20">
        <v>35004</v>
      </c>
      <c r="B331" s="19">
        <v>17.04</v>
      </c>
      <c r="C331" s="19">
        <v>16.37</v>
      </c>
      <c r="D331" s="19">
        <v>17.190000000000001</v>
      </c>
      <c r="E331" s="19">
        <v>16.21</v>
      </c>
      <c r="F331" s="19" t="s">
        <v>1014</v>
      </c>
      <c r="G331" s="21">
        <v>4.3499999999999997E-2</v>
      </c>
    </row>
    <row r="332" spans="1:7">
      <c r="A332" s="20">
        <v>34973</v>
      </c>
      <c r="B332" s="19">
        <v>16.329999999999998</v>
      </c>
      <c r="C332" s="19">
        <v>16.16</v>
      </c>
      <c r="D332" s="19">
        <v>16.420000000000002</v>
      </c>
      <c r="E332" s="19">
        <v>15.58</v>
      </c>
      <c r="F332" s="19" t="s">
        <v>1015</v>
      </c>
      <c r="G332" s="21">
        <v>1.2999999999999999E-2</v>
      </c>
    </row>
    <row r="333" spans="1:7">
      <c r="A333" s="20">
        <v>34943</v>
      </c>
      <c r="B333" s="19">
        <v>16.12</v>
      </c>
      <c r="C333" s="19">
        <v>16.28</v>
      </c>
      <c r="D333" s="19">
        <v>17.04</v>
      </c>
      <c r="E333" s="19">
        <v>15.83</v>
      </c>
      <c r="F333" s="19" t="s">
        <v>1016</v>
      </c>
      <c r="G333" s="21">
        <v>-8.0000000000000002E-3</v>
      </c>
    </row>
    <row r="334" spans="1:7">
      <c r="A334" s="20">
        <v>34912</v>
      </c>
      <c r="B334" s="19">
        <v>16.25</v>
      </c>
      <c r="C334" s="19">
        <v>16.149999999999999</v>
      </c>
      <c r="D334" s="19">
        <v>16.510000000000002</v>
      </c>
      <c r="E334" s="19">
        <v>15.76</v>
      </c>
      <c r="F334" s="19" t="s">
        <v>1017</v>
      </c>
      <c r="G334" s="21">
        <v>1.4999999999999999E-2</v>
      </c>
    </row>
    <row r="335" spans="1:7">
      <c r="A335" s="20">
        <v>34881</v>
      </c>
      <c r="B335" s="19">
        <v>16.010000000000002</v>
      </c>
      <c r="C335" s="19">
        <v>16.399999999999999</v>
      </c>
      <c r="D335" s="19">
        <v>16.399999999999999</v>
      </c>
      <c r="E335" s="19">
        <v>15.41</v>
      </c>
      <c r="F335" s="19" t="s">
        <v>1018</v>
      </c>
      <c r="G335" s="21">
        <v>-2.2599999999999999E-2</v>
      </c>
    </row>
    <row r="336" spans="1:7">
      <c r="A336" s="20">
        <v>34851</v>
      </c>
      <c r="B336" s="19">
        <v>16.38</v>
      </c>
      <c r="C336" s="19">
        <v>17.690000000000001</v>
      </c>
      <c r="D336" s="19">
        <v>18.239999999999998</v>
      </c>
      <c r="E336" s="19">
        <v>16.2</v>
      </c>
      <c r="F336" s="19" t="s">
        <v>1019</v>
      </c>
      <c r="G336" s="21">
        <v>-7.46E-2</v>
      </c>
    </row>
    <row r="337" spans="1:7">
      <c r="A337" s="20">
        <v>34820</v>
      </c>
      <c r="B337" s="19">
        <v>17.7</v>
      </c>
      <c r="C337" s="19">
        <v>19.25</v>
      </c>
      <c r="D337" s="19">
        <v>19.38</v>
      </c>
      <c r="E337" s="19">
        <v>17.309999999999999</v>
      </c>
      <c r="F337" s="19" t="s">
        <v>1020</v>
      </c>
      <c r="G337" s="21">
        <v>-7.1400000000000005E-2</v>
      </c>
    </row>
    <row r="338" spans="1:7">
      <c r="A338" s="20">
        <v>34790</v>
      </c>
      <c r="B338" s="19">
        <v>19.059999999999999</v>
      </c>
      <c r="C338" s="19">
        <v>17.420000000000002</v>
      </c>
      <c r="D338" s="19">
        <v>19.170000000000002</v>
      </c>
      <c r="E338" s="19">
        <v>17.28</v>
      </c>
      <c r="F338" s="19" t="s">
        <v>1021</v>
      </c>
      <c r="G338" s="21">
        <v>8.9099999999999999E-2</v>
      </c>
    </row>
    <row r="339" spans="1:7">
      <c r="A339" s="20">
        <v>34759</v>
      </c>
      <c r="B339" s="19">
        <v>17.5</v>
      </c>
      <c r="C339" s="19">
        <v>16.920000000000002</v>
      </c>
      <c r="D339" s="19">
        <v>17.600000000000001</v>
      </c>
      <c r="E339" s="19">
        <v>16.36</v>
      </c>
      <c r="F339" s="19" t="s">
        <v>1022</v>
      </c>
      <c r="G339" s="21">
        <v>3.73E-2</v>
      </c>
    </row>
    <row r="340" spans="1:7">
      <c r="A340" s="20">
        <v>34731</v>
      </c>
      <c r="B340" s="19">
        <v>16.87</v>
      </c>
      <c r="C340" s="19">
        <v>16.84</v>
      </c>
      <c r="D340" s="19">
        <v>17.57</v>
      </c>
      <c r="E340" s="19">
        <v>16.579999999999998</v>
      </c>
      <c r="F340" s="19" t="s">
        <v>1023</v>
      </c>
      <c r="G340" s="21">
        <v>4.1999999999999997E-3</v>
      </c>
    </row>
    <row r="341" spans="1:7">
      <c r="A341" s="20">
        <v>34700</v>
      </c>
      <c r="B341" s="19">
        <v>16.8</v>
      </c>
      <c r="C341" s="19">
        <v>16.48</v>
      </c>
      <c r="D341" s="19">
        <v>17.079999999999998</v>
      </c>
      <c r="E341" s="19">
        <v>16.05</v>
      </c>
      <c r="F341" s="19" t="s">
        <v>1024</v>
      </c>
      <c r="G341" s="21">
        <v>1.8200000000000001E-2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EF938-2470-49E9-A01D-315B5D66E1F3}">
  <dimension ref="A1:G117"/>
  <sheetViews>
    <sheetView workbookViewId="0">
      <selection activeCell="G42" sqref="G42"/>
    </sheetView>
  </sheetViews>
  <sheetFormatPr defaultRowHeight="14.4"/>
  <cols>
    <col min="1" max="1" width="10.109375" bestFit="1" customWidth="1"/>
  </cols>
  <sheetData>
    <row r="1" spans="1:7">
      <c r="B1" t="s">
        <v>710</v>
      </c>
      <c r="C1" t="s">
        <v>713</v>
      </c>
      <c r="E1" t="s">
        <v>711</v>
      </c>
      <c r="G1" t="s">
        <v>712</v>
      </c>
    </row>
    <row r="2" spans="1:7">
      <c r="A2" s="1">
        <v>34425</v>
      </c>
      <c r="B2">
        <v>61.3</v>
      </c>
    </row>
    <row r="3" spans="1:7">
      <c r="A3" s="1">
        <v>34516</v>
      </c>
      <c r="B3">
        <v>73.8</v>
      </c>
    </row>
    <row r="4" spans="1:7">
      <c r="A4" s="1">
        <v>34608</v>
      </c>
      <c r="B4">
        <v>83.7</v>
      </c>
    </row>
    <row r="5" spans="1:7">
      <c r="A5" s="1">
        <v>34700</v>
      </c>
      <c r="B5">
        <v>125.6</v>
      </c>
    </row>
    <row r="6" spans="1:7">
      <c r="A6" s="1">
        <v>34790</v>
      </c>
      <c r="B6">
        <v>210.4</v>
      </c>
      <c r="C6">
        <v>100</v>
      </c>
    </row>
    <row r="7" spans="1:7">
      <c r="A7" s="1">
        <v>34881</v>
      </c>
      <c r="B7">
        <v>263.60000000000002</v>
      </c>
      <c r="C7">
        <v>96.6</v>
      </c>
    </row>
    <row r="8" spans="1:7">
      <c r="A8" s="1">
        <v>34973</v>
      </c>
      <c r="B8">
        <v>288.5</v>
      </c>
      <c r="C8">
        <v>99</v>
      </c>
    </row>
    <row r="9" spans="1:7">
      <c r="A9" s="1">
        <v>35065</v>
      </c>
      <c r="B9">
        <v>345.8</v>
      </c>
      <c r="C9">
        <v>101.9</v>
      </c>
    </row>
    <row r="10" spans="1:7">
      <c r="A10" s="1">
        <v>35156</v>
      </c>
      <c r="B10">
        <v>357.5</v>
      </c>
      <c r="C10">
        <v>97.3</v>
      </c>
    </row>
    <row r="11" spans="1:7">
      <c r="A11" s="1">
        <v>35247</v>
      </c>
      <c r="B11">
        <v>350.3</v>
      </c>
      <c r="C11">
        <v>92.6</v>
      </c>
    </row>
    <row r="12" spans="1:7">
      <c r="A12" s="1">
        <v>35339</v>
      </c>
      <c r="B12">
        <v>346.4</v>
      </c>
      <c r="C12">
        <v>91.3</v>
      </c>
    </row>
    <row r="13" spans="1:7">
      <c r="A13" s="1">
        <v>35431</v>
      </c>
      <c r="B13">
        <v>389.2</v>
      </c>
      <c r="C13">
        <v>98.2</v>
      </c>
    </row>
    <row r="14" spans="1:7">
      <c r="A14" s="1">
        <v>35521</v>
      </c>
      <c r="B14">
        <v>393.3</v>
      </c>
      <c r="C14">
        <v>95.7</v>
      </c>
    </row>
    <row r="15" spans="1:7">
      <c r="A15" s="1">
        <v>35612</v>
      </c>
      <c r="B15">
        <v>381.9</v>
      </c>
      <c r="C15">
        <v>92.1</v>
      </c>
    </row>
    <row r="16" spans="1:7">
      <c r="A16" s="1">
        <v>35704</v>
      </c>
      <c r="B16">
        <v>391.8</v>
      </c>
      <c r="C16">
        <v>95.1</v>
      </c>
    </row>
    <row r="17" spans="1:3">
      <c r="A17" s="1">
        <v>35796</v>
      </c>
      <c r="B17">
        <v>434</v>
      </c>
      <c r="C17">
        <v>103.8</v>
      </c>
    </row>
    <row r="18" spans="1:3">
      <c r="A18" s="1">
        <v>35886</v>
      </c>
      <c r="B18">
        <v>399.6</v>
      </c>
      <c r="C18">
        <v>97.9</v>
      </c>
    </row>
    <row r="19" spans="1:3">
      <c r="A19" s="1">
        <v>35977</v>
      </c>
      <c r="B19">
        <v>384.8</v>
      </c>
      <c r="C19">
        <v>90.8</v>
      </c>
    </row>
    <row r="20" spans="1:3">
      <c r="A20" s="1">
        <v>36069</v>
      </c>
      <c r="B20">
        <v>368.5</v>
      </c>
      <c r="C20">
        <v>83.9</v>
      </c>
    </row>
    <row r="21" spans="1:3">
      <c r="A21" s="1">
        <v>36161</v>
      </c>
      <c r="B21">
        <v>528.29999999999995</v>
      </c>
      <c r="C21">
        <v>94.3</v>
      </c>
    </row>
    <row r="22" spans="1:3">
      <c r="A22" s="1">
        <v>36251</v>
      </c>
      <c r="B22">
        <v>600.4</v>
      </c>
      <c r="C22">
        <v>95.2</v>
      </c>
    </row>
    <row r="23" spans="1:3">
      <c r="A23" s="1">
        <v>36342</v>
      </c>
      <c r="B23">
        <v>665</v>
      </c>
      <c r="C23">
        <v>97</v>
      </c>
    </row>
    <row r="24" spans="1:3">
      <c r="A24" s="1">
        <v>36434</v>
      </c>
      <c r="B24">
        <v>766.2</v>
      </c>
      <c r="C24">
        <v>105.7</v>
      </c>
    </row>
    <row r="25" spans="1:3">
      <c r="A25" s="1">
        <v>36526</v>
      </c>
      <c r="B25">
        <v>963.6</v>
      </c>
      <c r="C25">
        <v>109.3</v>
      </c>
    </row>
    <row r="26" spans="1:3">
      <c r="A26" s="1">
        <v>36617</v>
      </c>
      <c r="B26">
        <v>1070</v>
      </c>
      <c r="C26">
        <v>108.8</v>
      </c>
    </row>
    <row r="27" spans="1:3">
      <c r="A27" s="1">
        <v>36708</v>
      </c>
      <c r="B27">
        <v>1104.8</v>
      </c>
      <c r="C27">
        <v>108.7</v>
      </c>
    </row>
    <row r="28" spans="1:3">
      <c r="A28" s="1">
        <v>36800</v>
      </c>
      <c r="B28">
        <v>1216.9000000000001</v>
      </c>
      <c r="C28">
        <v>118.3</v>
      </c>
    </row>
    <row r="29" spans="1:3">
      <c r="A29" s="1">
        <v>36892</v>
      </c>
      <c r="B29">
        <v>1370.8</v>
      </c>
      <c r="C29">
        <v>119.9</v>
      </c>
    </row>
    <row r="30" spans="1:3">
      <c r="A30" s="1">
        <v>36982</v>
      </c>
      <c r="B30">
        <v>1348.6</v>
      </c>
      <c r="C30">
        <v>114.3</v>
      </c>
    </row>
    <row r="31" spans="1:3">
      <c r="A31" s="1">
        <v>37073</v>
      </c>
      <c r="B31">
        <v>1412.8</v>
      </c>
      <c r="C31">
        <v>115</v>
      </c>
    </row>
    <row r="32" spans="1:3">
      <c r="A32" s="1">
        <v>37165</v>
      </c>
      <c r="B32">
        <v>1489.1</v>
      </c>
      <c r="C32">
        <v>123.5</v>
      </c>
    </row>
    <row r="33" spans="1:5">
      <c r="A33" s="1">
        <v>37257</v>
      </c>
      <c r="B33">
        <v>1630.5</v>
      </c>
      <c r="C33">
        <v>125.3</v>
      </c>
    </row>
    <row r="34" spans="1:5">
      <c r="A34" s="1">
        <v>37347</v>
      </c>
      <c r="B34">
        <v>1533.6</v>
      </c>
      <c r="C34">
        <v>117.9</v>
      </c>
      <c r="D34">
        <f t="shared" ref="D34:D39" si="0">C34/E34</f>
        <v>1.179</v>
      </c>
      <c r="E34">
        <v>100</v>
      </c>
    </row>
    <row r="35" spans="1:5">
      <c r="A35" s="1">
        <v>37438</v>
      </c>
      <c r="B35">
        <v>1633.7</v>
      </c>
      <c r="C35">
        <v>120</v>
      </c>
      <c r="D35">
        <f t="shared" si="0"/>
        <v>1.2282497441146365</v>
      </c>
      <c r="E35">
        <v>97.7</v>
      </c>
    </row>
    <row r="36" spans="1:5">
      <c r="A36" s="1">
        <v>37530</v>
      </c>
      <c r="B36">
        <v>1795.2</v>
      </c>
      <c r="C36">
        <v>131</v>
      </c>
      <c r="D36">
        <f t="shared" si="0"/>
        <v>1.2806725975168638</v>
      </c>
      <c r="E36">
        <v>102.29</v>
      </c>
    </row>
    <row r="37" spans="1:5">
      <c r="A37" s="1">
        <v>37622</v>
      </c>
      <c r="B37">
        <v>1905.3</v>
      </c>
      <c r="C37">
        <v>128.69999999999999</v>
      </c>
      <c r="D37">
        <f t="shared" si="0"/>
        <v>1.1780320366132722</v>
      </c>
      <c r="E37">
        <v>109.25</v>
      </c>
    </row>
    <row r="38" spans="1:5">
      <c r="A38" s="1">
        <v>37712</v>
      </c>
      <c r="B38">
        <v>1946</v>
      </c>
      <c r="C38">
        <v>125.1</v>
      </c>
      <c r="D38">
        <f t="shared" si="0"/>
        <v>1.1613442257705162</v>
      </c>
      <c r="E38">
        <v>107.72</v>
      </c>
    </row>
    <row r="39" spans="1:5">
      <c r="A39" s="1">
        <v>37803</v>
      </c>
      <c r="B39">
        <v>2024.1</v>
      </c>
      <c r="C39">
        <v>129.1</v>
      </c>
      <c r="D39">
        <f t="shared" si="0"/>
        <v>1.1924995381489008</v>
      </c>
      <c r="E39">
        <v>108.26</v>
      </c>
    </row>
    <row r="40" spans="1:5">
      <c r="A40" s="1">
        <v>37895</v>
      </c>
      <c r="B40">
        <v>2203.4</v>
      </c>
      <c r="C40">
        <v>140.1</v>
      </c>
      <c r="D40">
        <f t="shared" ref="D40:D45" si="1">C40/E40</f>
        <v>1.2588732141252583</v>
      </c>
      <c r="E40">
        <v>111.29</v>
      </c>
    </row>
    <row r="41" spans="1:5">
      <c r="A41" s="1">
        <v>37987</v>
      </c>
      <c r="B41">
        <v>2324.5</v>
      </c>
      <c r="C41">
        <v>138.19999999999999</v>
      </c>
      <c r="D41">
        <f t="shared" si="1"/>
        <v>1.1413941195903534</v>
      </c>
      <c r="E41">
        <v>121.08</v>
      </c>
    </row>
    <row r="42" spans="1:5">
      <c r="A42" s="1">
        <v>38078</v>
      </c>
      <c r="B42">
        <v>2431.1</v>
      </c>
      <c r="C42">
        <v>134.6</v>
      </c>
      <c r="D42">
        <f t="shared" si="1"/>
        <v>1.1508207934336525</v>
      </c>
      <c r="E42">
        <v>116.96</v>
      </c>
    </row>
    <row r="43" spans="1:5">
      <c r="A43" s="1">
        <v>38169</v>
      </c>
      <c r="B43">
        <v>2688</v>
      </c>
      <c r="C43">
        <v>138.4</v>
      </c>
      <c r="D43">
        <f t="shared" si="1"/>
        <v>1.1808873720136519</v>
      </c>
      <c r="E43">
        <v>117.2</v>
      </c>
    </row>
    <row r="44" spans="1:5">
      <c r="A44" s="1">
        <v>38261</v>
      </c>
      <c r="B44">
        <v>2942.7</v>
      </c>
      <c r="C44">
        <v>147</v>
      </c>
      <c r="D44">
        <f t="shared" si="1"/>
        <v>1.218905472636816</v>
      </c>
      <c r="E44">
        <v>120.6</v>
      </c>
    </row>
    <row r="45" spans="1:5">
      <c r="A45" s="1">
        <v>38353</v>
      </c>
      <c r="B45">
        <v>3147.3</v>
      </c>
      <c r="C45">
        <v>144.80000000000001</v>
      </c>
      <c r="D45">
        <f t="shared" si="1"/>
        <v>1.1190108191653787</v>
      </c>
      <c r="E45">
        <v>129.4</v>
      </c>
    </row>
    <row r="46" spans="1:5">
      <c r="A46" s="1">
        <v>38443</v>
      </c>
      <c r="E46">
        <v>122.67</v>
      </c>
    </row>
    <row r="47" spans="1:5">
      <c r="A47" s="1">
        <v>38534</v>
      </c>
      <c r="E47">
        <v>122.79</v>
      </c>
    </row>
    <row r="48" spans="1:5">
      <c r="A48" s="1">
        <v>38626</v>
      </c>
      <c r="E48">
        <v>127.11</v>
      </c>
    </row>
    <row r="49" spans="1:5">
      <c r="A49" s="1">
        <v>38718</v>
      </c>
      <c r="E49">
        <v>136.43</v>
      </c>
    </row>
    <row r="50" spans="1:5">
      <c r="A50" s="1">
        <v>38808</v>
      </c>
      <c r="E50">
        <v>127.7</v>
      </c>
    </row>
    <row r="51" spans="1:5">
      <c r="A51" s="1">
        <v>38899</v>
      </c>
      <c r="E51">
        <v>130.88999999999999</v>
      </c>
    </row>
    <row r="52" spans="1:5">
      <c r="A52" s="1">
        <v>38991</v>
      </c>
      <c r="E52">
        <v>136.26</v>
      </c>
    </row>
    <row r="53" spans="1:5">
      <c r="A53" s="1">
        <v>39083</v>
      </c>
      <c r="E53">
        <v>146.21</v>
      </c>
    </row>
    <row r="54" spans="1:5">
      <c r="A54" s="1">
        <v>39173</v>
      </c>
      <c r="E54">
        <v>137.72999999999999</v>
      </c>
    </row>
    <row r="55" spans="1:5">
      <c r="A55" s="1">
        <v>39264</v>
      </c>
      <c r="E55">
        <v>140.21</v>
      </c>
    </row>
    <row r="56" spans="1:5">
      <c r="A56" s="1">
        <v>39356</v>
      </c>
      <c r="E56">
        <v>145.53</v>
      </c>
    </row>
    <row r="57" spans="1:5">
      <c r="A57" s="1">
        <v>39448</v>
      </c>
      <c r="E57">
        <v>154.41</v>
      </c>
    </row>
    <row r="58" spans="1:5">
      <c r="A58" s="1">
        <v>39539</v>
      </c>
      <c r="E58">
        <v>146.07</v>
      </c>
    </row>
    <row r="59" spans="1:5">
      <c r="A59" s="1">
        <v>39630</v>
      </c>
      <c r="E59">
        <v>146.37</v>
      </c>
    </row>
    <row r="60" spans="1:5">
      <c r="A60" s="1">
        <v>39722</v>
      </c>
      <c r="E60">
        <v>148.41999999999999</v>
      </c>
    </row>
    <row r="61" spans="1:5">
      <c r="A61" s="1">
        <v>39814</v>
      </c>
      <c r="E61">
        <v>140.4</v>
      </c>
    </row>
    <row r="62" spans="1:5">
      <c r="A62" s="1">
        <v>39904</v>
      </c>
      <c r="E62">
        <v>123.41</v>
      </c>
    </row>
    <row r="63" spans="1:5">
      <c r="A63" s="1">
        <v>39995</v>
      </c>
      <c r="E63">
        <v>126.5</v>
      </c>
    </row>
    <row r="64" spans="1:5">
      <c r="A64" s="1">
        <v>40087</v>
      </c>
      <c r="E64">
        <v>134.09</v>
      </c>
    </row>
    <row r="65" spans="1:5">
      <c r="A65" s="1">
        <v>40179</v>
      </c>
      <c r="E65">
        <v>143.07</v>
      </c>
    </row>
    <row r="66" spans="1:5">
      <c r="A66" s="1">
        <v>40269</v>
      </c>
      <c r="E66">
        <v>133.19999999999999</v>
      </c>
    </row>
    <row r="67" spans="1:5">
      <c r="A67" s="1">
        <v>40360</v>
      </c>
      <c r="E67">
        <v>135.72999999999999</v>
      </c>
    </row>
    <row r="68" spans="1:5">
      <c r="A68" s="1">
        <v>40452</v>
      </c>
      <c r="E68">
        <v>139.66999999999999</v>
      </c>
    </row>
    <row r="69" spans="1:5">
      <c r="A69" s="1">
        <v>40544</v>
      </c>
      <c r="E69">
        <v>153.49</v>
      </c>
    </row>
    <row r="70" spans="1:5">
      <c r="A70" s="1">
        <v>40634</v>
      </c>
      <c r="E70">
        <v>139.83000000000001</v>
      </c>
    </row>
    <row r="71" spans="1:5">
      <c r="A71" s="1">
        <v>40725</v>
      </c>
      <c r="E71">
        <v>143.88999999999999</v>
      </c>
    </row>
    <row r="72" spans="1:5">
      <c r="A72" s="1">
        <v>40817</v>
      </c>
      <c r="E72">
        <v>147.05000000000001</v>
      </c>
    </row>
    <row r="73" spans="1:5">
      <c r="A73" s="1">
        <v>40909</v>
      </c>
      <c r="E73">
        <v>159.11000000000001</v>
      </c>
    </row>
    <row r="74" spans="1:5">
      <c r="A74" s="1">
        <v>41000</v>
      </c>
      <c r="E74">
        <v>145.91</v>
      </c>
    </row>
    <row r="75" spans="1:5">
      <c r="A75" s="1">
        <v>41091</v>
      </c>
      <c r="E75">
        <v>147.07</v>
      </c>
    </row>
    <row r="76" spans="1:5">
      <c r="A76" s="1">
        <v>41183</v>
      </c>
      <c r="E76">
        <v>151.93</v>
      </c>
    </row>
    <row r="77" spans="1:5">
      <c r="A77" s="1">
        <v>41275</v>
      </c>
      <c r="E77">
        <v>164.08</v>
      </c>
    </row>
    <row r="78" spans="1:5">
      <c r="A78" s="1">
        <v>41365</v>
      </c>
      <c r="E78">
        <v>144.06</v>
      </c>
    </row>
    <row r="79" spans="1:5">
      <c r="A79" s="1">
        <v>41456</v>
      </c>
      <c r="E79">
        <v>148.1</v>
      </c>
    </row>
    <row r="80" spans="1:5">
      <c r="A80" s="1">
        <v>41548</v>
      </c>
      <c r="E80">
        <v>152.69</v>
      </c>
    </row>
    <row r="81" spans="1:7">
      <c r="A81" s="1">
        <v>41640</v>
      </c>
      <c r="E81">
        <v>166.12</v>
      </c>
    </row>
    <row r="82" spans="1:7">
      <c r="A82" s="1">
        <v>41730</v>
      </c>
      <c r="E82">
        <v>145.52000000000001</v>
      </c>
      <c r="F82">
        <f>E82/G82</f>
        <v>1.4552</v>
      </c>
      <c r="G82">
        <v>100</v>
      </c>
    </row>
    <row r="83" spans="1:7">
      <c r="A83" s="1">
        <v>41821</v>
      </c>
      <c r="E83">
        <v>150.76</v>
      </c>
      <c r="F83">
        <f t="shared" ref="F83:F93" si="2">E83/G83</f>
        <v>1.4734167318217357</v>
      </c>
      <c r="G83">
        <v>102.32</v>
      </c>
    </row>
    <row r="84" spans="1:7">
      <c r="A84" s="1">
        <v>41913</v>
      </c>
      <c r="E84">
        <v>154.83000000000001</v>
      </c>
      <c r="F84">
        <f t="shared" si="2"/>
        <v>1.4896093900327114</v>
      </c>
      <c r="G84">
        <v>103.94</v>
      </c>
    </row>
    <row r="85" spans="1:7">
      <c r="A85" s="1">
        <v>42005</v>
      </c>
      <c r="E85">
        <v>169.7</v>
      </c>
      <c r="F85">
        <f t="shared" si="2"/>
        <v>1.4954176947479731</v>
      </c>
      <c r="G85">
        <v>113.48</v>
      </c>
    </row>
    <row r="86" spans="1:7">
      <c r="A86" s="1">
        <v>42095</v>
      </c>
      <c r="E86">
        <v>144.91999999999999</v>
      </c>
      <c r="F86">
        <f t="shared" si="2"/>
        <v>1.4348514851485148</v>
      </c>
      <c r="G86">
        <v>101</v>
      </c>
    </row>
    <row r="87" spans="1:7">
      <c r="A87" s="1">
        <v>42186</v>
      </c>
      <c r="E87">
        <v>143.33000000000001</v>
      </c>
      <c r="F87">
        <f t="shared" si="2"/>
        <v>1.4078184854140066</v>
      </c>
      <c r="G87">
        <v>101.81</v>
      </c>
    </row>
    <row r="88" spans="1:7">
      <c r="A88" s="1">
        <v>42278</v>
      </c>
      <c r="E88">
        <v>148.34</v>
      </c>
      <c r="F88">
        <f t="shared" si="2"/>
        <v>1.4200650966877275</v>
      </c>
      <c r="G88">
        <v>104.46</v>
      </c>
    </row>
    <row r="89" spans="1:7">
      <c r="A89" s="1">
        <v>42370</v>
      </c>
      <c r="E89">
        <v>163.18</v>
      </c>
      <c r="F89">
        <f t="shared" si="2"/>
        <v>1.4398658784081886</v>
      </c>
      <c r="G89">
        <v>113.33</v>
      </c>
    </row>
    <row r="90" spans="1:7">
      <c r="A90" s="1">
        <v>42461</v>
      </c>
      <c r="E90">
        <v>143.91999999999999</v>
      </c>
      <c r="F90">
        <f t="shared" si="2"/>
        <v>1.4156993901239425</v>
      </c>
      <c r="G90">
        <v>101.66</v>
      </c>
    </row>
    <row r="91" spans="1:7">
      <c r="A91" s="1">
        <v>42552</v>
      </c>
      <c r="E91">
        <v>144.79</v>
      </c>
      <c r="F91">
        <f t="shared" si="2"/>
        <v>1.4143792126599588</v>
      </c>
      <c r="G91">
        <v>102.37</v>
      </c>
    </row>
    <row r="92" spans="1:7">
      <c r="A92" s="1">
        <v>42644</v>
      </c>
      <c r="E92">
        <v>148.12</v>
      </c>
      <c r="F92">
        <f t="shared" si="2"/>
        <v>1.3926288078224898</v>
      </c>
      <c r="G92">
        <v>106.36</v>
      </c>
    </row>
    <row r="93" spans="1:7">
      <c r="A93" s="1">
        <v>42736</v>
      </c>
      <c r="E93">
        <v>166.19</v>
      </c>
      <c r="F93">
        <f t="shared" si="2"/>
        <v>1.4076740640352363</v>
      </c>
      <c r="G93">
        <v>118.06</v>
      </c>
    </row>
    <row r="94" spans="1:7">
      <c r="A94" s="1">
        <v>42826</v>
      </c>
      <c r="G94">
        <v>105.79</v>
      </c>
    </row>
    <row r="95" spans="1:7">
      <c r="A95" s="1">
        <v>42917</v>
      </c>
      <c r="G95">
        <v>107.9</v>
      </c>
    </row>
    <row r="96" spans="1:7">
      <c r="A96" s="1">
        <v>43009</v>
      </c>
      <c r="G96">
        <v>111.25</v>
      </c>
    </row>
    <row r="97" spans="1:7">
      <c r="A97" s="1">
        <v>43101</v>
      </c>
      <c r="G97">
        <v>119.48</v>
      </c>
    </row>
    <row r="98" spans="1:7">
      <c r="A98" s="1">
        <v>43191</v>
      </c>
      <c r="G98">
        <v>108.73</v>
      </c>
    </row>
    <row r="99" spans="1:7">
      <c r="A99" s="1">
        <v>43282</v>
      </c>
      <c r="G99">
        <v>111.01</v>
      </c>
    </row>
    <row r="100" spans="1:7">
      <c r="A100" s="1">
        <v>43374</v>
      </c>
      <c r="G100">
        <v>114.34</v>
      </c>
    </row>
    <row r="101" spans="1:7">
      <c r="A101" s="1">
        <v>43466</v>
      </c>
      <c r="G101">
        <v>125.89</v>
      </c>
    </row>
    <row r="102" spans="1:7">
      <c r="A102" s="1">
        <v>43556</v>
      </c>
      <c r="G102">
        <v>112.17</v>
      </c>
    </row>
    <row r="103" spans="1:7">
      <c r="A103" s="1">
        <v>43647</v>
      </c>
      <c r="G103">
        <v>114.52</v>
      </c>
    </row>
    <row r="104" spans="1:7">
      <c r="A104" s="1">
        <v>43739</v>
      </c>
      <c r="G104">
        <v>119.45</v>
      </c>
    </row>
    <row r="105" spans="1:7">
      <c r="A105" s="1">
        <v>43831</v>
      </c>
      <c r="G105">
        <v>129.47999999999999</v>
      </c>
    </row>
    <row r="106" spans="1:7">
      <c r="A106" s="1">
        <v>43922</v>
      </c>
      <c r="G106">
        <v>115.75</v>
      </c>
    </row>
    <row r="107" spans="1:7">
      <c r="A107" s="1">
        <v>44013</v>
      </c>
      <c r="G107">
        <v>107.42</v>
      </c>
    </row>
    <row r="108" spans="1:7">
      <c r="A108" s="1">
        <v>44105</v>
      </c>
      <c r="G108">
        <v>114.29</v>
      </c>
    </row>
    <row r="109" spans="1:7">
      <c r="A109" s="1">
        <v>44197</v>
      </c>
      <c r="G109">
        <v>128.47</v>
      </c>
    </row>
    <row r="110" spans="1:7">
      <c r="A110" s="1">
        <v>44287</v>
      </c>
      <c r="G110">
        <v>115.36</v>
      </c>
    </row>
    <row r="111" spans="1:7">
      <c r="A111" s="1">
        <v>44378</v>
      </c>
      <c r="G111">
        <v>119.29</v>
      </c>
    </row>
    <row r="112" spans="1:7">
      <c r="A112" s="1">
        <v>44470</v>
      </c>
      <c r="G112">
        <v>122.41</v>
      </c>
    </row>
    <row r="113" spans="1:7">
      <c r="A113" s="1">
        <v>44562</v>
      </c>
      <c r="G113">
        <v>138.57</v>
      </c>
    </row>
    <row r="114" spans="1:7">
      <c r="A114" s="1">
        <v>44652</v>
      </c>
      <c r="G114">
        <v>121.25</v>
      </c>
    </row>
    <row r="115" spans="1:7">
      <c r="A115" s="1">
        <v>44743</v>
      </c>
      <c r="G115">
        <v>116.28</v>
      </c>
    </row>
    <row r="116" spans="1:7">
      <c r="A116" s="1">
        <v>44835</v>
      </c>
      <c r="G116">
        <v>120.81</v>
      </c>
    </row>
    <row r="117" spans="1:7">
      <c r="A117" s="1">
        <v>44927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BDA73-631C-4F45-9ADB-332A3EB2DD91}">
  <dimension ref="A1:F353"/>
  <sheetViews>
    <sheetView workbookViewId="0">
      <selection activeCell="D243" sqref="D243:D351"/>
    </sheetView>
  </sheetViews>
  <sheetFormatPr defaultRowHeight="14.4"/>
  <cols>
    <col min="1" max="1" width="10.109375" style="6" bestFit="1" customWidth="1"/>
    <col min="5" max="5" width="32.5546875" customWidth="1"/>
    <col min="6" max="6" width="17.88671875" customWidth="1"/>
  </cols>
  <sheetData>
    <row r="1" spans="1:5" ht="43.2">
      <c r="B1" s="8" t="s">
        <v>725</v>
      </c>
      <c r="C1" s="8" t="s">
        <v>726</v>
      </c>
      <c r="D1" s="8" t="s">
        <v>727</v>
      </c>
      <c r="E1" s="17" t="s">
        <v>729</v>
      </c>
    </row>
    <row r="2" spans="1:5">
      <c r="A2" s="8">
        <v>34335</v>
      </c>
    </row>
    <row r="3" spans="1:5">
      <c r="A3" s="8">
        <v>34366</v>
      </c>
    </row>
    <row r="4" spans="1:5">
      <c r="A4" s="8">
        <v>34394</v>
      </c>
    </row>
    <row r="5" spans="1:5">
      <c r="A5" s="8">
        <v>34425</v>
      </c>
    </row>
    <row r="6" spans="1:5">
      <c r="A6" s="8">
        <v>34455</v>
      </c>
    </row>
    <row r="7" spans="1:5">
      <c r="A7" s="8">
        <v>34486</v>
      </c>
    </row>
    <row r="8" spans="1:5">
      <c r="A8" s="8">
        <v>34516</v>
      </c>
    </row>
    <row r="9" spans="1:5">
      <c r="A9" s="8">
        <v>34547</v>
      </c>
    </row>
    <row r="10" spans="1:5">
      <c r="A10" s="8">
        <v>34578</v>
      </c>
    </row>
    <row r="11" spans="1:5">
      <c r="A11" s="8">
        <v>34608</v>
      </c>
    </row>
    <row r="12" spans="1:5">
      <c r="A12" s="8">
        <v>34639</v>
      </c>
    </row>
    <row r="13" spans="1:5">
      <c r="A13" s="8">
        <v>34669</v>
      </c>
    </row>
    <row r="14" spans="1:5">
      <c r="A14" s="8">
        <v>34700</v>
      </c>
    </row>
    <row r="15" spans="1:5">
      <c r="A15" s="8">
        <v>34731</v>
      </c>
      <c r="B15">
        <v>100</v>
      </c>
    </row>
    <row r="16" spans="1:5">
      <c r="A16" s="8">
        <v>34759</v>
      </c>
      <c r="B16">
        <v>99.5</v>
      </c>
    </row>
    <row r="17" spans="1:2">
      <c r="A17" s="8">
        <v>34790</v>
      </c>
      <c r="B17">
        <v>105.7</v>
      </c>
    </row>
    <row r="18" spans="1:2">
      <c r="A18" s="8">
        <v>34820</v>
      </c>
      <c r="B18">
        <v>96.9</v>
      </c>
    </row>
    <row r="19" spans="1:2">
      <c r="A19" s="8">
        <v>34851</v>
      </c>
      <c r="B19">
        <v>97.8</v>
      </c>
    </row>
    <row r="20" spans="1:2">
      <c r="A20" s="8">
        <v>34881</v>
      </c>
      <c r="B20">
        <v>100.1</v>
      </c>
    </row>
    <row r="21" spans="1:2">
      <c r="A21" s="8">
        <v>34912</v>
      </c>
      <c r="B21">
        <v>98.8</v>
      </c>
    </row>
    <row r="22" spans="1:2">
      <c r="A22" s="8">
        <v>34943</v>
      </c>
      <c r="B22">
        <v>102.2</v>
      </c>
    </row>
    <row r="23" spans="1:2">
      <c r="A23" s="8">
        <v>34973</v>
      </c>
      <c r="B23">
        <v>101.3</v>
      </c>
    </row>
    <row r="24" spans="1:2">
      <c r="A24" s="8">
        <v>35004</v>
      </c>
      <c r="B24">
        <v>104.9</v>
      </c>
    </row>
    <row r="25" spans="1:2">
      <c r="A25" s="8">
        <v>35034</v>
      </c>
      <c r="B25">
        <v>101.1</v>
      </c>
    </row>
    <row r="26" spans="1:2">
      <c r="A26" s="8">
        <v>35065</v>
      </c>
      <c r="B26">
        <v>105.2</v>
      </c>
    </row>
    <row r="27" spans="1:2">
      <c r="A27" s="8">
        <v>35096</v>
      </c>
      <c r="B27">
        <v>95.4</v>
      </c>
    </row>
    <row r="28" spans="1:2">
      <c r="A28" s="8">
        <v>35125</v>
      </c>
      <c r="B28">
        <v>97.1</v>
      </c>
    </row>
    <row r="29" spans="1:2">
      <c r="A29" s="8">
        <v>35156</v>
      </c>
      <c r="B29">
        <v>104.5</v>
      </c>
    </row>
    <row r="30" spans="1:2">
      <c r="A30" s="8">
        <v>35186</v>
      </c>
      <c r="B30">
        <v>100.4</v>
      </c>
    </row>
    <row r="31" spans="1:2">
      <c r="A31" s="8">
        <v>35217</v>
      </c>
      <c r="B31">
        <v>91.5</v>
      </c>
    </row>
    <row r="32" spans="1:2">
      <c r="A32" s="8">
        <v>35247</v>
      </c>
      <c r="B32">
        <v>90.8</v>
      </c>
    </row>
    <row r="33" spans="1:2">
      <c r="A33" s="8">
        <v>35278</v>
      </c>
      <c r="B33">
        <v>92.6</v>
      </c>
    </row>
    <row r="34" spans="1:2">
      <c r="A34" s="8">
        <v>35309</v>
      </c>
      <c r="B34">
        <v>91.9</v>
      </c>
    </row>
    <row r="35" spans="1:2">
      <c r="A35" s="8">
        <v>35339</v>
      </c>
      <c r="B35">
        <v>94.5</v>
      </c>
    </row>
    <row r="36" spans="1:2">
      <c r="A36" s="8">
        <v>35370</v>
      </c>
      <c r="B36">
        <v>101.5</v>
      </c>
    </row>
    <row r="37" spans="1:2">
      <c r="A37" s="8">
        <v>35400</v>
      </c>
      <c r="B37">
        <v>95.3</v>
      </c>
    </row>
    <row r="38" spans="1:2">
      <c r="A38" s="8">
        <v>35431</v>
      </c>
      <c r="B38">
        <v>103.2</v>
      </c>
    </row>
    <row r="39" spans="1:2">
      <c r="A39" s="8">
        <v>35462</v>
      </c>
      <c r="B39">
        <v>93.6</v>
      </c>
    </row>
    <row r="40" spans="1:2">
      <c r="A40" s="8">
        <v>35490</v>
      </c>
      <c r="B40">
        <v>96.6</v>
      </c>
    </row>
    <row r="41" spans="1:2">
      <c r="A41" s="8">
        <v>35521</v>
      </c>
      <c r="B41">
        <v>102.5</v>
      </c>
    </row>
    <row r="42" spans="1:2">
      <c r="A42" s="8">
        <v>35551</v>
      </c>
      <c r="B42">
        <v>99.3</v>
      </c>
    </row>
    <row r="43" spans="1:2">
      <c r="A43" s="8">
        <v>35582</v>
      </c>
      <c r="B43">
        <v>91.7</v>
      </c>
    </row>
    <row r="44" spans="1:2">
      <c r="A44" s="8">
        <v>35612</v>
      </c>
      <c r="B44">
        <v>90.7</v>
      </c>
    </row>
    <row r="45" spans="1:2">
      <c r="A45" s="8">
        <v>35643</v>
      </c>
      <c r="B45">
        <v>95.6</v>
      </c>
    </row>
    <row r="46" spans="1:2">
      <c r="A46" s="8">
        <v>35674</v>
      </c>
      <c r="B46">
        <v>97.2</v>
      </c>
    </row>
    <row r="47" spans="1:2">
      <c r="A47" s="8">
        <v>35704</v>
      </c>
      <c r="B47">
        <v>98.3</v>
      </c>
    </row>
    <row r="48" spans="1:2">
      <c r="A48" s="8">
        <v>35735</v>
      </c>
      <c r="B48">
        <v>105.7</v>
      </c>
    </row>
    <row r="49" spans="1:5">
      <c r="A49" s="8">
        <v>35765</v>
      </c>
      <c r="B49">
        <v>102.8</v>
      </c>
    </row>
    <row r="50" spans="1:5">
      <c r="A50" s="8">
        <v>35796</v>
      </c>
      <c r="B50">
        <v>108.9</v>
      </c>
    </row>
    <row r="51" spans="1:5">
      <c r="A51" s="8">
        <v>35827</v>
      </c>
      <c r="B51">
        <v>96.3</v>
      </c>
    </row>
    <row r="52" spans="1:5">
      <c r="A52" s="8">
        <v>35855</v>
      </c>
      <c r="B52">
        <v>97.7</v>
      </c>
    </row>
    <row r="53" spans="1:5">
      <c r="A53" s="8">
        <v>35886</v>
      </c>
      <c r="B53">
        <v>105.1</v>
      </c>
    </row>
    <row r="54" spans="1:5">
      <c r="A54" s="8">
        <v>35916</v>
      </c>
      <c r="B54">
        <v>100.3</v>
      </c>
    </row>
    <row r="55" spans="1:5">
      <c r="A55" s="8">
        <v>35947</v>
      </c>
      <c r="B55">
        <v>89.1</v>
      </c>
    </row>
    <row r="56" spans="1:5">
      <c r="A56" s="8">
        <v>35977</v>
      </c>
      <c r="B56">
        <v>88</v>
      </c>
    </row>
    <row r="57" spans="1:5">
      <c r="A57" s="8">
        <v>36008</v>
      </c>
      <c r="B57">
        <v>87</v>
      </c>
    </row>
    <row r="58" spans="1:5">
      <c r="A58" s="8">
        <v>36039</v>
      </c>
      <c r="B58">
        <v>85.9</v>
      </c>
    </row>
    <row r="59" spans="1:5">
      <c r="A59" s="8">
        <v>36069</v>
      </c>
      <c r="B59">
        <v>83.5</v>
      </c>
    </row>
    <row r="60" spans="1:5">
      <c r="A60" s="8">
        <v>36100</v>
      </c>
      <c r="B60">
        <v>93.4</v>
      </c>
    </row>
    <row r="61" spans="1:5">
      <c r="A61" s="8">
        <v>36130</v>
      </c>
      <c r="B61">
        <v>93.1</v>
      </c>
    </row>
    <row r="62" spans="1:5">
      <c r="A62" s="8">
        <v>36161</v>
      </c>
      <c r="B62">
        <v>101.7</v>
      </c>
    </row>
    <row r="63" spans="1:5">
      <c r="A63" s="8">
        <v>36192</v>
      </c>
      <c r="B63">
        <v>92.7</v>
      </c>
      <c r="E63">
        <v>107.2</v>
      </c>
    </row>
    <row r="64" spans="1:5">
      <c r="A64" s="8">
        <v>36220</v>
      </c>
      <c r="B64">
        <v>93.6</v>
      </c>
      <c r="E64">
        <v>105.3</v>
      </c>
    </row>
    <row r="65" spans="1:5">
      <c r="A65" s="8">
        <v>36251</v>
      </c>
      <c r="B65">
        <v>104.7</v>
      </c>
      <c r="E65">
        <v>104.1</v>
      </c>
    </row>
    <row r="66" spans="1:5">
      <c r="A66" s="8">
        <v>36281</v>
      </c>
      <c r="B66">
        <v>100</v>
      </c>
      <c r="E66">
        <v>104.5</v>
      </c>
    </row>
    <row r="67" spans="1:5">
      <c r="A67" s="8">
        <v>36312</v>
      </c>
      <c r="B67">
        <v>95.7</v>
      </c>
      <c r="E67">
        <v>103.9</v>
      </c>
    </row>
    <row r="68" spans="1:5">
      <c r="A68" s="8">
        <v>36342</v>
      </c>
      <c r="B68">
        <v>101</v>
      </c>
      <c r="E68">
        <v>103.2</v>
      </c>
    </row>
    <row r="69" spans="1:5">
      <c r="A69" s="8">
        <v>36373</v>
      </c>
      <c r="B69">
        <v>104.8</v>
      </c>
      <c r="E69">
        <v>104.7</v>
      </c>
    </row>
    <row r="70" spans="1:5">
      <c r="A70" s="8">
        <v>36404</v>
      </c>
      <c r="B70">
        <v>109.3</v>
      </c>
      <c r="E70">
        <v>104.5</v>
      </c>
    </row>
    <row r="71" spans="1:5">
      <c r="A71" s="8">
        <v>36434</v>
      </c>
      <c r="B71">
        <v>108.9</v>
      </c>
      <c r="E71">
        <v>105.1</v>
      </c>
    </row>
    <row r="72" spans="1:5">
      <c r="A72" s="8">
        <v>36465</v>
      </c>
      <c r="B72">
        <v>108.3</v>
      </c>
      <c r="E72">
        <v>105.6</v>
      </c>
    </row>
    <row r="73" spans="1:5">
      <c r="A73" s="8">
        <v>36495</v>
      </c>
      <c r="B73">
        <v>107.6</v>
      </c>
      <c r="E73">
        <v>104.1</v>
      </c>
    </row>
    <row r="74" spans="1:5">
      <c r="A74" s="8">
        <v>36526</v>
      </c>
      <c r="B74">
        <v>118.1</v>
      </c>
      <c r="E74">
        <v>102.6</v>
      </c>
    </row>
    <row r="75" spans="1:5">
      <c r="A75" s="8">
        <v>36557</v>
      </c>
      <c r="B75">
        <v>105.7</v>
      </c>
      <c r="E75">
        <v>104.3</v>
      </c>
    </row>
    <row r="76" spans="1:5">
      <c r="A76" s="8">
        <v>36586</v>
      </c>
      <c r="B76">
        <v>109.1</v>
      </c>
      <c r="E76">
        <v>103.1</v>
      </c>
    </row>
    <row r="77" spans="1:5">
      <c r="A77" s="8">
        <v>36617</v>
      </c>
      <c r="B77">
        <v>117.5</v>
      </c>
      <c r="E77">
        <v>102.3</v>
      </c>
    </row>
    <row r="78" spans="1:5">
      <c r="A78" s="8">
        <v>36647</v>
      </c>
      <c r="B78">
        <v>109.1</v>
      </c>
      <c r="E78">
        <v>101.7</v>
      </c>
    </row>
    <row r="79" spans="1:5">
      <c r="A79" s="8">
        <v>36678</v>
      </c>
      <c r="B79">
        <v>109.1</v>
      </c>
      <c r="E79">
        <v>101.7</v>
      </c>
    </row>
    <row r="80" spans="1:5">
      <c r="A80" s="8">
        <v>36708</v>
      </c>
      <c r="B80">
        <v>113.5</v>
      </c>
      <c r="E80">
        <v>102.4</v>
      </c>
    </row>
    <row r="81" spans="1:5">
      <c r="A81" s="8">
        <v>36739</v>
      </c>
      <c r="B81">
        <v>117.3</v>
      </c>
      <c r="E81">
        <v>102.8</v>
      </c>
    </row>
    <row r="82" spans="1:5">
      <c r="A82" s="8">
        <v>36770</v>
      </c>
      <c r="B82">
        <v>123.7</v>
      </c>
      <c r="E82">
        <v>101.8</v>
      </c>
    </row>
    <row r="83" spans="1:5">
      <c r="A83" s="8">
        <v>36800</v>
      </c>
      <c r="B83">
        <v>120.6</v>
      </c>
      <c r="E83">
        <v>102.2</v>
      </c>
    </row>
    <row r="84" spans="1:5">
      <c r="A84" s="8">
        <v>36831</v>
      </c>
      <c r="B84">
        <v>123.4</v>
      </c>
      <c r="E84">
        <v>103.5</v>
      </c>
    </row>
    <row r="85" spans="1:5">
      <c r="A85" s="8">
        <v>36861</v>
      </c>
      <c r="B85">
        <v>120.2</v>
      </c>
      <c r="E85">
        <v>101.2</v>
      </c>
    </row>
    <row r="86" spans="1:5">
      <c r="A86" s="8">
        <v>36892</v>
      </c>
      <c r="B86">
        <v>122.7</v>
      </c>
      <c r="E86">
        <v>101.1</v>
      </c>
    </row>
    <row r="87" spans="1:5">
      <c r="A87" s="8">
        <v>36923</v>
      </c>
      <c r="B87">
        <v>114</v>
      </c>
      <c r="E87">
        <v>101.3</v>
      </c>
    </row>
    <row r="88" spans="1:5">
      <c r="A88" s="8">
        <v>36951</v>
      </c>
      <c r="B88">
        <v>112.5</v>
      </c>
      <c r="E88">
        <v>101.1</v>
      </c>
    </row>
    <row r="89" spans="1:5">
      <c r="A89" s="8">
        <v>36982</v>
      </c>
      <c r="B89">
        <v>123.1</v>
      </c>
      <c r="E89">
        <v>100.7</v>
      </c>
    </row>
    <row r="90" spans="1:5">
      <c r="A90" s="8">
        <v>37012</v>
      </c>
      <c r="B90">
        <v>117.2</v>
      </c>
      <c r="E90">
        <v>100.8</v>
      </c>
    </row>
    <row r="91" spans="1:5">
      <c r="A91" s="8">
        <v>37043</v>
      </c>
      <c r="B91">
        <v>116.9</v>
      </c>
      <c r="E91">
        <v>101.1</v>
      </c>
    </row>
    <row r="92" spans="1:5">
      <c r="A92" s="8">
        <v>37073</v>
      </c>
      <c r="B92">
        <v>117.9</v>
      </c>
      <c r="E92">
        <v>102.5</v>
      </c>
    </row>
    <row r="93" spans="1:5">
      <c r="A93" s="8">
        <v>37104</v>
      </c>
      <c r="B93">
        <v>122.7</v>
      </c>
      <c r="E93">
        <v>100.5</v>
      </c>
    </row>
    <row r="94" spans="1:5">
      <c r="A94" s="8">
        <v>37135</v>
      </c>
      <c r="B94">
        <v>130.30000000000001</v>
      </c>
      <c r="E94">
        <v>100</v>
      </c>
    </row>
    <row r="95" spans="1:5">
      <c r="A95" s="8">
        <v>37165</v>
      </c>
      <c r="B95">
        <v>125.5</v>
      </c>
      <c r="E95">
        <v>99.8</v>
      </c>
    </row>
    <row r="96" spans="1:5">
      <c r="A96" s="8">
        <v>37196</v>
      </c>
      <c r="B96">
        <v>129.9</v>
      </c>
      <c r="E96">
        <v>100.4</v>
      </c>
    </row>
    <row r="97" spans="1:5">
      <c r="A97" s="8">
        <v>37226</v>
      </c>
      <c r="B97">
        <v>126.1</v>
      </c>
      <c r="E97">
        <v>100.2</v>
      </c>
    </row>
    <row r="98" spans="1:5">
      <c r="A98" s="8">
        <v>37257</v>
      </c>
      <c r="B98">
        <v>126.2</v>
      </c>
      <c r="E98">
        <v>99.7</v>
      </c>
    </row>
    <row r="99" spans="1:5">
      <c r="A99" s="8">
        <v>37288</v>
      </c>
      <c r="B99">
        <v>116.8</v>
      </c>
      <c r="C99">
        <v>100</v>
      </c>
      <c r="E99">
        <v>100.2</v>
      </c>
    </row>
    <row r="100" spans="1:5">
      <c r="A100" s="8">
        <v>37316</v>
      </c>
      <c r="B100">
        <v>115.1</v>
      </c>
      <c r="C100">
        <v>95.8</v>
      </c>
      <c r="E100">
        <v>99.5</v>
      </c>
    </row>
    <row r="101" spans="1:5">
      <c r="A101" s="8">
        <v>37347</v>
      </c>
      <c r="B101">
        <v>128</v>
      </c>
      <c r="C101">
        <v>104.2</v>
      </c>
      <c r="E101">
        <v>100</v>
      </c>
    </row>
    <row r="102" spans="1:5">
      <c r="A102" s="8">
        <v>37377</v>
      </c>
      <c r="B102">
        <v>122.5</v>
      </c>
      <c r="C102">
        <v>100.3</v>
      </c>
      <c r="E102">
        <v>102.1</v>
      </c>
    </row>
    <row r="103" spans="1:5">
      <c r="A103" s="8">
        <v>37408</v>
      </c>
      <c r="B103">
        <v>120.5</v>
      </c>
      <c r="C103">
        <v>95.8</v>
      </c>
      <c r="E103">
        <v>102.2</v>
      </c>
    </row>
    <row r="104" spans="1:5">
      <c r="A104" s="8">
        <v>37438</v>
      </c>
      <c r="B104">
        <v>123.3</v>
      </c>
      <c r="C104">
        <v>97.2</v>
      </c>
      <c r="E104">
        <v>103</v>
      </c>
    </row>
    <row r="105" spans="1:5">
      <c r="A105" s="8">
        <v>37469</v>
      </c>
      <c r="B105">
        <v>132.5</v>
      </c>
      <c r="C105">
        <v>101.8</v>
      </c>
      <c r="E105">
        <v>102.6</v>
      </c>
    </row>
    <row r="106" spans="1:5">
      <c r="A106" s="8">
        <v>37500</v>
      </c>
      <c r="B106">
        <v>134.9</v>
      </c>
      <c r="C106">
        <v>102.9</v>
      </c>
      <c r="E106">
        <v>102</v>
      </c>
    </row>
    <row r="107" spans="1:5">
      <c r="A107" s="8">
        <v>37530</v>
      </c>
      <c r="B107">
        <v>132.4</v>
      </c>
      <c r="C107">
        <v>102.5</v>
      </c>
      <c r="E107">
        <v>101.1</v>
      </c>
    </row>
    <row r="108" spans="1:5">
      <c r="A108" s="8">
        <v>37561</v>
      </c>
      <c r="B108">
        <v>134.9</v>
      </c>
      <c r="C108">
        <v>109.6</v>
      </c>
      <c r="E108">
        <v>102.1</v>
      </c>
    </row>
    <row r="109" spans="1:5">
      <c r="A109" s="8">
        <v>37591</v>
      </c>
      <c r="B109">
        <v>127</v>
      </c>
      <c r="C109">
        <v>106</v>
      </c>
      <c r="E109">
        <v>101.6</v>
      </c>
    </row>
    <row r="110" spans="1:5">
      <c r="A110" s="8">
        <v>37622</v>
      </c>
      <c r="B110">
        <v>130</v>
      </c>
      <c r="C110">
        <v>112.3</v>
      </c>
      <c r="E110">
        <v>100.1</v>
      </c>
    </row>
    <row r="111" spans="1:5">
      <c r="A111" s="8">
        <v>37653</v>
      </c>
      <c r="B111">
        <v>122.2</v>
      </c>
      <c r="C111">
        <v>104.9</v>
      </c>
      <c r="E111">
        <v>100.5</v>
      </c>
    </row>
    <row r="112" spans="1:5">
      <c r="A112" s="8">
        <v>37681</v>
      </c>
      <c r="B112">
        <v>122.3</v>
      </c>
      <c r="C112">
        <v>103.6</v>
      </c>
      <c r="E112">
        <v>101.6</v>
      </c>
    </row>
    <row r="113" spans="1:5">
      <c r="A113" s="8">
        <v>37712</v>
      </c>
      <c r="B113">
        <v>136.30000000000001</v>
      </c>
      <c r="C113">
        <v>114.7</v>
      </c>
      <c r="E113">
        <v>101.4</v>
      </c>
    </row>
    <row r="114" spans="1:5">
      <c r="A114" s="8">
        <v>37742</v>
      </c>
      <c r="B114">
        <v>131</v>
      </c>
      <c r="C114">
        <v>111.5</v>
      </c>
      <c r="E114">
        <v>101.1</v>
      </c>
    </row>
    <row r="115" spans="1:5">
      <c r="A115" s="8">
        <v>37773</v>
      </c>
      <c r="B115">
        <v>130.5</v>
      </c>
      <c r="C115">
        <v>106.2</v>
      </c>
      <c r="E115">
        <v>100.1</v>
      </c>
    </row>
    <row r="116" spans="1:5">
      <c r="A116" s="8">
        <v>37803</v>
      </c>
      <c r="B116">
        <v>131.6</v>
      </c>
      <c r="C116">
        <v>107</v>
      </c>
      <c r="E116">
        <v>100.4</v>
      </c>
    </row>
    <row r="117" spans="1:5">
      <c r="A117" s="8">
        <v>37834</v>
      </c>
      <c r="B117">
        <v>141.5</v>
      </c>
      <c r="C117">
        <v>110.9</v>
      </c>
      <c r="E117">
        <v>102.2</v>
      </c>
    </row>
    <row r="118" spans="1:5">
      <c r="A118" s="8">
        <v>37865</v>
      </c>
      <c r="B118">
        <v>141.9</v>
      </c>
      <c r="C118">
        <v>109.9</v>
      </c>
      <c r="E118">
        <v>101.8</v>
      </c>
    </row>
    <row r="119" spans="1:5">
      <c r="A119" s="8">
        <v>37895</v>
      </c>
      <c r="B119">
        <v>142.80000000000001</v>
      </c>
      <c r="C119">
        <v>113</v>
      </c>
      <c r="E119">
        <v>101.4</v>
      </c>
    </row>
    <row r="120" spans="1:5">
      <c r="A120" s="8">
        <v>37926</v>
      </c>
      <c r="B120">
        <v>144.5</v>
      </c>
      <c r="C120">
        <v>119.4</v>
      </c>
      <c r="E120">
        <v>100.8</v>
      </c>
    </row>
    <row r="121" spans="1:5">
      <c r="A121" s="8">
        <v>37956</v>
      </c>
      <c r="B121">
        <v>136</v>
      </c>
      <c r="C121">
        <v>116.1</v>
      </c>
      <c r="E121">
        <v>100.2</v>
      </c>
    </row>
    <row r="122" spans="1:5">
      <c r="A122" s="8">
        <v>37987</v>
      </c>
      <c r="B122">
        <v>140.30000000000001</v>
      </c>
      <c r="C122">
        <v>128</v>
      </c>
      <c r="E122">
        <v>100.5</v>
      </c>
    </row>
    <row r="123" spans="1:5">
      <c r="A123" s="8">
        <v>38018</v>
      </c>
      <c r="B123">
        <v>131.30000000000001</v>
      </c>
      <c r="C123">
        <v>112.9</v>
      </c>
      <c r="E123">
        <v>104</v>
      </c>
    </row>
    <row r="124" spans="1:5">
      <c r="A124" s="8">
        <v>38047</v>
      </c>
      <c r="B124">
        <v>132.9</v>
      </c>
      <c r="C124">
        <v>114.7</v>
      </c>
      <c r="E124">
        <v>103.4</v>
      </c>
    </row>
    <row r="125" spans="1:5">
      <c r="A125" s="8">
        <v>38078</v>
      </c>
      <c r="B125">
        <v>145.1</v>
      </c>
      <c r="C125">
        <v>123.4</v>
      </c>
      <c r="E125">
        <v>101.3</v>
      </c>
    </row>
    <row r="126" spans="1:5">
      <c r="A126" s="8">
        <v>38108</v>
      </c>
      <c r="B126">
        <v>139.6</v>
      </c>
      <c r="C126">
        <v>119.1</v>
      </c>
      <c r="E126">
        <v>102.1</v>
      </c>
    </row>
    <row r="127" spans="1:5">
      <c r="A127" s="8">
        <v>38139</v>
      </c>
      <c r="B127">
        <v>137.5</v>
      </c>
      <c r="C127">
        <v>114.6</v>
      </c>
      <c r="E127">
        <v>102.1</v>
      </c>
    </row>
    <row r="128" spans="1:5">
      <c r="A128" s="8">
        <v>38169</v>
      </c>
      <c r="B128">
        <v>143.69999999999999</v>
      </c>
      <c r="C128">
        <v>118.2</v>
      </c>
      <c r="E128">
        <v>102.8</v>
      </c>
    </row>
    <row r="129" spans="1:6">
      <c r="A129" s="8">
        <v>38200</v>
      </c>
      <c r="B129">
        <v>147.69999999999999</v>
      </c>
      <c r="C129">
        <v>119.3</v>
      </c>
      <c r="E129">
        <v>101.2</v>
      </c>
    </row>
    <row r="130" spans="1:6">
      <c r="A130" s="8">
        <v>38231</v>
      </c>
      <c r="B130">
        <v>151.4</v>
      </c>
      <c r="C130">
        <v>121.8</v>
      </c>
      <c r="E130">
        <v>101.8</v>
      </c>
    </row>
    <row r="131" spans="1:6">
      <c r="A131" s="8">
        <v>38261</v>
      </c>
      <c r="B131">
        <v>147.69999999999999</v>
      </c>
      <c r="C131">
        <v>120.9</v>
      </c>
      <c r="E131">
        <v>103.1</v>
      </c>
    </row>
    <row r="132" spans="1:6">
      <c r="A132" s="8">
        <v>38292</v>
      </c>
      <c r="B132">
        <v>149.30000000000001</v>
      </c>
      <c r="C132">
        <v>124.8</v>
      </c>
      <c r="E132">
        <v>101.8</v>
      </c>
    </row>
    <row r="133" spans="1:6">
      <c r="A133" s="8">
        <v>38322</v>
      </c>
      <c r="B133">
        <v>143.9</v>
      </c>
      <c r="C133">
        <v>126.7</v>
      </c>
      <c r="E133">
        <v>102</v>
      </c>
    </row>
    <row r="134" spans="1:6">
      <c r="A134" s="8">
        <v>38353</v>
      </c>
      <c r="B134">
        <v>146.80000000000001</v>
      </c>
      <c r="C134">
        <v>136.69999999999999</v>
      </c>
      <c r="E134">
        <v>100.1</v>
      </c>
    </row>
    <row r="135" spans="1:6">
      <c r="A135" s="8">
        <v>38384</v>
      </c>
      <c r="C135">
        <v>116.5</v>
      </c>
      <c r="E135">
        <v>100.5</v>
      </c>
      <c r="F135" s="18"/>
    </row>
    <row r="136" spans="1:6">
      <c r="A136" s="8">
        <v>38412</v>
      </c>
      <c r="C136">
        <v>121.8</v>
      </c>
      <c r="E136">
        <v>101.3</v>
      </c>
    </row>
    <row r="137" spans="1:6">
      <c r="A137" s="8">
        <v>38443</v>
      </c>
      <c r="C137">
        <v>129.80000000000001</v>
      </c>
      <c r="E137">
        <v>102.5</v>
      </c>
    </row>
    <row r="138" spans="1:6">
      <c r="A138" s="8">
        <v>38473</v>
      </c>
      <c r="C138">
        <v>124.9</v>
      </c>
      <c r="E138">
        <v>102.5</v>
      </c>
    </row>
    <row r="139" spans="1:6">
      <c r="A139" s="8">
        <v>38504</v>
      </c>
      <c r="C139">
        <v>118.2</v>
      </c>
      <c r="E139">
        <v>102.7</v>
      </c>
    </row>
    <row r="140" spans="1:6">
      <c r="A140" s="8">
        <v>38534</v>
      </c>
      <c r="C140">
        <v>125.6</v>
      </c>
      <c r="E140">
        <v>100.1</v>
      </c>
    </row>
    <row r="141" spans="1:6">
      <c r="A141" s="8">
        <v>38565</v>
      </c>
      <c r="C141">
        <v>125.3</v>
      </c>
      <c r="E141">
        <v>100.5</v>
      </c>
    </row>
    <row r="142" spans="1:6">
      <c r="A142" s="8">
        <v>38596</v>
      </c>
      <c r="C142">
        <v>127.8</v>
      </c>
      <c r="E142">
        <v>102</v>
      </c>
    </row>
    <row r="143" spans="1:6">
      <c r="A143" s="8">
        <v>38626</v>
      </c>
      <c r="C143">
        <v>128.69999999999999</v>
      </c>
      <c r="E143">
        <v>102.8</v>
      </c>
    </row>
    <row r="144" spans="1:6">
      <c r="A144" s="8">
        <v>38657</v>
      </c>
      <c r="C144">
        <v>132.1</v>
      </c>
      <c r="E144">
        <v>100.9</v>
      </c>
    </row>
    <row r="145" spans="1:5">
      <c r="A145" s="8">
        <v>38687</v>
      </c>
      <c r="C145">
        <v>134.9</v>
      </c>
      <c r="E145">
        <v>99.1</v>
      </c>
    </row>
    <row r="146" spans="1:5">
      <c r="A146" s="8">
        <v>38718</v>
      </c>
      <c r="C146">
        <v>142.6</v>
      </c>
      <c r="E146">
        <v>97.9</v>
      </c>
    </row>
    <row r="147" spans="1:5">
      <c r="A147" s="8">
        <v>38749</v>
      </c>
      <c r="C147">
        <v>122</v>
      </c>
      <c r="E147">
        <v>100.5</v>
      </c>
    </row>
    <row r="148" spans="1:5">
      <c r="A148" s="8">
        <v>38777</v>
      </c>
      <c r="C148">
        <v>123.4</v>
      </c>
      <c r="E148">
        <v>103.2</v>
      </c>
    </row>
    <row r="149" spans="1:5">
      <c r="A149" s="8">
        <v>38808</v>
      </c>
      <c r="C149">
        <v>137.6</v>
      </c>
      <c r="E149">
        <v>102.1</v>
      </c>
    </row>
    <row r="150" spans="1:5">
      <c r="A150" s="8">
        <v>38838</v>
      </c>
      <c r="C150">
        <v>130.19999999999999</v>
      </c>
      <c r="E150">
        <v>100.6</v>
      </c>
    </row>
    <row r="151" spans="1:5">
      <c r="A151" s="8">
        <v>38869</v>
      </c>
      <c r="C151">
        <v>131.1</v>
      </c>
      <c r="E151">
        <v>101.8</v>
      </c>
    </row>
    <row r="152" spans="1:5">
      <c r="A152" s="8">
        <v>38899</v>
      </c>
      <c r="C152">
        <v>131.69999999999999</v>
      </c>
      <c r="E152">
        <v>100.8</v>
      </c>
    </row>
    <row r="153" spans="1:5">
      <c r="A153" s="8">
        <v>38930</v>
      </c>
      <c r="C153">
        <v>133.4</v>
      </c>
      <c r="E153">
        <v>101.7</v>
      </c>
    </row>
    <row r="154" spans="1:5">
      <c r="A154" s="8">
        <v>38961</v>
      </c>
      <c r="C154">
        <v>138.19999999999999</v>
      </c>
      <c r="E154">
        <v>102.2</v>
      </c>
    </row>
    <row r="155" spans="1:5">
      <c r="A155" s="8">
        <v>38991</v>
      </c>
      <c r="C155">
        <v>137.4</v>
      </c>
      <c r="E155">
        <v>101.4</v>
      </c>
    </row>
    <row r="156" spans="1:5">
      <c r="A156" s="8">
        <v>39022</v>
      </c>
      <c r="C156">
        <v>143.5</v>
      </c>
      <c r="E156">
        <v>97.2</v>
      </c>
    </row>
    <row r="157" spans="1:5">
      <c r="A157" s="8">
        <v>39052</v>
      </c>
      <c r="C157">
        <v>144.69999999999999</v>
      </c>
      <c r="E157">
        <v>97.5</v>
      </c>
    </row>
    <row r="158" spans="1:5">
      <c r="A158" s="8">
        <v>39083</v>
      </c>
      <c r="C158">
        <v>150.80000000000001</v>
      </c>
      <c r="E158">
        <v>101</v>
      </c>
    </row>
    <row r="159" spans="1:5">
      <c r="A159" s="8">
        <v>39114</v>
      </c>
      <c r="C159">
        <v>134.1</v>
      </c>
      <c r="E159">
        <v>101.7</v>
      </c>
    </row>
    <row r="160" spans="1:5">
      <c r="A160" s="8">
        <v>39142</v>
      </c>
      <c r="C160">
        <v>132.5</v>
      </c>
      <c r="E160">
        <v>100.1</v>
      </c>
    </row>
    <row r="161" spans="1:5">
      <c r="A161" s="8">
        <v>39173</v>
      </c>
      <c r="C161">
        <v>147.19999999999999</v>
      </c>
      <c r="E161">
        <v>100</v>
      </c>
    </row>
    <row r="162" spans="1:5">
      <c r="A162" s="8">
        <v>39203</v>
      </c>
      <c r="C162">
        <v>139.4</v>
      </c>
      <c r="E162">
        <v>104.3</v>
      </c>
    </row>
    <row r="163" spans="1:5">
      <c r="A163" s="8">
        <v>39234</v>
      </c>
      <c r="C163">
        <v>140.4</v>
      </c>
      <c r="E163">
        <v>105.3</v>
      </c>
    </row>
    <row r="164" spans="1:5">
      <c r="A164" s="8">
        <v>39264</v>
      </c>
      <c r="C164">
        <v>141.6</v>
      </c>
      <c r="E164">
        <v>102.5</v>
      </c>
    </row>
    <row r="165" spans="1:5">
      <c r="A165" s="8">
        <v>39295</v>
      </c>
      <c r="C165">
        <v>145.9</v>
      </c>
      <c r="E165">
        <v>100.7</v>
      </c>
    </row>
    <row r="166" spans="1:5">
      <c r="A166" s="8">
        <v>39326</v>
      </c>
      <c r="C166">
        <v>147.30000000000001</v>
      </c>
      <c r="E166">
        <v>102.1</v>
      </c>
    </row>
    <row r="167" spans="1:5">
      <c r="A167" s="8">
        <v>39356</v>
      </c>
      <c r="C167">
        <v>144.19999999999999</v>
      </c>
      <c r="E167">
        <v>99.4</v>
      </c>
    </row>
    <row r="168" spans="1:5">
      <c r="A168" s="8">
        <v>39387</v>
      </c>
      <c r="C168">
        <v>151.69999999999999</v>
      </c>
      <c r="E168">
        <v>99.9</v>
      </c>
    </row>
    <row r="169" spans="1:5">
      <c r="A169" s="8">
        <v>39417</v>
      </c>
      <c r="C169">
        <v>153.69999999999999</v>
      </c>
      <c r="E169">
        <v>103.1</v>
      </c>
    </row>
    <row r="170" spans="1:5">
      <c r="A170" s="8">
        <v>39448</v>
      </c>
      <c r="C170">
        <v>158.5</v>
      </c>
      <c r="E170">
        <v>103.7</v>
      </c>
    </row>
    <row r="171" spans="1:5">
      <c r="A171" s="8">
        <v>39479</v>
      </c>
      <c r="C171">
        <v>143.30000000000001</v>
      </c>
      <c r="E171">
        <v>101.6</v>
      </c>
    </row>
    <row r="172" spans="1:5">
      <c r="A172" s="8">
        <v>39508</v>
      </c>
      <c r="C172">
        <v>143.4</v>
      </c>
      <c r="E172">
        <v>100.7</v>
      </c>
    </row>
    <row r="173" spans="1:5">
      <c r="A173" s="8">
        <v>39539</v>
      </c>
      <c r="C173">
        <v>152.6</v>
      </c>
      <c r="E173">
        <v>100.7</v>
      </c>
    </row>
    <row r="174" spans="1:5">
      <c r="A174" s="8">
        <v>39569</v>
      </c>
      <c r="C174">
        <v>147.5</v>
      </c>
      <c r="E174">
        <v>104.5</v>
      </c>
    </row>
    <row r="175" spans="1:5">
      <c r="A175" s="8">
        <v>39600</v>
      </c>
      <c r="C175">
        <v>146.80000000000001</v>
      </c>
      <c r="E175">
        <v>103.5</v>
      </c>
    </row>
    <row r="176" spans="1:5">
      <c r="A176" s="8">
        <v>39630</v>
      </c>
      <c r="C176">
        <v>145.6</v>
      </c>
      <c r="E176">
        <v>104.9</v>
      </c>
    </row>
    <row r="177" spans="1:5">
      <c r="A177" s="8">
        <v>39661</v>
      </c>
      <c r="C177">
        <v>148.69999999999999</v>
      </c>
      <c r="E177">
        <v>105.4</v>
      </c>
    </row>
    <row r="178" spans="1:5">
      <c r="A178" s="8">
        <v>39692</v>
      </c>
      <c r="C178">
        <v>148.80000000000001</v>
      </c>
      <c r="E178">
        <v>100.4</v>
      </c>
    </row>
    <row r="179" spans="1:5">
      <c r="A179" s="8">
        <v>39722</v>
      </c>
      <c r="C179">
        <v>148.4</v>
      </c>
      <c r="E179">
        <v>95</v>
      </c>
    </row>
    <row r="180" spans="1:5">
      <c r="A180" s="8">
        <v>39753</v>
      </c>
      <c r="C180">
        <v>149.4</v>
      </c>
      <c r="E180">
        <v>93.4</v>
      </c>
    </row>
    <row r="181" spans="1:5">
      <c r="A181" s="8">
        <v>39783</v>
      </c>
      <c r="C181">
        <v>134.6</v>
      </c>
      <c r="E181">
        <v>91.6</v>
      </c>
    </row>
    <row r="182" spans="1:5">
      <c r="A182" s="8">
        <v>39814</v>
      </c>
      <c r="C182">
        <v>138.30000000000001</v>
      </c>
      <c r="E182">
        <v>92.4</v>
      </c>
    </row>
    <row r="183" spans="1:5">
      <c r="A183" s="8">
        <v>39845</v>
      </c>
      <c r="C183">
        <v>116.2</v>
      </c>
      <c r="E183">
        <v>96.6</v>
      </c>
    </row>
    <row r="184" spans="1:5">
      <c r="A184" s="8">
        <v>39873</v>
      </c>
      <c r="C184">
        <v>117.5</v>
      </c>
      <c r="E184">
        <v>105.1</v>
      </c>
    </row>
    <row r="185" spans="1:5">
      <c r="A185" s="8">
        <v>39904</v>
      </c>
      <c r="C185">
        <v>129.9</v>
      </c>
      <c r="E185">
        <v>102.9</v>
      </c>
    </row>
    <row r="186" spans="1:5">
      <c r="A186" s="8">
        <v>39934</v>
      </c>
      <c r="C186">
        <v>124.5</v>
      </c>
      <c r="E186">
        <v>102.4</v>
      </c>
    </row>
    <row r="187" spans="1:5">
      <c r="A187" s="8">
        <v>39965</v>
      </c>
      <c r="C187">
        <v>122.8</v>
      </c>
      <c r="E187">
        <v>100.6</v>
      </c>
    </row>
    <row r="188" spans="1:5">
      <c r="A188" s="8">
        <v>39995</v>
      </c>
      <c r="C188">
        <v>125.7</v>
      </c>
      <c r="E188">
        <v>102.2</v>
      </c>
    </row>
    <row r="189" spans="1:5">
      <c r="A189" s="8">
        <v>40026</v>
      </c>
      <c r="C189">
        <v>129.9</v>
      </c>
      <c r="E189">
        <v>101.8</v>
      </c>
    </row>
    <row r="190" spans="1:5">
      <c r="A190" s="8">
        <v>40057</v>
      </c>
      <c r="C190">
        <v>128.5</v>
      </c>
      <c r="E190">
        <v>101.4</v>
      </c>
    </row>
    <row r="191" spans="1:5">
      <c r="A191" s="8">
        <v>40087</v>
      </c>
      <c r="C191">
        <v>131.5</v>
      </c>
      <c r="E191">
        <v>101.2</v>
      </c>
    </row>
    <row r="192" spans="1:5">
      <c r="A192" s="8">
        <v>40118</v>
      </c>
      <c r="C192">
        <v>137.19999999999999</v>
      </c>
      <c r="E192">
        <v>99.1</v>
      </c>
    </row>
    <row r="193" spans="1:5">
      <c r="A193" s="8">
        <v>40148</v>
      </c>
      <c r="C193">
        <v>138.30000000000001</v>
      </c>
      <c r="E193">
        <v>99.5</v>
      </c>
    </row>
    <row r="194" spans="1:5">
      <c r="A194" s="8">
        <v>40179</v>
      </c>
      <c r="C194">
        <v>147.4</v>
      </c>
      <c r="E194">
        <v>100.5</v>
      </c>
    </row>
    <row r="195" spans="1:5">
      <c r="A195" s="8">
        <v>40210</v>
      </c>
      <c r="C195">
        <v>125.9</v>
      </c>
      <c r="E195">
        <v>98.9</v>
      </c>
    </row>
    <row r="196" spans="1:5">
      <c r="A196" s="8">
        <v>40238</v>
      </c>
      <c r="C196">
        <v>125.9</v>
      </c>
      <c r="E196">
        <v>102</v>
      </c>
    </row>
    <row r="197" spans="1:5">
      <c r="A197" s="8">
        <v>40269</v>
      </c>
      <c r="C197">
        <v>141.80000000000001</v>
      </c>
      <c r="E197">
        <v>101.8</v>
      </c>
    </row>
    <row r="198" spans="1:5">
      <c r="A198" s="8">
        <v>40299</v>
      </c>
      <c r="C198">
        <v>133.6</v>
      </c>
      <c r="E198">
        <v>103.2</v>
      </c>
    </row>
    <row r="199" spans="1:5">
      <c r="A199" s="8">
        <v>40330</v>
      </c>
      <c r="C199">
        <v>132.6</v>
      </c>
      <c r="E199">
        <v>102.7</v>
      </c>
    </row>
    <row r="200" spans="1:5">
      <c r="A200" s="8">
        <v>40360</v>
      </c>
      <c r="C200">
        <v>134.69999999999999</v>
      </c>
      <c r="E200">
        <v>96.9</v>
      </c>
    </row>
    <row r="201" spans="1:5">
      <c r="A201" s="8">
        <v>40391</v>
      </c>
      <c r="C201">
        <v>135.69999999999999</v>
      </c>
      <c r="E201">
        <v>100.7</v>
      </c>
    </row>
    <row r="202" spans="1:5">
      <c r="A202" s="8">
        <v>40422</v>
      </c>
      <c r="C202">
        <v>137.19999999999999</v>
      </c>
      <c r="E202">
        <v>103.3</v>
      </c>
    </row>
    <row r="203" spans="1:5">
      <c r="A203" s="8">
        <v>40452</v>
      </c>
      <c r="C203">
        <v>139.19999999999999</v>
      </c>
      <c r="E203">
        <v>98.7</v>
      </c>
    </row>
    <row r="204" spans="1:5">
      <c r="A204" s="8">
        <v>40483</v>
      </c>
      <c r="C204">
        <v>146.9</v>
      </c>
      <c r="E204">
        <v>102.2</v>
      </c>
    </row>
    <row r="205" spans="1:5">
      <c r="A205" s="8">
        <v>40513</v>
      </c>
      <c r="C205">
        <v>148.4</v>
      </c>
      <c r="E205">
        <v>104.4</v>
      </c>
    </row>
    <row r="206" spans="1:5">
      <c r="A206" s="8">
        <v>40544</v>
      </c>
      <c r="C206">
        <v>157.9</v>
      </c>
      <c r="E206">
        <v>101</v>
      </c>
    </row>
    <row r="207" spans="1:5">
      <c r="A207" s="8">
        <v>40575</v>
      </c>
      <c r="C207">
        <v>133.69999999999999</v>
      </c>
      <c r="E207">
        <v>102.2</v>
      </c>
    </row>
    <row r="208" spans="1:5">
      <c r="A208" s="8">
        <v>40603</v>
      </c>
      <c r="C208">
        <v>132.5</v>
      </c>
      <c r="E208">
        <v>103.4</v>
      </c>
    </row>
    <row r="209" spans="1:5">
      <c r="A209" s="8">
        <v>40634</v>
      </c>
      <c r="C209">
        <v>146.80000000000001</v>
      </c>
      <c r="E209">
        <v>101.4</v>
      </c>
    </row>
    <row r="210" spans="1:5">
      <c r="A210" s="8">
        <v>40664</v>
      </c>
      <c r="C210">
        <v>140.80000000000001</v>
      </c>
      <c r="E210">
        <v>102</v>
      </c>
    </row>
    <row r="211" spans="1:5">
      <c r="A211" s="8">
        <v>40695</v>
      </c>
      <c r="C211">
        <v>140.80000000000001</v>
      </c>
      <c r="E211">
        <v>101.1</v>
      </c>
    </row>
    <row r="212" spans="1:5">
      <c r="A212" s="8">
        <v>40725</v>
      </c>
      <c r="C212">
        <v>143.5</v>
      </c>
      <c r="E212">
        <v>97.7</v>
      </c>
    </row>
    <row r="213" spans="1:5">
      <c r="A213" s="8">
        <v>40756</v>
      </c>
      <c r="C213">
        <v>143.30000000000001</v>
      </c>
      <c r="E213">
        <v>98.2</v>
      </c>
    </row>
    <row r="214" spans="1:5">
      <c r="A214" s="8">
        <v>40787</v>
      </c>
      <c r="C214">
        <v>145.5</v>
      </c>
      <c r="E214">
        <v>103.3</v>
      </c>
    </row>
    <row r="215" spans="1:5">
      <c r="A215" s="8">
        <v>40817</v>
      </c>
      <c r="C215">
        <v>146.1</v>
      </c>
      <c r="E215">
        <v>100.5</v>
      </c>
    </row>
    <row r="216" spans="1:5">
      <c r="A216" s="8">
        <v>40848</v>
      </c>
      <c r="C216">
        <v>152.1</v>
      </c>
      <c r="E216">
        <v>100.9</v>
      </c>
    </row>
    <row r="217" spans="1:5">
      <c r="A217" s="8">
        <v>40878</v>
      </c>
      <c r="C217">
        <v>154.5</v>
      </c>
      <c r="E217">
        <v>101</v>
      </c>
    </row>
    <row r="218" spans="1:5">
      <c r="A218" s="8">
        <v>40909</v>
      </c>
      <c r="C218">
        <v>164.7</v>
      </c>
      <c r="E218">
        <v>100.2</v>
      </c>
    </row>
    <row r="219" spans="1:5">
      <c r="A219" s="8">
        <v>40940</v>
      </c>
      <c r="C219">
        <v>138.69999999999999</v>
      </c>
      <c r="E219">
        <v>99.8</v>
      </c>
    </row>
    <row r="220" spans="1:5">
      <c r="A220" s="8">
        <v>40969</v>
      </c>
      <c r="C220">
        <v>141.69999999999999</v>
      </c>
      <c r="E220">
        <v>101.1</v>
      </c>
    </row>
    <row r="221" spans="1:5">
      <c r="A221" s="8">
        <v>41000</v>
      </c>
      <c r="C221">
        <v>151.80000000000001</v>
      </c>
      <c r="E221">
        <v>102.2</v>
      </c>
    </row>
    <row r="222" spans="1:5">
      <c r="A222" s="8">
        <v>41030</v>
      </c>
      <c r="C222">
        <v>144.30000000000001</v>
      </c>
      <c r="E222">
        <v>100.7</v>
      </c>
    </row>
    <row r="223" spans="1:5">
      <c r="A223" s="8">
        <v>41061</v>
      </c>
      <c r="C223">
        <v>145.6</v>
      </c>
      <c r="E223">
        <v>97.6</v>
      </c>
    </row>
    <row r="224" spans="1:5">
      <c r="A224" s="8">
        <v>41091</v>
      </c>
      <c r="C224">
        <v>145.80000000000001</v>
      </c>
      <c r="E224">
        <v>99.2</v>
      </c>
    </row>
    <row r="225" spans="1:5">
      <c r="A225" s="8">
        <v>41122</v>
      </c>
      <c r="C225">
        <v>148.6</v>
      </c>
      <c r="E225">
        <v>98.9</v>
      </c>
    </row>
    <row r="226" spans="1:5">
      <c r="A226" s="8">
        <v>41153</v>
      </c>
      <c r="C226">
        <v>152</v>
      </c>
      <c r="E226">
        <v>105.1</v>
      </c>
    </row>
    <row r="227" spans="1:5">
      <c r="A227" s="8">
        <v>41183</v>
      </c>
      <c r="C227">
        <v>149.5</v>
      </c>
      <c r="E227">
        <v>104.8</v>
      </c>
    </row>
    <row r="228" spans="1:5">
      <c r="A228" s="8">
        <v>41214</v>
      </c>
      <c r="C228">
        <v>157.5</v>
      </c>
      <c r="E228">
        <v>98.4</v>
      </c>
    </row>
    <row r="229" spans="1:5">
      <c r="A229" s="8">
        <v>41244</v>
      </c>
      <c r="C229">
        <v>159.5</v>
      </c>
      <c r="E229">
        <v>98.8</v>
      </c>
    </row>
    <row r="230" spans="1:5">
      <c r="A230" s="8">
        <v>41275</v>
      </c>
      <c r="C230">
        <v>169.2</v>
      </c>
      <c r="E230">
        <v>98.9</v>
      </c>
    </row>
    <row r="231" spans="1:5">
      <c r="A231" s="8">
        <v>41306</v>
      </c>
      <c r="C231">
        <v>138.1</v>
      </c>
      <c r="E231">
        <v>99.6</v>
      </c>
    </row>
    <row r="232" spans="1:5">
      <c r="A232" s="8">
        <v>41334</v>
      </c>
      <c r="C232">
        <v>137.30000000000001</v>
      </c>
      <c r="E232">
        <v>100.8</v>
      </c>
    </row>
    <row r="233" spans="1:5">
      <c r="A233" s="8">
        <v>41365</v>
      </c>
      <c r="C233">
        <v>151.5</v>
      </c>
      <c r="E233">
        <v>100.5</v>
      </c>
    </row>
    <row r="234" spans="1:5">
      <c r="A234" s="8">
        <v>41395</v>
      </c>
      <c r="C234">
        <v>145.9</v>
      </c>
      <c r="E234">
        <v>98.8</v>
      </c>
    </row>
    <row r="235" spans="1:5">
      <c r="A235" s="8">
        <v>41426</v>
      </c>
      <c r="C235">
        <v>144.9</v>
      </c>
      <c r="E235">
        <v>99</v>
      </c>
    </row>
    <row r="236" spans="1:5">
      <c r="A236" s="8">
        <v>41456</v>
      </c>
      <c r="C236">
        <v>148.30000000000001</v>
      </c>
      <c r="E236">
        <v>100.4</v>
      </c>
    </row>
    <row r="237" spans="1:5">
      <c r="A237" s="8">
        <v>41487</v>
      </c>
      <c r="C237">
        <v>149.69999999999999</v>
      </c>
      <c r="E237">
        <v>102</v>
      </c>
    </row>
    <row r="238" spans="1:5">
      <c r="A238" s="8">
        <v>41518</v>
      </c>
      <c r="C238">
        <v>151.69999999999999</v>
      </c>
      <c r="E238">
        <v>102.8</v>
      </c>
    </row>
    <row r="239" spans="1:5">
      <c r="A239" s="8">
        <v>41548</v>
      </c>
      <c r="C239">
        <v>151.5</v>
      </c>
      <c r="E239">
        <v>101.4</v>
      </c>
    </row>
    <row r="240" spans="1:5">
      <c r="A240" s="8">
        <v>41579</v>
      </c>
      <c r="C240">
        <v>159.1</v>
      </c>
      <c r="E240">
        <v>98.9</v>
      </c>
    </row>
    <row r="241" spans="1:5">
      <c r="A241" s="8">
        <v>41609</v>
      </c>
      <c r="C241">
        <v>164</v>
      </c>
      <c r="E241">
        <v>98.5</v>
      </c>
    </row>
    <row r="242" spans="1:5">
      <c r="A242" s="8">
        <v>41640</v>
      </c>
      <c r="C242">
        <v>169.9</v>
      </c>
      <c r="E242">
        <v>101</v>
      </c>
    </row>
    <row r="243" spans="1:5">
      <c r="A243" s="8">
        <v>41671</v>
      </c>
      <c r="C243">
        <v>138</v>
      </c>
      <c r="D243">
        <v>100</v>
      </c>
      <c r="E243">
        <v>100.4</v>
      </c>
    </row>
    <row r="244" spans="1:5">
      <c r="A244" s="8">
        <v>41699</v>
      </c>
      <c r="C244">
        <v>140.19999999999999</v>
      </c>
      <c r="D244">
        <v>98.7</v>
      </c>
      <c r="E244">
        <v>99.6</v>
      </c>
    </row>
    <row r="245" spans="1:5">
      <c r="A245" s="8">
        <v>41730</v>
      </c>
      <c r="C245">
        <v>153.80000000000001</v>
      </c>
      <c r="D245">
        <v>107.2</v>
      </c>
      <c r="E245">
        <v>102.3</v>
      </c>
    </row>
    <row r="246" spans="1:5">
      <c r="A246" s="8">
        <v>41760</v>
      </c>
      <c r="C246">
        <v>149.6</v>
      </c>
      <c r="D246">
        <v>104.7</v>
      </c>
      <c r="E246">
        <v>100.7</v>
      </c>
    </row>
    <row r="247" spans="1:5">
      <c r="A247" s="8">
        <v>41791</v>
      </c>
      <c r="C247">
        <v>149</v>
      </c>
      <c r="D247">
        <v>104</v>
      </c>
      <c r="E247">
        <v>100.4</v>
      </c>
    </row>
    <row r="248" spans="1:5">
      <c r="A248" s="8">
        <v>41821</v>
      </c>
      <c r="C248">
        <v>148.9</v>
      </c>
      <c r="D248">
        <v>104.5</v>
      </c>
      <c r="E248">
        <v>100.8</v>
      </c>
    </row>
    <row r="249" spans="1:5">
      <c r="A249" s="8">
        <v>41852</v>
      </c>
      <c r="C249">
        <v>152.19999999999999</v>
      </c>
      <c r="D249">
        <v>105.7</v>
      </c>
      <c r="E249">
        <v>101.6</v>
      </c>
    </row>
    <row r="250" spans="1:5">
      <c r="A250" s="8">
        <v>41883</v>
      </c>
      <c r="C250">
        <v>151.9</v>
      </c>
      <c r="D250">
        <v>105.7</v>
      </c>
      <c r="E250">
        <v>100</v>
      </c>
    </row>
    <row r="251" spans="1:5">
      <c r="A251" s="8">
        <v>41913</v>
      </c>
      <c r="C251">
        <v>156</v>
      </c>
      <c r="D251">
        <v>107</v>
      </c>
      <c r="E251">
        <v>99.2</v>
      </c>
    </row>
    <row r="252" spans="1:5">
      <c r="A252" s="8">
        <v>41944</v>
      </c>
      <c r="C252">
        <v>163.9</v>
      </c>
      <c r="D252">
        <v>112.9</v>
      </c>
      <c r="E252">
        <v>100.3</v>
      </c>
    </row>
    <row r="253" spans="1:5">
      <c r="A253" s="8">
        <v>41974</v>
      </c>
      <c r="C253">
        <v>163.6</v>
      </c>
      <c r="D253">
        <v>111.7</v>
      </c>
      <c r="E253">
        <v>99.5</v>
      </c>
    </row>
    <row r="254" spans="1:5">
      <c r="A254" s="8">
        <v>42005</v>
      </c>
      <c r="C254">
        <v>176.8</v>
      </c>
      <c r="D254">
        <v>122.6</v>
      </c>
      <c r="E254">
        <v>100.8</v>
      </c>
    </row>
    <row r="255" spans="1:5">
      <c r="A255" s="8">
        <v>42036</v>
      </c>
      <c r="C255">
        <v>139.4</v>
      </c>
      <c r="D255">
        <v>101.3</v>
      </c>
      <c r="E255">
        <v>101.3</v>
      </c>
    </row>
    <row r="256" spans="1:5">
      <c r="A256" s="8">
        <v>42064</v>
      </c>
      <c r="C256">
        <v>138.19999999999999</v>
      </c>
      <c r="D256">
        <v>98.5</v>
      </c>
      <c r="E256">
        <v>102.1</v>
      </c>
    </row>
    <row r="257" spans="1:5">
      <c r="A257" s="8">
        <v>42095</v>
      </c>
      <c r="C257">
        <v>153</v>
      </c>
      <c r="D257">
        <v>109.2</v>
      </c>
      <c r="E257">
        <v>105.5</v>
      </c>
    </row>
    <row r="258" spans="1:5">
      <c r="A258" s="8">
        <v>42125</v>
      </c>
      <c r="C258">
        <v>143.1</v>
      </c>
      <c r="D258">
        <v>104.1</v>
      </c>
      <c r="E258">
        <v>102.7</v>
      </c>
    </row>
    <row r="259" spans="1:5">
      <c r="A259" s="8">
        <v>42156</v>
      </c>
      <c r="C259">
        <v>141.1</v>
      </c>
      <c r="D259">
        <v>102.9</v>
      </c>
      <c r="E259">
        <v>98.8</v>
      </c>
    </row>
    <row r="260" spans="1:5">
      <c r="A260" s="8">
        <v>42186</v>
      </c>
      <c r="C260">
        <v>141.9</v>
      </c>
      <c r="D260">
        <v>104.6</v>
      </c>
      <c r="E260">
        <v>100.7</v>
      </c>
    </row>
    <row r="261" spans="1:5">
      <c r="A261" s="8">
        <v>42217</v>
      </c>
      <c r="C261">
        <v>145.19999999999999</v>
      </c>
      <c r="D261">
        <v>105.9</v>
      </c>
      <c r="E261">
        <v>101.5</v>
      </c>
    </row>
    <row r="262" spans="1:5">
      <c r="A262" s="8">
        <v>42248</v>
      </c>
      <c r="C262">
        <v>145.5</v>
      </c>
      <c r="D262">
        <v>106.5</v>
      </c>
      <c r="E262">
        <v>100.1</v>
      </c>
    </row>
    <row r="263" spans="1:5">
      <c r="A263" s="8">
        <v>42278</v>
      </c>
      <c r="C263">
        <v>150.4</v>
      </c>
      <c r="D263">
        <v>107.5</v>
      </c>
      <c r="E263">
        <v>98.9</v>
      </c>
    </row>
    <row r="264" spans="1:5">
      <c r="A264" s="8">
        <v>42309</v>
      </c>
      <c r="C264">
        <v>158.30000000000001</v>
      </c>
      <c r="D264">
        <v>113.1</v>
      </c>
      <c r="E264">
        <v>101.8</v>
      </c>
    </row>
    <row r="265" spans="1:5">
      <c r="A265" s="8">
        <v>42339</v>
      </c>
      <c r="C265">
        <v>157.9</v>
      </c>
      <c r="D265">
        <v>112.5</v>
      </c>
      <c r="E265">
        <v>99.3</v>
      </c>
    </row>
    <row r="266" spans="1:5">
      <c r="A266" s="8">
        <v>42370</v>
      </c>
      <c r="C266">
        <v>169</v>
      </c>
      <c r="D266">
        <v>121.4</v>
      </c>
      <c r="E266">
        <v>97.8</v>
      </c>
    </row>
    <row r="267" spans="1:5">
      <c r="A267" s="8">
        <v>42401</v>
      </c>
      <c r="C267">
        <v>135.69999999999999</v>
      </c>
      <c r="D267">
        <v>100.4</v>
      </c>
      <c r="E267">
        <v>98.5</v>
      </c>
    </row>
    <row r="268" spans="1:5">
      <c r="A268" s="8">
        <v>42430</v>
      </c>
      <c r="C268">
        <v>139.80000000000001</v>
      </c>
      <c r="D268">
        <v>100.5</v>
      </c>
      <c r="E268">
        <v>98.8</v>
      </c>
    </row>
    <row r="269" spans="1:5">
      <c r="A269" s="8">
        <v>42461</v>
      </c>
      <c r="C269">
        <v>152.5</v>
      </c>
      <c r="D269">
        <v>110.3</v>
      </c>
      <c r="E269">
        <v>103.1</v>
      </c>
    </row>
    <row r="270" spans="1:5">
      <c r="A270" s="8">
        <v>42491</v>
      </c>
      <c r="C270">
        <v>144</v>
      </c>
      <c r="D270">
        <v>104</v>
      </c>
      <c r="E270">
        <v>101.9</v>
      </c>
    </row>
    <row r="271" spans="1:5">
      <c r="A271" s="8">
        <v>42522</v>
      </c>
      <c r="C271">
        <v>142.19999999999999</v>
      </c>
      <c r="D271">
        <v>103.5</v>
      </c>
      <c r="E271">
        <v>100.9</v>
      </c>
    </row>
    <row r="272" spans="1:5">
      <c r="A272" s="8">
        <v>42552</v>
      </c>
      <c r="C272">
        <v>144.5</v>
      </c>
      <c r="D272">
        <v>105.9</v>
      </c>
      <c r="E272">
        <v>102.6</v>
      </c>
    </row>
    <row r="273" spans="1:5">
      <c r="A273" s="8">
        <v>42583</v>
      </c>
      <c r="C273">
        <v>144.80000000000001</v>
      </c>
      <c r="D273">
        <v>106.4</v>
      </c>
      <c r="E273">
        <v>100.6</v>
      </c>
    </row>
    <row r="274" spans="1:5">
      <c r="A274" s="8">
        <v>42614</v>
      </c>
      <c r="C274">
        <v>146.5</v>
      </c>
      <c r="D274">
        <v>108.8</v>
      </c>
      <c r="E274">
        <v>98.7</v>
      </c>
    </row>
    <row r="275" spans="1:5">
      <c r="A275" s="8">
        <v>42644</v>
      </c>
      <c r="C275">
        <v>149.19999999999999</v>
      </c>
      <c r="D275">
        <v>110.2</v>
      </c>
      <c r="E275">
        <v>100.6</v>
      </c>
    </row>
    <row r="276" spans="1:5">
      <c r="A276" s="8">
        <v>42675</v>
      </c>
      <c r="C276">
        <v>157.80000000000001</v>
      </c>
      <c r="D276">
        <v>116.6</v>
      </c>
      <c r="E276">
        <v>100.1</v>
      </c>
    </row>
    <row r="277" spans="1:5">
      <c r="A277" s="8">
        <v>42705</v>
      </c>
      <c r="C277">
        <v>162.1</v>
      </c>
      <c r="D277">
        <v>118.5</v>
      </c>
      <c r="E277">
        <v>100.5</v>
      </c>
    </row>
    <row r="278" spans="1:5">
      <c r="A278" s="8">
        <v>42736</v>
      </c>
      <c r="C278">
        <v>174.1</v>
      </c>
      <c r="D278">
        <v>126.3</v>
      </c>
      <c r="E278">
        <v>100.9</v>
      </c>
    </row>
    <row r="279" spans="1:5">
      <c r="A279" s="8">
        <v>42767</v>
      </c>
      <c r="D279">
        <v>107.3</v>
      </c>
      <c r="E279">
        <v>103.3</v>
      </c>
    </row>
    <row r="280" spans="1:5">
      <c r="A280" s="8">
        <v>42795</v>
      </c>
      <c r="D280">
        <v>102.3</v>
      </c>
      <c r="E280">
        <v>100.8</v>
      </c>
    </row>
    <row r="281" spans="1:5">
      <c r="A281" s="8">
        <v>42826</v>
      </c>
      <c r="D281">
        <v>114.4</v>
      </c>
      <c r="E281">
        <v>99.7</v>
      </c>
    </row>
    <row r="282" spans="1:5">
      <c r="A282" s="8">
        <v>42856</v>
      </c>
      <c r="D282">
        <v>108.7</v>
      </c>
      <c r="E282">
        <v>98.5</v>
      </c>
    </row>
    <row r="283" spans="1:5">
      <c r="A283" s="8">
        <v>42887</v>
      </c>
      <c r="D283">
        <v>110.1</v>
      </c>
      <c r="E283">
        <v>99.5</v>
      </c>
    </row>
    <row r="284" spans="1:5">
      <c r="A284" s="8">
        <v>42917</v>
      </c>
      <c r="D284">
        <v>111.7</v>
      </c>
      <c r="E284">
        <v>99.7</v>
      </c>
    </row>
    <row r="285" spans="1:5">
      <c r="A285" s="8">
        <v>42948</v>
      </c>
      <c r="D285">
        <v>111.3</v>
      </c>
      <c r="E285">
        <v>99.5</v>
      </c>
    </row>
    <row r="286" spans="1:5">
      <c r="A286" s="8">
        <v>42979</v>
      </c>
      <c r="D286">
        <v>114.5</v>
      </c>
      <c r="E286">
        <v>101.5</v>
      </c>
    </row>
    <row r="287" spans="1:5">
      <c r="A287" s="8">
        <v>43009</v>
      </c>
      <c r="D287">
        <v>114.7</v>
      </c>
      <c r="E287">
        <v>102.4</v>
      </c>
    </row>
    <row r="288" spans="1:5">
      <c r="A288" s="8">
        <v>43040</v>
      </c>
      <c r="D288">
        <v>119.3</v>
      </c>
      <c r="E288">
        <v>101.2</v>
      </c>
    </row>
    <row r="289" spans="1:5">
      <c r="A289" s="8">
        <v>43070</v>
      </c>
      <c r="D289">
        <v>119.8</v>
      </c>
      <c r="E289">
        <v>100.9</v>
      </c>
    </row>
    <row r="290" spans="1:5">
      <c r="A290" s="8">
        <v>43101</v>
      </c>
      <c r="D290">
        <v>126.6</v>
      </c>
      <c r="E290">
        <v>101.2</v>
      </c>
    </row>
    <row r="291" spans="1:5">
      <c r="A291" s="8">
        <v>43132</v>
      </c>
      <c r="D291">
        <v>110.1</v>
      </c>
      <c r="E291">
        <v>100.1</v>
      </c>
    </row>
    <row r="292" spans="1:5">
      <c r="A292" s="8">
        <v>43160</v>
      </c>
      <c r="D292">
        <v>105.4</v>
      </c>
      <c r="E292">
        <v>101</v>
      </c>
    </row>
    <row r="293" spans="1:5">
      <c r="A293" s="8">
        <v>43191</v>
      </c>
      <c r="D293">
        <v>117.4</v>
      </c>
      <c r="E293">
        <v>99.1</v>
      </c>
    </row>
    <row r="294" spans="1:5">
      <c r="A294" s="8">
        <v>43221</v>
      </c>
      <c r="D294">
        <v>112</v>
      </c>
      <c r="E294">
        <v>101.2</v>
      </c>
    </row>
    <row r="295" spans="1:5">
      <c r="A295" s="8">
        <v>43252</v>
      </c>
      <c r="D295">
        <v>113.8</v>
      </c>
      <c r="E295">
        <v>103.9</v>
      </c>
    </row>
    <row r="296" spans="1:5">
      <c r="A296" s="8">
        <v>43282</v>
      </c>
      <c r="D296">
        <v>114.1</v>
      </c>
      <c r="E296">
        <v>103.4</v>
      </c>
    </row>
    <row r="297" spans="1:5">
      <c r="A297" s="8">
        <v>43313</v>
      </c>
      <c r="D297">
        <v>115.2</v>
      </c>
      <c r="E297">
        <v>100.3</v>
      </c>
    </row>
    <row r="298" spans="1:5">
      <c r="A298" s="8">
        <v>43344</v>
      </c>
      <c r="D298">
        <v>117.6</v>
      </c>
      <c r="E298">
        <v>100.2</v>
      </c>
    </row>
    <row r="299" spans="1:5">
      <c r="A299" s="8">
        <v>43374</v>
      </c>
      <c r="D299">
        <v>117.4</v>
      </c>
      <c r="E299">
        <v>101.3</v>
      </c>
    </row>
    <row r="300" spans="1:5">
      <c r="A300" s="8">
        <v>43405</v>
      </c>
      <c r="D300">
        <v>125.6</v>
      </c>
      <c r="E300">
        <v>103.3</v>
      </c>
    </row>
    <row r="301" spans="1:5">
      <c r="A301" s="8">
        <v>43435</v>
      </c>
      <c r="D301">
        <v>125.1</v>
      </c>
      <c r="E301">
        <v>100.7</v>
      </c>
    </row>
    <row r="302" spans="1:5">
      <c r="A302" s="8">
        <v>43466</v>
      </c>
      <c r="D302">
        <v>134.9</v>
      </c>
      <c r="E302">
        <v>96.7</v>
      </c>
    </row>
    <row r="303" spans="1:5">
      <c r="A303" s="8">
        <v>43497</v>
      </c>
      <c r="D303">
        <v>113</v>
      </c>
      <c r="E303">
        <v>98</v>
      </c>
    </row>
    <row r="304" spans="1:5">
      <c r="A304" s="8">
        <v>43525</v>
      </c>
      <c r="D304">
        <v>109.9</v>
      </c>
      <c r="E304">
        <v>100.1</v>
      </c>
    </row>
    <row r="305" spans="1:5">
      <c r="A305" s="8">
        <v>43556</v>
      </c>
      <c r="D305">
        <v>120.7</v>
      </c>
      <c r="E305">
        <v>100.9</v>
      </c>
    </row>
    <row r="306" spans="1:5">
      <c r="A306" s="8">
        <v>43586</v>
      </c>
      <c r="D306">
        <v>117.9</v>
      </c>
      <c r="E306">
        <v>100.5</v>
      </c>
    </row>
    <row r="307" spans="1:5">
      <c r="A307" s="8">
        <v>43617</v>
      </c>
      <c r="D307">
        <v>115.1</v>
      </c>
      <c r="E307">
        <v>101.8</v>
      </c>
    </row>
    <row r="308" spans="1:5">
      <c r="A308" s="8">
        <v>43647</v>
      </c>
      <c r="D308">
        <v>117.8</v>
      </c>
      <c r="E308">
        <v>99.4</v>
      </c>
    </row>
    <row r="309" spans="1:5">
      <c r="A309" s="8">
        <v>43678</v>
      </c>
      <c r="D309">
        <v>120.2</v>
      </c>
      <c r="E309">
        <v>97.3</v>
      </c>
    </row>
    <row r="310" spans="1:5">
      <c r="A310" s="8">
        <v>43709</v>
      </c>
      <c r="D310">
        <v>122.3</v>
      </c>
      <c r="E310">
        <v>99.4</v>
      </c>
    </row>
    <row r="311" spans="1:5">
      <c r="A311" s="8">
        <v>43739</v>
      </c>
      <c r="D311">
        <v>123.4</v>
      </c>
      <c r="E311">
        <v>99.7</v>
      </c>
    </row>
    <row r="312" spans="1:5">
      <c r="A312" s="8">
        <v>43770</v>
      </c>
      <c r="D312">
        <v>131.19999999999999</v>
      </c>
      <c r="E312">
        <v>99.8</v>
      </c>
    </row>
    <row r="313" spans="1:5">
      <c r="A313" s="8">
        <v>43800</v>
      </c>
      <c r="D313">
        <v>127</v>
      </c>
      <c r="E313">
        <v>99.2</v>
      </c>
    </row>
    <row r="314" spans="1:5">
      <c r="A314" s="8">
        <v>43831</v>
      </c>
      <c r="D314">
        <v>138.4</v>
      </c>
      <c r="E314">
        <v>99.6</v>
      </c>
    </row>
    <row r="315" spans="1:5">
      <c r="A315" s="8">
        <v>43862</v>
      </c>
      <c r="D315">
        <v>114.7</v>
      </c>
      <c r="E315">
        <v>101.1</v>
      </c>
    </row>
    <row r="316" spans="1:5">
      <c r="A316" s="8">
        <v>43891</v>
      </c>
      <c r="D316">
        <v>115.3</v>
      </c>
      <c r="E316">
        <v>99.4</v>
      </c>
    </row>
    <row r="317" spans="1:5">
      <c r="A317" s="8">
        <v>43922</v>
      </c>
      <c r="D317">
        <v>123.9</v>
      </c>
      <c r="E317">
        <v>98.6</v>
      </c>
    </row>
    <row r="318" spans="1:5">
      <c r="A318" s="8">
        <v>43952</v>
      </c>
      <c r="D318">
        <v>112.7</v>
      </c>
      <c r="E318">
        <v>92.8</v>
      </c>
    </row>
    <row r="319" spans="1:5">
      <c r="A319" s="8">
        <v>43983</v>
      </c>
      <c r="D319">
        <v>106.1</v>
      </c>
      <c r="E319">
        <v>97.2</v>
      </c>
    </row>
    <row r="320" spans="1:5">
      <c r="A320" s="8">
        <v>44013</v>
      </c>
      <c r="D320">
        <v>110</v>
      </c>
      <c r="E320">
        <v>106.1</v>
      </c>
    </row>
    <row r="321" spans="1:5">
      <c r="A321" s="8">
        <v>44044</v>
      </c>
      <c r="D321">
        <v>113.5</v>
      </c>
      <c r="E321">
        <v>104.3</v>
      </c>
    </row>
    <row r="322" spans="1:5">
      <c r="A322" s="8">
        <v>44075</v>
      </c>
      <c r="D322">
        <v>117.6</v>
      </c>
      <c r="E322">
        <v>101</v>
      </c>
    </row>
    <row r="323" spans="1:5">
      <c r="A323" s="8">
        <v>44105</v>
      </c>
      <c r="D323">
        <v>119.2</v>
      </c>
      <c r="E323">
        <v>100.6</v>
      </c>
    </row>
    <row r="324" spans="1:5">
      <c r="A324" s="8">
        <v>44136</v>
      </c>
      <c r="D324">
        <v>124.7</v>
      </c>
      <c r="E324">
        <v>100.3</v>
      </c>
    </row>
    <row r="325" spans="1:5">
      <c r="A325" s="8">
        <v>44166</v>
      </c>
      <c r="D325">
        <v>125.9</v>
      </c>
      <c r="E325">
        <v>101</v>
      </c>
    </row>
    <row r="326" spans="1:5">
      <c r="A326" s="8">
        <v>44197</v>
      </c>
      <c r="D326">
        <v>143.9</v>
      </c>
      <c r="E326">
        <v>101.5</v>
      </c>
    </row>
    <row r="327" spans="1:5">
      <c r="A327" s="8">
        <v>44228</v>
      </c>
      <c r="D327">
        <v>113.3</v>
      </c>
      <c r="E327">
        <v>103.4</v>
      </c>
    </row>
    <row r="328" spans="1:5">
      <c r="A328" s="8">
        <v>44256</v>
      </c>
      <c r="D328">
        <v>112.7</v>
      </c>
      <c r="E328">
        <v>103.5</v>
      </c>
    </row>
    <row r="329" spans="1:5">
      <c r="A329" s="8">
        <v>44287</v>
      </c>
      <c r="D329">
        <v>128</v>
      </c>
      <c r="E329">
        <v>103.6</v>
      </c>
    </row>
    <row r="330" spans="1:5">
      <c r="A330" s="8">
        <v>44317</v>
      </c>
      <c r="D330">
        <v>123.2</v>
      </c>
      <c r="E330">
        <v>102.7</v>
      </c>
    </row>
    <row r="331" spans="1:5">
      <c r="A331" s="8">
        <v>44348</v>
      </c>
      <c r="D331">
        <v>120.3</v>
      </c>
      <c r="E331">
        <v>102.3</v>
      </c>
    </row>
    <row r="332" spans="1:5">
      <c r="A332" s="8">
        <v>44378</v>
      </c>
      <c r="D332">
        <v>122.9</v>
      </c>
      <c r="E332">
        <v>102.9</v>
      </c>
    </row>
    <row r="333" spans="1:5">
      <c r="A333" s="8">
        <v>44409</v>
      </c>
      <c r="D333">
        <v>122.7</v>
      </c>
      <c r="E333">
        <v>102.6</v>
      </c>
    </row>
    <row r="334" spans="1:5">
      <c r="A334" s="8">
        <v>44440</v>
      </c>
      <c r="D334">
        <v>124.3</v>
      </c>
      <c r="E334">
        <v>101.5</v>
      </c>
    </row>
    <row r="335" spans="1:5">
      <c r="A335" s="8">
        <v>44470</v>
      </c>
      <c r="D335">
        <v>128.80000000000001</v>
      </c>
      <c r="E335">
        <v>99</v>
      </c>
    </row>
    <row r="336" spans="1:5">
      <c r="A336" s="8">
        <v>44501</v>
      </c>
      <c r="D336">
        <v>135</v>
      </c>
      <c r="E336">
        <v>100.4</v>
      </c>
    </row>
    <row r="337" spans="1:5">
      <c r="A337" s="8">
        <v>44531</v>
      </c>
      <c r="D337">
        <v>136.1</v>
      </c>
      <c r="E337">
        <v>102.7</v>
      </c>
    </row>
    <row r="338" spans="1:5">
      <c r="A338" s="8">
        <v>44562</v>
      </c>
      <c r="D338">
        <v>154.9</v>
      </c>
      <c r="E338">
        <v>100.8</v>
      </c>
    </row>
    <row r="339" spans="1:5">
      <c r="A339" s="8">
        <v>44593</v>
      </c>
      <c r="D339">
        <v>122.3</v>
      </c>
      <c r="E339">
        <v>100</v>
      </c>
    </row>
    <row r="340" spans="1:5">
      <c r="A340" s="8">
        <v>44621</v>
      </c>
      <c r="D340">
        <v>118.9</v>
      </c>
      <c r="E340">
        <v>104</v>
      </c>
    </row>
    <row r="341" spans="1:5">
      <c r="A341" s="8">
        <v>44652</v>
      </c>
      <c r="D341">
        <v>130.9</v>
      </c>
      <c r="E341">
        <v>106</v>
      </c>
    </row>
    <row r="342" spans="1:5">
      <c r="A342" s="8">
        <v>44682</v>
      </c>
      <c r="D342">
        <v>119.7</v>
      </c>
      <c r="E342">
        <v>106.2</v>
      </c>
    </row>
    <row r="343" spans="1:5">
      <c r="A343" s="8">
        <v>44713</v>
      </c>
      <c r="D343">
        <v>117.2</v>
      </c>
      <c r="E343">
        <v>93.1</v>
      </c>
    </row>
    <row r="344" spans="1:5">
      <c r="A344" s="8">
        <v>44743</v>
      </c>
      <c r="D344">
        <v>119.6</v>
      </c>
      <c r="E344">
        <v>96.1</v>
      </c>
    </row>
    <row r="345" spans="1:5">
      <c r="A345" s="8">
        <v>44774</v>
      </c>
      <c r="D345">
        <v>121.9</v>
      </c>
      <c r="E345">
        <v>97.8</v>
      </c>
    </row>
    <row r="346" spans="1:5">
      <c r="A346" s="8">
        <v>44805</v>
      </c>
      <c r="D346">
        <v>124.2</v>
      </c>
      <c r="E346">
        <v>98.9</v>
      </c>
    </row>
    <row r="347" spans="1:5">
      <c r="A347" s="8">
        <v>44835</v>
      </c>
      <c r="D347">
        <v>124.7</v>
      </c>
      <c r="E347">
        <v>99.2</v>
      </c>
    </row>
    <row r="348" spans="1:5">
      <c r="A348" s="8">
        <v>44866</v>
      </c>
      <c r="D348">
        <v>131.30000000000001</v>
      </c>
      <c r="E348">
        <v>97.5</v>
      </c>
    </row>
    <row r="349" spans="1:5">
      <c r="A349" s="8">
        <v>44896</v>
      </c>
      <c r="D349">
        <v>133.4</v>
      </c>
      <c r="E349">
        <v>99.6</v>
      </c>
    </row>
    <row r="350" spans="1:5">
      <c r="A350" s="8">
        <v>44927</v>
      </c>
      <c r="D350">
        <v>148</v>
      </c>
      <c r="E350">
        <v>99.2</v>
      </c>
    </row>
    <row r="351" spans="1:5">
      <c r="A351" s="8">
        <v>44958</v>
      </c>
      <c r="D351">
        <v>119.2</v>
      </c>
    </row>
    <row r="352" spans="1:5">
      <c r="A352" s="8"/>
    </row>
    <row r="353" spans="1:1">
      <c r="A35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3FCD9-8972-4A15-9CA8-FB9996A7DC92}">
  <dimension ref="A1:C353"/>
  <sheetViews>
    <sheetView topLeftCell="P1" workbookViewId="0">
      <selection sqref="A1:A1048576"/>
    </sheetView>
  </sheetViews>
  <sheetFormatPr defaultRowHeight="14.4"/>
  <cols>
    <col min="1" max="1" width="10.109375" style="6" bestFit="1" customWidth="1"/>
  </cols>
  <sheetData>
    <row r="1" spans="1:3">
      <c r="B1" s="8" t="s">
        <v>723</v>
      </c>
      <c r="C1" s="8" t="s">
        <v>724</v>
      </c>
    </row>
    <row r="2" spans="1:3">
      <c r="A2" s="8">
        <v>34335</v>
      </c>
    </row>
    <row r="3" spans="1:3">
      <c r="A3" s="8">
        <v>34366</v>
      </c>
    </row>
    <row r="4" spans="1:3">
      <c r="A4" s="8">
        <v>34394</v>
      </c>
    </row>
    <row r="5" spans="1:3">
      <c r="A5" s="8">
        <v>34425</v>
      </c>
    </row>
    <row r="6" spans="1:3">
      <c r="A6" s="8">
        <v>34455</v>
      </c>
    </row>
    <row r="7" spans="1:3">
      <c r="A7" s="8">
        <v>34486</v>
      </c>
    </row>
    <row r="8" spans="1:3">
      <c r="A8" s="8">
        <v>34516</v>
      </c>
    </row>
    <row r="9" spans="1:3">
      <c r="A9" s="8">
        <v>34547</v>
      </c>
    </row>
    <row r="10" spans="1:3">
      <c r="A10" s="8">
        <v>34578</v>
      </c>
    </row>
    <row r="11" spans="1:3">
      <c r="A11" s="8">
        <v>34608</v>
      </c>
    </row>
    <row r="12" spans="1:3">
      <c r="A12" s="8">
        <v>34639</v>
      </c>
    </row>
    <row r="13" spans="1:3">
      <c r="A13" s="8">
        <v>34669</v>
      </c>
    </row>
    <row r="14" spans="1:3">
      <c r="A14" s="8">
        <v>34700</v>
      </c>
    </row>
    <row r="15" spans="1:3">
      <c r="A15" s="8">
        <v>34731</v>
      </c>
    </row>
    <row r="16" spans="1:3">
      <c r="A16" s="8">
        <v>34759</v>
      </c>
    </row>
    <row r="17" spans="1:1">
      <c r="A17" s="8">
        <v>34790</v>
      </c>
    </row>
    <row r="18" spans="1:1">
      <c r="A18" s="8">
        <v>34820</v>
      </c>
    </row>
    <row r="19" spans="1:1">
      <c r="A19" s="8">
        <v>34851</v>
      </c>
    </row>
    <row r="20" spans="1:1">
      <c r="A20" s="8">
        <v>34881</v>
      </c>
    </row>
    <row r="21" spans="1:1">
      <c r="A21" s="8">
        <v>34912</v>
      </c>
    </row>
    <row r="22" spans="1:1">
      <c r="A22" s="8">
        <v>34943</v>
      </c>
    </row>
    <row r="23" spans="1:1">
      <c r="A23" s="8">
        <v>34973</v>
      </c>
    </row>
    <row r="24" spans="1:1">
      <c r="A24" s="8">
        <v>35004</v>
      </c>
    </row>
    <row r="25" spans="1:1">
      <c r="A25" s="8">
        <v>35034</v>
      </c>
    </row>
    <row r="26" spans="1:1">
      <c r="A26" s="8">
        <v>35065</v>
      </c>
    </row>
    <row r="27" spans="1:1">
      <c r="A27" s="8">
        <v>35096</v>
      </c>
    </row>
    <row r="28" spans="1:1">
      <c r="A28" s="8">
        <v>35125</v>
      </c>
    </row>
    <row r="29" spans="1:1">
      <c r="A29" s="8">
        <v>35156</v>
      </c>
    </row>
    <row r="30" spans="1:1">
      <c r="A30" s="8">
        <v>35186</v>
      </c>
    </row>
    <row r="31" spans="1:1">
      <c r="A31" s="8">
        <v>35217</v>
      </c>
    </row>
    <row r="32" spans="1:1">
      <c r="A32" s="8">
        <v>35247</v>
      </c>
    </row>
    <row r="33" spans="1:1">
      <c r="A33" s="8">
        <v>35278</v>
      </c>
    </row>
    <row r="34" spans="1:1">
      <c r="A34" s="8">
        <v>35309</v>
      </c>
    </row>
    <row r="35" spans="1:1">
      <c r="A35" s="8">
        <v>35339</v>
      </c>
    </row>
    <row r="36" spans="1:1">
      <c r="A36" s="8">
        <v>35370</v>
      </c>
    </row>
    <row r="37" spans="1:1">
      <c r="A37" s="8">
        <v>35400</v>
      </c>
    </row>
    <row r="38" spans="1:1">
      <c r="A38" s="8">
        <v>35431</v>
      </c>
    </row>
    <row r="39" spans="1:1">
      <c r="A39" s="8">
        <v>35462</v>
      </c>
    </row>
    <row r="40" spans="1:1">
      <c r="A40" s="8">
        <v>35490</v>
      </c>
    </row>
    <row r="41" spans="1:1">
      <c r="A41" s="8">
        <v>35521</v>
      </c>
    </row>
    <row r="42" spans="1:1">
      <c r="A42" s="8">
        <v>35551</v>
      </c>
    </row>
    <row r="43" spans="1:1">
      <c r="A43" s="8">
        <v>35582</v>
      </c>
    </row>
    <row r="44" spans="1:1">
      <c r="A44" s="8">
        <v>35612</v>
      </c>
    </row>
    <row r="45" spans="1:1">
      <c r="A45" s="8">
        <v>35643</v>
      </c>
    </row>
    <row r="46" spans="1:1">
      <c r="A46" s="8">
        <v>35674</v>
      </c>
    </row>
    <row r="47" spans="1:1">
      <c r="A47" s="8">
        <v>35704</v>
      </c>
    </row>
    <row r="48" spans="1:1">
      <c r="A48" s="8">
        <v>35735</v>
      </c>
    </row>
    <row r="49" spans="1:1">
      <c r="A49" s="8">
        <v>35765</v>
      </c>
    </row>
    <row r="50" spans="1:1">
      <c r="A50" s="8">
        <v>35796</v>
      </c>
    </row>
    <row r="51" spans="1:1">
      <c r="A51" s="8">
        <v>35827</v>
      </c>
    </row>
    <row r="52" spans="1:1">
      <c r="A52" s="8">
        <v>35855</v>
      </c>
    </row>
    <row r="53" spans="1:1">
      <c r="A53" s="8">
        <v>35886</v>
      </c>
    </row>
    <row r="54" spans="1:1">
      <c r="A54" s="8">
        <v>35916</v>
      </c>
    </row>
    <row r="55" spans="1:1">
      <c r="A55" s="8">
        <v>35947</v>
      </c>
    </row>
    <row r="56" spans="1:1">
      <c r="A56" s="8">
        <v>35977</v>
      </c>
    </row>
    <row r="57" spans="1:1">
      <c r="A57" s="8">
        <v>36008</v>
      </c>
    </row>
    <row r="58" spans="1:1">
      <c r="A58" s="8">
        <v>36039</v>
      </c>
    </row>
    <row r="59" spans="1:1">
      <c r="A59" s="8">
        <v>36069</v>
      </c>
    </row>
    <row r="60" spans="1:1">
      <c r="A60" s="8">
        <v>36100</v>
      </c>
    </row>
    <row r="61" spans="1:1">
      <c r="A61" s="8">
        <v>36130</v>
      </c>
    </row>
    <row r="62" spans="1:1">
      <c r="A62" s="8">
        <v>36161</v>
      </c>
    </row>
    <row r="63" spans="1:1">
      <c r="A63" s="8">
        <v>36192</v>
      </c>
    </row>
    <row r="64" spans="1:1">
      <c r="A64" s="8">
        <v>36220</v>
      </c>
    </row>
    <row r="65" spans="1:1">
      <c r="A65" s="8">
        <v>36251</v>
      </c>
    </row>
    <row r="66" spans="1:1">
      <c r="A66" s="8">
        <v>36281</v>
      </c>
    </row>
    <row r="67" spans="1:1">
      <c r="A67" s="8">
        <v>36312</v>
      </c>
    </row>
    <row r="68" spans="1:1">
      <c r="A68" s="8">
        <v>36342</v>
      </c>
    </row>
    <row r="69" spans="1:1">
      <c r="A69" s="8">
        <v>36373</v>
      </c>
    </row>
    <row r="70" spans="1:1">
      <c r="A70" s="8">
        <v>36404</v>
      </c>
    </row>
    <row r="71" spans="1:1">
      <c r="A71" s="8">
        <v>36434</v>
      </c>
    </row>
    <row r="72" spans="1:1">
      <c r="A72" s="8">
        <v>36465</v>
      </c>
    </row>
    <row r="73" spans="1:1">
      <c r="A73" s="8">
        <v>36495</v>
      </c>
    </row>
    <row r="74" spans="1:1">
      <c r="A74" s="8">
        <v>36526</v>
      </c>
    </row>
    <row r="75" spans="1:1">
      <c r="A75" s="8">
        <v>36557</v>
      </c>
    </row>
    <row r="76" spans="1:1">
      <c r="A76" s="8">
        <v>36586</v>
      </c>
    </row>
    <row r="77" spans="1:1">
      <c r="A77" s="8">
        <v>36617</v>
      </c>
    </row>
    <row r="78" spans="1:1">
      <c r="A78" s="8">
        <v>36647</v>
      </c>
    </row>
    <row r="79" spans="1:1">
      <c r="A79" s="8">
        <v>36678</v>
      </c>
    </row>
    <row r="80" spans="1:1">
      <c r="A80" s="8">
        <v>36708</v>
      </c>
    </row>
    <row r="81" spans="1:1">
      <c r="A81" s="8">
        <v>36739</v>
      </c>
    </row>
    <row r="82" spans="1:1">
      <c r="A82" s="8">
        <v>36770</v>
      </c>
    </row>
    <row r="83" spans="1:1">
      <c r="A83" s="8">
        <v>36800</v>
      </c>
    </row>
    <row r="84" spans="1:1">
      <c r="A84" s="8">
        <v>36831</v>
      </c>
    </row>
    <row r="85" spans="1:1">
      <c r="A85" s="8">
        <v>36861</v>
      </c>
    </row>
    <row r="86" spans="1:1">
      <c r="A86" s="8">
        <v>36892</v>
      </c>
    </row>
    <row r="87" spans="1:1">
      <c r="A87" s="8">
        <v>36923</v>
      </c>
    </row>
    <row r="88" spans="1:1">
      <c r="A88" s="8">
        <v>36951</v>
      </c>
    </row>
    <row r="89" spans="1:1">
      <c r="A89" s="8">
        <v>36982</v>
      </c>
    </row>
    <row r="90" spans="1:1">
      <c r="A90" s="8">
        <v>37012</v>
      </c>
    </row>
    <row r="91" spans="1:1">
      <c r="A91" s="8">
        <v>37043</v>
      </c>
    </row>
    <row r="92" spans="1:1">
      <c r="A92" s="8">
        <v>37073</v>
      </c>
    </row>
    <row r="93" spans="1:1">
      <c r="A93" s="8">
        <v>37104</v>
      </c>
    </row>
    <row r="94" spans="1:1">
      <c r="A94" s="8">
        <v>37135</v>
      </c>
    </row>
    <row r="95" spans="1:1">
      <c r="A95" s="8">
        <v>37165</v>
      </c>
    </row>
    <row r="96" spans="1:1">
      <c r="A96" s="8">
        <v>37196</v>
      </c>
    </row>
    <row r="97" spans="1:2">
      <c r="A97" s="8">
        <v>37226</v>
      </c>
    </row>
    <row r="98" spans="1:2">
      <c r="A98" s="8">
        <v>37257</v>
      </c>
    </row>
    <row r="99" spans="1:2">
      <c r="A99" s="8">
        <v>37288</v>
      </c>
    </row>
    <row r="100" spans="1:2">
      <c r="A100" s="8">
        <v>37316</v>
      </c>
    </row>
    <row r="101" spans="1:2">
      <c r="A101" s="8">
        <v>37347</v>
      </c>
    </row>
    <row r="102" spans="1:2">
      <c r="A102" s="8">
        <v>37377</v>
      </c>
    </row>
    <row r="103" spans="1:2">
      <c r="A103" s="8">
        <v>37408</v>
      </c>
    </row>
    <row r="104" spans="1:2">
      <c r="A104" s="8">
        <v>37438</v>
      </c>
    </row>
    <row r="105" spans="1:2">
      <c r="A105" s="8">
        <v>37469</v>
      </c>
    </row>
    <row r="106" spans="1:2">
      <c r="A106" s="8">
        <v>37500</v>
      </c>
    </row>
    <row r="107" spans="1:2">
      <c r="A107" s="8">
        <v>37530</v>
      </c>
    </row>
    <row r="108" spans="1:2">
      <c r="A108" s="8">
        <v>37561</v>
      </c>
    </row>
    <row r="109" spans="1:2">
      <c r="A109" s="8">
        <v>37591</v>
      </c>
    </row>
    <row r="110" spans="1:2">
      <c r="A110" s="8">
        <v>37622</v>
      </c>
    </row>
    <row r="111" spans="1:2">
      <c r="A111" s="8">
        <v>37653</v>
      </c>
      <c r="B111">
        <v>100</v>
      </c>
    </row>
    <row r="112" spans="1:2">
      <c r="A112" s="8">
        <v>37681</v>
      </c>
      <c r="B112">
        <v>98.6</v>
      </c>
    </row>
    <row r="113" spans="1:2">
      <c r="A113" s="8">
        <v>37712</v>
      </c>
      <c r="B113">
        <v>109.3</v>
      </c>
    </row>
    <row r="114" spans="1:2">
      <c r="A114" s="8">
        <v>37742</v>
      </c>
      <c r="B114">
        <v>111.6</v>
      </c>
    </row>
    <row r="115" spans="1:2">
      <c r="A115" s="8">
        <v>37773</v>
      </c>
      <c r="B115">
        <v>109.6</v>
      </c>
    </row>
    <row r="116" spans="1:2">
      <c r="A116" s="8">
        <v>37803</v>
      </c>
      <c r="B116">
        <v>112.3</v>
      </c>
    </row>
    <row r="117" spans="1:2">
      <c r="A117" s="8">
        <v>37834</v>
      </c>
      <c r="B117">
        <v>120.6</v>
      </c>
    </row>
    <row r="118" spans="1:2">
      <c r="A118" s="8">
        <v>37865</v>
      </c>
      <c r="B118">
        <v>124.2</v>
      </c>
    </row>
    <row r="119" spans="1:2">
      <c r="A119" s="8">
        <v>37895</v>
      </c>
      <c r="B119">
        <v>130.19999999999999</v>
      </c>
    </row>
    <row r="120" spans="1:2">
      <c r="A120" s="8">
        <v>37926</v>
      </c>
      <c r="B120">
        <v>130.80000000000001</v>
      </c>
    </row>
    <row r="121" spans="1:2">
      <c r="A121" s="8">
        <v>37956</v>
      </c>
      <c r="B121">
        <v>123.1</v>
      </c>
    </row>
    <row r="122" spans="1:2">
      <c r="A122" s="8">
        <v>37987</v>
      </c>
      <c r="B122">
        <v>133.30000000000001</v>
      </c>
    </row>
    <row r="123" spans="1:2">
      <c r="A123" s="8">
        <v>38018</v>
      </c>
      <c r="B123">
        <v>109.4</v>
      </c>
    </row>
    <row r="124" spans="1:2">
      <c r="A124" s="8">
        <v>38047</v>
      </c>
      <c r="B124">
        <v>110.3</v>
      </c>
    </row>
    <row r="125" spans="1:2">
      <c r="A125" s="8">
        <v>38078</v>
      </c>
      <c r="B125">
        <v>120.3</v>
      </c>
    </row>
    <row r="126" spans="1:2">
      <c r="A126" s="8">
        <v>38108</v>
      </c>
      <c r="B126">
        <v>122.1</v>
      </c>
    </row>
    <row r="127" spans="1:2">
      <c r="A127" s="8">
        <v>38139</v>
      </c>
      <c r="B127">
        <v>120.4</v>
      </c>
    </row>
    <row r="128" spans="1:2">
      <c r="A128" s="8">
        <v>38169</v>
      </c>
      <c r="B128">
        <v>125.7</v>
      </c>
    </row>
    <row r="129" spans="1:2">
      <c r="A129" s="8">
        <v>38200</v>
      </c>
      <c r="B129">
        <v>131.6</v>
      </c>
    </row>
    <row r="130" spans="1:2">
      <c r="A130" s="8">
        <v>38231</v>
      </c>
      <c r="B130">
        <v>137.4</v>
      </c>
    </row>
    <row r="131" spans="1:2">
      <c r="A131" s="8">
        <v>38261</v>
      </c>
      <c r="B131">
        <v>138.9</v>
      </c>
    </row>
    <row r="132" spans="1:2">
      <c r="A132" s="8">
        <v>38292</v>
      </c>
      <c r="B132">
        <v>136.69999999999999</v>
      </c>
    </row>
    <row r="133" spans="1:2">
      <c r="A133" s="8">
        <v>38322</v>
      </c>
      <c r="B133">
        <v>132.6</v>
      </c>
    </row>
    <row r="134" spans="1:2">
      <c r="A134" s="8">
        <v>38353</v>
      </c>
      <c r="B134">
        <v>141.6</v>
      </c>
    </row>
    <row r="135" spans="1:2">
      <c r="A135" s="8">
        <v>38384</v>
      </c>
      <c r="B135">
        <v>111.9</v>
      </c>
    </row>
    <row r="136" spans="1:2">
      <c r="A136" s="8">
        <v>38412</v>
      </c>
      <c r="B136">
        <v>114.9</v>
      </c>
    </row>
    <row r="137" spans="1:2">
      <c r="A137" s="8">
        <v>38443</v>
      </c>
      <c r="B137">
        <v>125.6</v>
      </c>
    </row>
    <row r="138" spans="1:2">
      <c r="A138" s="8">
        <v>38473</v>
      </c>
      <c r="B138">
        <v>126.7</v>
      </c>
    </row>
    <row r="139" spans="1:2">
      <c r="A139" s="8">
        <v>38504</v>
      </c>
      <c r="B139">
        <v>124.2</v>
      </c>
    </row>
    <row r="140" spans="1:2">
      <c r="A140" s="8">
        <v>38534</v>
      </c>
      <c r="B140">
        <v>131.69999999999999</v>
      </c>
    </row>
    <row r="141" spans="1:2">
      <c r="A141" s="8">
        <v>38565</v>
      </c>
      <c r="B141">
        <v>138.30000000000001</v>
      </c>
    </row>
    <row r="142" spans="1:2">
      <c r="A142" s="8">
        <v>38596</v>
      </c>
      <c r="B142">
        <v>143.9</v>
      </c>
    </row>
    <row r="143" spans="1:2">
      <c r="A143" s="8">
        <v>38626</v>
      </c>
      <c r="B143">
        <v>145.9</v>
      </c>
    </row>
    <row r="144" spans="1:2">
      <c r="A144" s="8">
        <v>38657</v>
      </c>
      <c r="B144">
        <v>145.69999999999999</v>
      </c>
    </row>
    <row r="145" spans="1:2">
      <c r="A145" s="8">
        <v>38687</v>
      </c>
      <c r="B145">
        <v>142.80000000000001</v>
      </c>
    </row>
    <row r="146" spans="1:2">
      <c r="A146" s="8">
        <v>38718</v>
      </c>
      <c r="B146">
        <v>152.80000000000001</v>
      </c>
    </row>
    <row r="147" spans="1:2">
      <c r="A147" s="8">
        <v>38749</v>
      </c>
      <c r="B147">
        <v>120.1</v>
      </c>
    </row>
    <row r="148" spans="1:2">
      <c r="A148" s="8">
        <v>38777</v>
      </c>
      <c r="B148">
        <v>121.4</v>
      </c>
    </row>
    <row r="149" spans="1:2">
      <c r="A149" s="8">
        <v>38808</v>
      </c>
      <c r="B149">
        <v>137.30000000000001</v>
      </c>
    </row>
    <row r="150" spans="1:2">
      <c r="A150" s="8">
        <v>38838</v>
      </c>
      <c r="B150">
        <v>136.69999999999999</v>
      </c>
    </row>
    <row r="151" spans="1:2">
      <c r="A151" s="8">
        <v>38869</v>
      </c>
      <c r="B151">
        <v>139</v>
      </c>
    </row>
    <row r="152" spans="1:2">
      <c r="A152" s="8">
        <v>38899</v>
      </c>
      <c r="B152">
        <v>142.9</v>
      </c>
    </row>
    <row r="153" spans="1:2">
      <c r="A153" s="8">
        <v>38930</v>
      </c>
      <c r="B153">
        <v>148.69999999999999</v>
      </c>
    </row>
    <row r="154" spans="1:2">
      <c r="A154" s="8">
        <v>38961</v>
      </c>
      <c r="B154">
        <v>155.6</v>
      </c>
    </row>
    <row r="155" spans="1:2">
      <c r="A155" s="8">
        <v>38991</v>
      </c>
      <c r="B155">
        <v>158.4</v>
      </c>
    </row>
    <row r="156" spans="1:2">
      <c r="A156" s="8">
        <v>39022</v>
      </c>
      <c r="B156">
        <v>159.30000000000001</v>
      </c>
    </row>
    <row r="157" spans="1:2">
      <c r="A157" s="8">
        <v>39052</v>
      </c>
      <c r="B157">
        <v>155.80000000000001</v>
      </c>
    </row>
    <row r="158" spans="1:2">
      <c r="A158" s="8">
        <v>39083</v>
      </c>
      <c r="B158">
        <v>165.6</v>
      </c>
    </row>
    <row r="159" spans="1:2">
      <c r="A159" s="8">
        <v>39114</v>
      </c>
      <c r="B159">
        <v>130.5</v>
      </c>
    </row>
    <row r="160" spans="1:2">
      <c r="A160" s="8">
        <v>39142</v>
      </c>
      <c r="B160">
        <v>128.80000000000001</v>
      </c>
    </row>
    <row r="161" spans="1:2">
      <c r="A161" s="8">
        <v>39173</v>
      </c>
      <c r="B161">
        <v>146.1</v>
      </c>
    </row>
    <row r="162" spans="1:2">
      <c r="A162" s="8">
        <v>39203</v>
      </c>
      <c r="B162">
        <v>146.69999999999999</v>
      </c>
    </row>
    <row r="163" spans="1:2">
      <c r="A163" s="8">
        <v>39234</v>
      </c>
      <c r="B163">
        <v>150.19999999999999</v>
      </c>
    </row>
    <row r="164" spans="1:2">
      <c r="A164" s="8">
        <v>39264</v>
      </c>
      <c r="B164">
        <v>154.69999999999999</v>
      </c>
    </row>
    <row r="165" spans="1:2">
      <c r="A165" s="8">
        <v>39295</v>
      </c>
      <c r="B165">
        <v>163</v>
      </c>
    </row>
    <row r="166" spans="1:2">
      <c r="A166" s="8">
        <v>39326</v>
      </c>
      <c r="B166">
        <v>166.1</v>
      </c>
    </row>
    <row r="167" spans="1:2">
      <c r="A167" s="8">
        <v>39356</v>
      </c>
      <c r="B167">
        <v>167.3</v>
      </c>
    </row>
    <row r="168" spans="1:2">
      <c r="A168" s="8">
        <v>39387</v>
      </c>
      <c r="B168">
        <v>171.3</v>
      </c>
    </row>
    <row r="169" spans="1:2">
      <c r="A169" s="8">
        <v>39417</v>
      </c>
      <c r="B169">
        <v>167.4</v>
      </c>
    </row>
    <row r="170" spans="1:2">
      <c r="A170" s="8">
        <v>39448</v>
      </c>
      <c r="B170">
        <v>178.6</v>
      </c>
    </row>
    <row r="171" spans="1:2">
      <c r="A171" s="8">
        <v>39479</v>
      </c>
      <c r="B171">
        <v>143.1</v>
      </c>
    </row>
    <row r="172" spans="1:2">
      <c r="A172" s="8">
        <v>39508</v>
      </c>
      <c r="B172">
        <v>143.30000000000001</v>
      </c>
    </row>
    <row r="173" spans="1:2">
      <c r="A173" s="8">
        <v>39539</v>
      </c>
      <c r="B173">
        <v>157.1</v>
      </c>
    </row>
    <row r="174" spans="1:2">
      <c r="A174" s="8">
        <v>39569</v>
      </c>
      <c r="B174">
        <v>159.6</v>
      </c>
    </row>
    <row r="175" spans="1:2">
      <c r="A175" s="8">
        <v>39600</v>
      </c>
      <c r="B175">
        <v>161.4</v>
      </c>
    </row>
    <row r="176" spans="1:2">
      <c r="A176" s="8">
        <v>39630</v>
      </c>
      <c r="B176">
        <v>164.6</v>
      </c>
    </row>
    <row r="177" spans="1:2">
      <c r="A177" s="8">
        <v>39661</v>
      </c>
      <c r="B177">
        <v>173.5</v>
      </c>
    </row>
    <row r="178" spans="1:2">
      <c r="A178" s="8">
        <v>39692</v>
      </c>
      <c r="B178">
        <v>175.7</v>
      </c>
    </row>
    <row r="179" spans="1:2">
      <c r="A179" s="8">
        <v>39722</v>
      </c>
      <c r="B179">
        <v>179.3</v>
      </c>
    </row>
    <row r="180" spans="1:2">
      <c r="A180" s="8">
        <v>39753</v>
      </c>
      <c r="B180">
        <v>173.7</v>
      </c>
    </row>
    <row r="181" spans="1:2">
      <c r="A181" s="8">
        <v>39783</v>
      </c>
      <c r="B181">
        <v>155.30000000000001</v>
      </c>
    </row>
    <row r="182" spans="1:2">
      <c r="A182" s="8">
        <v>39814</v>
      </c>
      <c r="B182">
        <v>165.1</v>
      </c>
    </row>
    <row r="183" spans="1:2">
      <c r="A183" s="8">
        <v>39845</v>
      </c>
      <c r="B183">
        <v>124.3</v>
      </c>
    </row>
    <row r="184" spans="1:2">
      <c r="A184" s="8">
        <v>39873</v>
      </c>
      <c r="B184">
        <v>124.2</v>
      </c>
    </row>
    <row r="185" spans="1:2">
      <c r="A185" s="8">
        <v>39904</v>
      </c>
      <c r="B185">
        <v>139.9</v>
      </c>
    </row>
    <row r="186" spans="1:2">
      <c r="A186" s="8">
        <v>39934</v>
      </c>
      <c r="B186">
        <v>138</v>
      </c>
    </row>
    <row r="187" spans="1:2">
      <c r="A187" s="8">
        <v>39965</v>
      </c>
      <c r="B187">
        <v>137.4</v>
      </c>
    </row>
    <row r="188" spans="1:2">
      <c r="A188" s="8">
        <v>39995</v>
      </c>
      <c r="B188">
        <v>144</v>
      </c>
    </row>
    <row r="189" spans="1:2">
      <c r="A189" s="8">
        <v>40026</v>
      </c>
      <c r="B189">
        <v>157</v>
      </c>
    </row>
    <row r="190" spans="1:2">
      <c r="A190" s="8">
        <v>40057</v>
      </c>
      <c r="B190">
        <v>157.9</v>
      </c>
    </row>
    <row r="191" spans="1:2">
      <c r="A191" s="8">
        <v>40087</v>
      </c>
      <c r="B191">
        <v>165.7</v>
      </c>
    </row>
    <row r="192" spans="1:2">
      <c r="A192" s="8">
        <v>40118</v>
      </c>
      <c r="B192">
        <v>165.2</v>
      </c>
    </row>
    <row r="193" spans="1:2">
      <c r="A193" s="8">
        <v>40148</v>
      </c>
      <c r="B193">
        <v>158.4</v>
      </c>
    </row>
    <row r="194" spans="1:2">
      <c r="A194" s="8">
        <v>40179</v>
      </c>
      <c r="B194">
        <v>171.1</v>
      </c>
    </row>
    <row r="195" spans="1:2">
      <c r="A195" s="8">
        <v>40210</v>
      </c>
      <c r="B195">
        <v>131</v>
      </c>
    </row>
    <row r="196" spans="1:2">
      <c r="A196" s="8">
        <v>40238</v>
      </c>
      <c r="B196">
        <v>130.9</v>
      </c>
    </row>
    <row r="197" spans="1:2">
      <c r="A197" s="8">
        <v>40269</v>
      </c>
      <c r="B197">
        <v>149.4</v>
      </c>
    </row>
    <row r="198" spans="1:2">
      <c r="A198" s="8">
        <v>40299</v>
      </c>
      <c r="B198">
        <v>147.30000000000001</v>
      </c>
    </row>
    <row r="199" spans="1:2">
      <c r="A199" s="8">
        <v>40330</v>
      </c>
      <c r="B199">
        <v>148.6</v>
      </c>
    </row>
    <row r="200" spans="1:2">
      <c r="A200" s="8">
        <v>40360</v>
      </c>
      <c r="B200">
        <v>154.30000000000001</v>
      </c>
    </row>
    <row r="201" spans="1:2">
      <c r="A201" s="8">
        <v>40391</v>
      </c>
      <c r="B201">
        <v>164</v>
      </c>
    </row>
    <row r="202" spans="1:2">
      <c r="A202" s="8">
        <v>40422</v>
      </c>
      <c r="B202">
        <v>165</v>
      </c>
    </row>
    <row r="203" spans="1:2">
      <c r="A203" s="8">
        <v>40452</v>
      </c>
      <c r="B203">
        <v>171.9</v>
      </c>
    </row>
    <row r="204" spans="1:2">
      <c r="A204" s="8">
        <v>40483</v>
      </c>
      <c r="B204">
        <v>174.8</v>
      </c>
    </row>
    <row r="205" spans="1:2">
      <c r="A205" s="8">
        <v>40513</v>
      </c>
      <c r="B205">
        <v>168.9</v>
      </c>
    </row>
    <row r="206" spans="1:2">
      <c r="A206" s="8">
        <v>40544</v>
      </c>
      <c r="B206">
        <v>182.9</v>
      </c>
    </row>
    <row r="207" spans="1:2">
      <c r="A207" s="8">
        <v>40575</v>
      </c>
      <c r="B207">
        <v>139.4</v>
      </c>
    </row>
    <row r="208" spans="1:2">
      <c r="A208" s="8">
        <v>40603</v>
      </c>
      <c r="B208">
        <v>139.19999999999999</v>
      </c>
    </row>
    <row r="209" spans="1:2">
      <c r="A209" s="8">
        <v>40634</v>
      </c>
      <c r="B209">
        <v>157.80000000000001</v>
      </c>
    </row>
    <row r="210" spans="1:2">
      <c r="A210" s="8">
        <v>40664</v>
      </c>
      <c r="B210">
        <v>153.69999999999999</v>
      </c>
    </row>
    <row r="211" spans="1:2">
      <c r="A211" s="8">
        <v>40695</v>
      </c>
      <c r="B211">
        <v>155.30000000000001</v>
      </c>
    </row>
    <row r="212" spans="1:2">
      <c r="A212" s="8">
        <v>40725</v>
      </c>
      <c r="B212">
        <v>163.9</v>
      </c>
    </row>
    <row r="213" spans="1:2">
      <c r="A213" s="8">
        <v>40756</v>
      </c>
      <c r="B213">
        <v>168.8</v>
      </c>
    </row>
    <row r="214" spans="1:2">
      <c r="A214" s="8">
        <v>40787</v>
      </c>
      <c r="B214">
        <v>176.2</v>
      </c>
    </row>
    <row r="215" spans="1:2">
      <c r="A215" s="8">
        <v>40817</v>
      </c>
      <c r="B215">
        <v>186</v>
      </c>
    </row>
    <row r="216" spans="1:2">
      <c r="A216" s="8">
        <v>40848</v>
      </c>
      <c r="B216">
        <v>185.3</v>
      </c>
    </row>
    <row r="217" spans="1:2">
      <c r="A217" s="8">
        <v>40878</v>
      </c>
      <c r="B217">
        <v>181.4</v>
      </c>
    </row>
    <row r="218" spans="1:2">
      <c r="A218" s="8">
        <v>40909</v>
      </c>
      <c r="B218">
        <v>197.1</v>
      </c>
    </row>
    <row r="219" spans="1:2">
      <c r="A219" s="8">
        <v>40940</v>
      </c>
      <c r="B219">
        <v>145.5</v>
      </c>
    </row>
    <row r="220" spans="1:2">
      <c r="A220" s="8">
        <v>40969</v>
      </c>
      <c r="B220">
        <v>148.1</v>
      </c>
    </row>
    <row r="221" spans="1:2">
      <c r="A221" s="8">
        <v>41000</v>
      </c>
      <c r="B221">
        <v>163.69999999999999</v>
      </c>
    </row>
    <row r="222" spans="1:2">
      <c r="A222" s="8">
        <v>41030</v>
      </c>
      <c r="B222">
        <v>159.69999999999999</v>
      </c>
    </row>
    <row r="223" spans="1:2">
      <c r="A223" s="8">
        <v>41061</v>
      </c>
      <c r="B223">
        <v>163.1</v>
      </c>
    </row>
    <row r="224" spans="1:2">
      <c r="A224" s="8">
        <v>41091</v>
      </c>
      <c r="B224">
        <v>168.3</v>
      </c>
    </row>
    <row r="225" spans="1:3">
      <c r="A225" s="8">
        <v>41122</v>
      </c>
      <c r="B225">
        <v>174.4</v>
      </c>
    </row>
    <row r="226" spans="1:3">
      <c r="A226" s="8">
        <v>41153</v>
      </c>
      <c r="B226">
        <v>182.2</v>
      </c>
    </row>
    <row r="227" spans="1:3">
      <c r="A227" s="8">
        <v>41183</v>
      </c>
      <c r="B227">
        <v>187.9</v>
      </c>
    </row>
    <row r="228" spans="1:3">
      <c r="A228" s="8">
        <v>41214</v>
      </c>
      <c r="B228">
        <v>189.4</v>
      </c>
    </row>
    <row r="229" spans="1:3">
      <c r="A229" s="8">
        <v>41244</v>
      </c>
      <c r="B229">
        <v>185.6</v>
      </c>
    </row>
    <row r="230" spans="1:3">
      <c r="A230" s="8">
        <v>41275</v>
      </c>
      <c r="B230">
        <v>201.3</v>
      </c>
    </row>
    <row r="231" spans="1:3">
      <c r="A231" s="8">
        <v>41306</v>
      </c>
      <c r="B231">
        <v>147</v>
      </c>
      <c r="C231">
        <v>100</v>
      </c>
    </row>
    <row r="232" spans="1:3">
      <c r="A232" s="8">
        <v>41334</v>
      </c>
      <c r="B232">
        <v>146.1</v>
      </c>
      <c r="C232">
        <v>99.3</v>
      </c>
    </row>
    <row r="233" spans="1:3">
      <c r="A233" s="8">
        <v>41365</v>
      </c>
      <c r="B233">
        <v>165.4</v>
      </c>
      <c r="C233">
        <v>114.1</v>
      </c>
    </row>
    <row r="234" spans="1:3">
      <c r="A234" s="8">
        <v>41395</v>
      </c>
      <c r="B234">
        <v>162.6</v>
      </c>
      <c r="C234">
        <v>109.9</v>
      </c>
    </row>
    <row r="235" spans="1:3">
      <c r="A235" s="8">
        <v>41426</v>
      </c>
      <c r="B235">
        <v>163.9</v>
      </c>
      <c r="C235">
        <v>112.1</v>
      </c>
    </row>
    <row r="236" spans="1:3">
      <c r="A236" s="8">
        <v>41456</v>
      </c>
      <c r="B236">
        <v>170.4</v>
      </c>
      <c r="C236">
        <v>114.1</v>
      </c>
    </row>
    <row r="237" spans="1:3">
      <c r="A237" s="8">
        <v>41487</v>
      </c>
      <c r="B237">
        <v>177.1</v>
      </c>
      <c r="C237">
        <v>117.8</v>
      </c>
    </row>
    <row r="238" spans="1:3">
      <c r="A238" s="8">
        <v>41518</v>
      </c>
      <c r="B238">
        <v>181.9</v>
      </c>
      <c r="C238">
        <v>120.2</v>
      </c>
    </row>
    <row r="239" spans="1:3">
      <c r="A239" s="8">
        <v>41548</v>
      </c>
      <c r="B239">
        <v>189.5</v>
      </c>
      <c r="C239">
        <v>126.4</v>
      </c>
    </row>
    <row r="240" spans="1:3">
      <c r="A240" s="8">
        <v>41579</v>
      </c>
      <c r="B240">
        <v>194.6</v>
      </c>
      <c r="C240">
        <v>128.69999999999999</v>
      </c>
    </row>
    <row r="241" spans="1:3">
      <c r="A241" s="8">
        <v>41609</v>
      </c>
      <c r="B241">
        <v>190.9</v>
      </c>
      <c r="C241">
        <v>126.4</v>
      </c>
    </row>
    <row r="242" spans="1:3">
      <c r="A242" s="8">
        <v>41640</v>
      </c>
      <c r="B242">
        <v>203.3</v>
      </c>
      <c r="C242">
        <v>136.30000000000001</v>
      </c>
    </row>
    <row r="243" spans="1:3">
      <c r="A243" s="8">
        <v>41671</v>
      </c>
      <c r="B243">
        <v>146.4</v>
      </c>
      <c r="C243">
        <v>101.2</v>
      </c>
    </row>
    <row r="244" spans="1:3">
      <c r="A244" s="8">
        <v>41699</v>
      </c>
      <c r="B244">
        <v>148</v>
      </c>
      <c r="C244">
        <v>102.2</v>
      </c>
    </row>
    <row r="245" spans="1:3">
      <c r="A245" s="8">
        <v>41730</v>
      </c>
      <c r="B245">
        <v>165.9</v>
      </c>
      <c r="C245">
        <v>113.7</v>
      </c>
    </row>
    <row r="246" spans="1:3">
      <c r="A246" s="8">
        <v>41760</v>
      </c>
      <c r="B246">
        <v>164.1</v>
      </c>
      <c r="C246">
        <v>111.6</v>
      </c>
    </row>
    <row r="247" spans="1:3">
      <c r="A247" s="8">
        <v>41791</v>
      </c>
      <c r="B247">
        <v>165.6</v>
      </c>
      <c r="C247">
        <v>111.6</v>
      </c>
    </row>
    <row r="248" spans="1:3">
      <c r="A248" s="8">
        <v>41821</v>
      </c>
      <c r="B248">
        <v>170.9</v>
      </c>
      <c r="C248">
        <v>116.9</v>
      </c>
    </row>
    <row r="249" spans="1:3">
      <c r="A249" s="8">
        <v>41852</v>
      </c>
      <c r="B249">
        <v>178.2</v>
      </c>
      <c r="C249">
        <v>120.6</v>
      </c>
    </row>
    <row r="250" spans="1:3">
      <c r="A250" s="8">
        <v>41883</v>
      </c>
      <c r="B250">
        <v>181.2</v>
      </c>
      <c r="C250">
        <v>123</v>
      </c>
    </row>
    <row r="251" spans="1:3">
      <c r="A251" s="8">
        <v>41913</v>
      </c>
      <c r="B251">
        <v>193.7</v>
      </c>
      <c r="C251">
        <v>131.69999999999999</v>
      </c>
    </row>
    <row r="252" spans="1:3">
      <c r="A252" s="8">
        <v>41944</v>
      </c>
      <c r="B252">
        <v>194.9</v>
      </c>
      <c r="C252">
        <v>131.4</v>
      </c>
    </row>
    <row r="253" spans="1:3">
      <c r="A253" s="8">
        <v>41974</v>
      </c>
      <c r="B253">
        <v>189.4</v>
      </c>
      <c r="C253">
        <v>127.9</v>
      </c>
    </row>
    <row r="254" spans="1:3">
      <c r="A254" s="8">
        <v>42005</v>
      </c>
      <c r="B254">
        <v>207.6</v>
      </c>
      <c r="C254">
        <v>141.5</v>
      </c>
    </row>
    <row r="255" spans="1:3">
      <c r="A255" s="8">
        <v>42036</v>
      </c>
      <c r="B255">
        <v>144.1</v>
      </c>
      <c r="C255">
        <v>100.5</v>
      </c>
    </row>
    <row r="256" spans="1:3">
      <c r="A256" s="8">
        <v>42064</v>
      </c>
      <c r="B256">
        <v>142.19999999999999</v>
      </c>
      <c r="C256">
        <v>100.2</v>
      </c>
    </row>
    <row r="257" spans="1:3">
      <c r="A257" s="8">
        <v>42095</v>
      </c>
      <c r="B257">
        <v>162.6</v>
      </c>
      <c r="C257">
        <v>112.7</v>
      </c>
    </row>
    <row r="258" spans="1:3">
      <c r="A258" s="8">
        <v>42125</v>
      </c>
      <c r="B258">
        <v>154.80000000000001</v>
      </c>
      <c r="C258">
        <v>108.6</v>
      </c>
    </row>
    <row r="259" spans="1:3">
      <c r="A259" s="8">
        <v>42156</v>
      </c>
      <c r="B259">
        <v>156</v>
      </c>
      <c r="C259">
        <v>107.6</v>
      </c>
    </row>
    <row r="260" spans="1:3">
      <c r="A260" s="8">
        <v>42186</v>
      </c>
      <c r="B260">
        <v>161.6</v>
      </c>
      <c r="C260">
        <v>114.1</v>
      </c>
    </row>
    <row r="261" spans="1:3">
      <c r="A261" s="8">
        <v>42217</v>
      </c>
      <c r="B261">
        <v>169.4</v>
      </c>
      <c r="C261">
        <v>117.9</v>
      </c>
    </row>
    <row r="262" spans="1:3">
      <c r="A262" s="8">
        <v>42248</v>
      </c>
      <c r="B262">
        <v>172.9</v>
      </c>
      <c r="C262">
        <v>120.8</v>
      </c>
    </row>
    <row r="263" spans="1:3">
      <c r="A263" s="8">
        <v>42278</v>
      </c>
      <c r="B263">
        <v>187.3</v>
      </c>
      <c r="C263">
        <v>129.80000000000001</v>
      </c>
    </row>
    <row r="264" spans="1:3">
      <c r="A264" s="8">
        <v>42309</v>
      </c>
      <c r="B264">
        <v>188.2</v>
      </c>
      <c r="C264">
        <v>130.1</v>
      </c>
    </row>
    <row r="265" spans="1:3">
      <c r="A265" s="8">
        <v>42339</v>
      </c>
      <c r="B265">
        <v>181.3</v>
      </c>
      <c r="C265">
        <v>126.1</v>
      </c>
    </row>
    <row r="266" spans="1:3">
      <c r="A266" s="8">
        <v>42370</v>
      </c>
      <c r="B266">
        <v>199</v>
      </c>
      <c r="C266">
        <v>138.69999999999999</v>
      </c>
    </row>
    <row r="267" spans="1:3">
      <c r="A267" s="8">
        <v>42401</v>
      </c>
      <c r="B267">
        <v>138.9</v>
      </c>
      <c r="C267">
        <v>98.3</v>
      </c>
    </row>
    <row r="268" spans="1:3">
      <c r="A268" s="8">
        <v>42430</v>
      </c>
      <c r="B268">
        <v>142.9</v>
      </c>
      <c r="C268">
        <v>101.6</v>
      </c>
    </row>
    <row r="269" spans="1:3">
      <c r="A269" s="8">
        <v>42461</v>
      </c>
      <c r="B269">
        <v>161.80000000000001</v>
      </c>
      <c r="C269">
        <v>113.9</v>
      </c>
    </row>
    <row r="270" spans="1:3">
      <c r="A270" s="8">
        <v>42491</v>
      </c>
      <c r="B270">
        <v>154</v>
      </c>
      <c r="C270">
        <v>108.3</v>
      </c>
    </row>
    <row r="271" spans="1:3">
      <c r="A271" s="8">
        <v>42522</v>
      </c>
      <c r="C271">
        <v>107.6</v>
      </c>
    </row>
    <row r="272" spans="1:3">
      <c r="A272" s="8">
        <v>42552</v>
      </c>
      <c r="C272">
        <v>114.1</v>
      </c>
    </row>
    <row r="273" spans="1:3">
      <c r="A273" s="8">
        <v>42583</v>
      </c>
      <c r="C273">
        <v>117.7</v>
      </c>
    </row>
    <row r="274" spans="1:3">
      <c r="A274" s="8">
        <v>42614</v>
      </c>
      <c r="C274">
        <v>123.5</v>
      </c>
    </row>
    <row r="275" spans="1:3">
      <c r="A275" s="8">
        <v>42644</v>
      </c>
      <c r="C275">
        <v>131.4</v>
      </c>
    </row>
    <row r="276" spans="1:3">
      <c r="A276" s="8">
        <v>42675</v>
      </c>
      <c r="C276">
        <v>132</v>
      </c>
    </row>
    <row r="277" spans="1:3">
      <c r="A277" s="8">
        <v>42705</v>
      </c>
      <c r="C277">
        <v>131.4</v>
      </c>
    </row>
    <row r="278" spans="1:3">
      <c r="A278" s="8">
        <v>42736</v>
      </c>
      <c r="C278">
        <v>140.69999999999999</v>
      </c>
    </row>
    <row r="279" spans="1:3">
      <c r="A279" s="8">
        <v>42767</v>
      </c>
      <c r="C279">
        <v>104.3</v>
      </c>
    </row>
    <row r="280" spans="1:3">
      <c r="A280" s="8">
        <v>42795</v>
      </c>
      <c r="C280">
        <v>102</v>
      </c>
    </row>
    <row r="281" spans="1:3">
      <c r="A281" s="8">
        <v>42826</v>
      </c>
      <c r="C281">
        <v>117.8</v>
      </c>
    </row>
    <row r="282" spans="1:3">
      <c r="A282" s="8">
        <v>42856</v>
      </c>
      <c r="C282">
        <v>112.4</v>
      </c>
    </row>
    <row r="283" spans="1:3">
      <c r="A283" s="8">
        <v>42887</v>
      </c>
      <c r="C283">
        <v>114.3</v>
      </c>
    </row>
    <row r="284" spans="1:3">
      <c r="A284" s="8">
        <v>42917</v>
      </c>
      <c r="C284">
        <v>120.5</v>
      </c>
    </row>
    <row r="285" spans="1:3">
      <c r="A285" s="8">
        <v>42948</v>
      </c>
      <c r="C285">
        <v>122.4</v>
      </c>
    </row>
    <row r="286" spans="1:3">
      <c r="A286" s="8">
        <v>42979</v>
      </c>
      <c r="C286">
        <v>129.9</v>
      </c>
    </row>
    <row r="287" spans="1:3">
      <c r="A287" s="8">
        <v>43009</v>
      </c>
      <c r="C287">
        <v>138.6</v>
      </c>
    </row>
    <row r="288" spans="1:3">
      <c r="A288" s="8">
        <v>43040</v>
      </c>
      <c r="C288">
        <v>135.4</v>
      </c>
    </row>
    <row r="289" spans="1:3">
      <c r="A289" s="8">
        <v>43070</v>
      </c>
      <c r="C289">
        <v>133</v>
      </c>
    </row>
    <row r="290" spans="1:3">
      <c r="A290" s="8">
        <v>43101</v>
      </c>
      <c r="C290">
        <v>140.69999999999999</v>
      </c>
    </row>
    <row r="291" spans="1:3">
      <c r="A291" s="8">
        <v>43132</v>
      </c>
      <c r="C291">
        <v>108.9</v>
      </c>
    </row>
    <row r="292" spans="1:3">
      <c r="A292" s="8">
        <v>43160</v>
      </c>
      <c r="C292">
        <v>106.4</v>
      </c>
    </row>
    <row r="293" spans="1:3">
      <c r="A293" s="8">
        <v>43191</v>
      </c>
      <c r="C293">
        <v>121.2</v>
      </c>
    </row>
    <row r="294" spans="1:3">
      <c r="A294" s="8">
        <v>43221</v>
      </c>
      <c r="C294">
        <v>117.8</v>
      </c>
    </row>
    <row r="295" spans="1:3">
      <c r="A295" s="8">
        <v>43252</v>
      </c>
      <c r="C295">
        <v>119.8</v>
      </c>
    </row>
    <row r="296" spans="1:3">
      <c r="A296" s="8">
        <v>43282</v>
      </c>
      <c r="C296">
        <v>123.4</v>
      </c>
    </row>
    <row r="297" spans="1:3">
      <c r="A297" s="8">
        <v>43313</v>
      </c>
      <c r="C297">
        <v>127.3</v>
      </c>
    </row>
    <row r="298" spans="1:3">
      <c r="A298" s="8">
        <v>43344</v>
      </c>
      <c r="C298">
        <v>132.30000000000001</v>
      </c>
    </row>
    <row r="299" spans="1:3">
      <c r="A299" s="8">
        <v>43374</v>
      </c>
      <c r="C299">
        <v>140.4</v>
      </c>
    </row>
    <row r="300" spans="1:3">
      <c r="A300" s="8">
        <v>43405</v>
      </c>
      <c r="C300">
        <v>141.69999999999999</v>
      </c>
    </row>
    <row r="301" spans="1:3">
      <c r="A301" s="8">
        <v>43435</v>
      </c>
      <c r="C301">
        <v>136.1</v>
      </c>
    </row>
    <row r="302" spans="1:3">
      <c r="A302" s="8">
        <v>43466</v>
      </c>
      <c r="C302">
        <v>148.5</v>
      </c>
    </row>
    <row r="303" spans="1:3">
      <c r="A303" s="8">
        <v>43497</v>
      </c>
      <c r="C303">
        <v>109.2</v>
      </c>
    </row>
    <row r="304" spans="1:3">
      <c r="A304" s="8">
        <v>43525</v>
      </c>
      <c r="C304">
        <v>108.3</v>
      </c>
    </row>
    <row r="305" spans="1:3">
      <c r="A305" s="8">
        <v>43556</v>
      </c>
      <c r="C305">
        <v>121.8</v>
      </c>
    </row>
    <row r="306" spans="1:3">
      <c r="A306" s="8">
        <v>43586</v>
      </c>
      <c r="C306">
        <v>120.9</v>
      </c>
    </row>
    <row r="307" spans="1:3">
      <c r="A307" s="8">
        <v>43617</v>
      </c>
      <c r="C307">
        <v>118.9</v>
      </c>
    </row>
    <row r="308" spans="1:3">
      <c r="A308" s="8">
        <v>43647</v>
      </c>
      <c r="C308">
        <v>125</v>
      </c>
    </row>
    <row r="309" spans="1:3">
      <c r="A309" s="8">
        <v>43678</v>
      </c>
      <c r="C309">
        <v>131</v>
      </c>
    </row>
    <row r="310" spans="1:3">
      <c r="A310" s="8">
        <v>43709</v>
      </c>
      <c r="C310">
        <v>135.6</v>
      </c>
    </row>
    <row r="311" spans="1:3">
      <c r="A311" s="8">
        <v>43739</v>
      </c>
      <c r="C311">
        <v>145.9</v>
      </c>
    </row>
    <row r="312" spans="1:3">
      <c r="A312" s="8">
        <v>43770</v>
      </c>
      <c r="C312">
        <v>147.4</v>
      </c>
    </row>
    <row r="313" spans="1:3">
      <c r="A313" s="8">
        <v>43800</v>
      </c>
      <c r="C313">
        <v>138.5</v>
      </c>
    </row>
    <row r="314" spans="1:3">
      <c r="A314" s="8">
        <v>43831</v>
      </c>
      <c r="C314">
        <v>151.69999999999999</v>
      </c>
    </row>
    <row r="315" spans="1:3">
      <c r="A315" s="8">
        <v>43862</v>
      </c>
      <c r="C315">
        <v>111.2</v>
      </c>
    </row>
    <row r="316" spans="1:3">
      <c r="A316" s="8">
        <v>43891</v>
      </c>
      <c r="C316">
        <v>113.4</v>
      </c>
    </row>
    <row r="317" spans="1:3">
      <c r="A317" s="8">
        <v>43922</v>
      </c>
      <c r="C317">
        <v>124.6</v>
      </c>
    </row>
    <row r="318" spans="1:3">
      <c r="A318" s="8">
        <v>43952</v>
      </c>
      <c r="C318">
        <v>110.2</v>
      </c>
    </row>
    <row r="319" spans="1:3">
      <c r="A319" s="8">
        <v>43983</v>
      </c>
      <c r="C319">
        <v>107.8</v>
      </c>
    </row>
    <row r="320" spans="1:3">
      <c r="A320" s="8">
        <v>44013</v>
      </c>
      <c r="C320">
        <v>116.8</v>
      </c>
    </row>
    <row r="321" spans="1:3">
      <c r="A321" s="8">
        <v>44044</v>
      </c>
      <c r="C321">
        <v>125.4</v>
      </c>
    </row>
    <row r="322" spans="1:3">
      <c r="A322" s="8">
        <v>44075</v>
      </c>
      <c r="C322">
        <v>131.6</v>
      </c>
    </row>
    <row r="323" spans="1:3">
      <c r="A323" s="8">
        <v>44105</v>
      </c>
      <c r="C323">
        <v>143.19999999999999</v>
      </c>
    </row>
    <row r="324" spans="1:3">
      <c r="A324" s="8">
        <v>44136</v>
      </c>
      <c r="C324">
        <v>140.69999999999999</v>
      </c>
    </row>
    <row r="325" spans="1:3">
      <c r="A325" s="8">
        <v>44166</v>
      </c>
      <c r="C325">
        <v>136.80000000000001</v>
      </c>
    </row>
    <row r="326" spans="1:3">
      <c r="A326" s="8">
        <v>44197</v>
      </c>
      <c r="C326">
        <v>155.30000000000001</v>
      </c>
    </row>
    <row r="327" spans="1:3">
      <c r="A327" s="8">
        <v>44228</v>
      </c>
      <c r="C327">
        <v>107.6</v>
      </c>
    </row>
    <row r="328" spans="1:3">
      <c r="A328" s="8">
        <v>44256</v>
      </c>
      <c r="C328">
        <v>110</v>
      </c>
    </row>
    <row r="329" spans="1:3">
      <c r="A329" s="8">
        <v>44287</v>
      </c>
      <c r="C329">
        <v>127.8</v>
      </c>
    </row>
    <row r="330" spans="1:3">
      <c r="A330" s="8">
        <v>44317</v>
      </c>
      <c r="C330">
        <v>123.9</v>
      </c>
    </row>
    <row r="331" spans="1:3">
      <c r="A331" s="8">
        <v>44348</v>
      </c>
      <c r="C331">
        <v>122</v>
      </c>
    </row>
    <row r="332" spans="1:3">
      <c r="A332" s="8">
        <v>44378</v>
      </c>
      <c r="C332">
        <v>129.30000000000001</v>
      </c>
    </row>
    <row r="333" spans="1:3">
      <c r="A333" s="8">
        <v>44409</v>
      </c>
      <c r="C333">
        <v>132.30000000000001</v>
      </c>
    </row>
    <row r="334" spans="1:3">
      <c r="A334" s="8">
        <v>44440</v>
      </c>
      <c r="C334">
        <v>135.80000000000001</v>
      </c>
    </row>
    <row r="335" spans="1:3">
      <c r="A335" s="8">
        <v>44470</v>
      </c>
      <c r="C335">
        <v>148.30000000000001</v>
      </c>
    </row>
    <row r="336" spans="1:3">
      <c r="A336" s="8">
        <v>44501</v>
      </c>
      <c r="C336">
        <v>148.5</v>
      </c>
    </row>
    <row r="337" spans="1:3">
      <c r="A337" s="8">
        <v>44531</v>
      </c>
      <c r="C337">
        <v>145.30000000000001</v>
      </c>
    </row>
    <row r="338" spans="1:3">
      <c r="A338" s="8">
        <v>44562</v>
      </c>
      <c r="C338">
        <v>164</v>
      </c>
    </row>
    <row r="339" spans="1:3">
      <c r="A339" s="8">
        <v>44593</v>
      </c>
      <c r="C339">
        <v>116.1</v>
      </c>
    </row>
    <row r="340" spans="1:3">
      <c r="A340" s="8">
        <v>44621</v>
      </c>
      <c r="C340">
        <v>115.6</v>
      </c>
    </row>
    <row r="341" spans="1:3">
      <c r="A341" s="8">
        <v>44652</v>
      </c>
      <c r="C341">
        <v>130.1</v>
      </c>
    </row>
    <row r="342" spans="1:3">
      <c r="A342" s="8">
        <v>44682</v>
      </c>
      <c r="C342">
        <v>120.7</v>
      </c>
    </row>
    <row r="343" spans="1:3">
      <c r="A343" s="8">
        <v>44713</v>
      </c>
      <c r="C343">
        <v>117.8</v>
      </c>
    </row>
    <row r="344" spans="1:3">
      <c r="A344" s="8">
        <v>44743</v>
      </c>
      <c r="C344">
        <v>123.5</v>
      </c>
    </row>
    <row r="345" spans="1:3">
      <c r="A345" s="8">
        <v>44774</v>
      </c>
      <c r="C345">
        <v>129</v>
      </c>
    </row>
    <row r="346" spans="1:3">
      <c r="A346" s="8">
        <v>44805</v>
      </c>
      <c r="C346">
        <v>134.6</v>
      </c>
    </row>
    <row r="347" spans="1:3">
      <c r="A347" s="8">
        <v>44835</v>
      </c>
      <c r="C347">
        <v>144</v>
      </c>
    </row>
    <row r="348" spans="1:3">
      <c r="A348" s="8">
        <v>44866</v>
      </c>
      <c r="C348">
        <v>144.6</v>
      </c>
    </row>
    <row r="349" spans="1:3">
      <c r="A349" s="8">
        <v>44896</v>
      </c>
      <c r="C349">
        <v>141.80000000000001</v>
      </c>
    </row>
    <row r="350" spans="1:3">
      <c r="A350" s="8">
        <v>44927</v>
      </c>
      <c r="C350">
        <v>156.80000000000001</v>
      </c>
    </row>
    <row r="351" spans="1:3">
      <c r="A351" s="8">
        <v>44958</v>
      </c>
    </row>
    <row r="352" spans="1:3">
      <c r="A352" s="8"/>
    </row>
    <row r="353" spans="1:1">
      <c r="A353"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65806-525D-40E6-8520-6C06BF764B69}">
  <dimension ref="A1:B353"/>
  <sheetViews>
    <sheetView workbookViewId="0">
      <selection activeCell="B15" sqref="B15:B16"/>
    </sheetView>
  </sheetViews>
  <sheetFormatPr defaultRowHeight="14.4"/>
  <cols>
    <col min="1" max="1" width="10.109375" style="6" bestFit="1" customWidth="1"/>
  </cols>
  <sheetData>
    <row r="1" spans="1:2">
      <c r="B1" t="s">
        <v>715</v>
      </c>
    </row>
    <row r="2" spans="1:2">
      <c r="A2" s="8">
        <v>34335</v>
      </c>
      <c r="B2">
        <v>117.9</v>
      </c>
    </row>
    <row r="3" spans="1:2">
      <c r="A3" s="8">
        <v>34366</v>
      </c>
      <c r="B3">
        <v>110.82</v>
      </c>
    </row>
    <row r="4" spans="1:2">
      <c r="A4" s="8">
        <v>34394</v>
      </c>
      <c r="B4">
        <v>107.41</v>
      </c>
    </row>
    <row r="5" spans="1:2">
      <c r="A5" s="8">
        <v>34425</v>
      </c>
      <c r="B5">
        <v>108.49</v>
      </c>
    </row>
    <row r="6" spans="1:2">
      <c r="A6" s="8">
        <v>34455</v>
      </c>
      <c r="B6">
        <v>106.91</v>
      </c>
    </row>
    <row r="7" spans="1:2">
      <c r="A7" s="8">
        <v>34486</v>
      </c>
      <c r="B7">
        <v>106</v>
      </c>
    </row>
    <row r="8" spans="1:2">
      <c r="A8" s="8">
        <v>34516</v>
      </c>
      <c r="B8">
        <v>105.33</v>
      </c>
    </row>
    <row r="9" spans="1:2">
      <c r="A9" s="8">
        <v>34547</v>
      </c>
      <c r="B9">
        <v>104.62</v>
      </c>
    </row>
    <row r="10" spans="1:2">
      <c r="A10" s="8">
        <v>34578</v>
      </c>
      <c r="B10">
        <v>107.96</v>
      </c>
    </row>
    <row r="11" spans="1:2">
      <c r="A11" s="8">
        <v>34608</v>
      </c>
      <c r="B11">
        <v>115</v>
      </c>
    </row>
    <row r="12" spans="1:2">
      <c r="A12" s="8">
        <v>34639</v>
      </c>
      <c r="B12">
        <v>114.61</v>
      </c>
    </row>
    <row r="13" spans="1:2">
      <c r="A13" s="8">
        <v>34669</v>
      </c>
      <c r="B13">
        <v>116.44</v>
      </c>
    </row>
    <row r="14" spans="1:2">
      <c r="A14" s="8">
        <v>34700</v>
      </c>
      <c r="B14">
        <v>117.77</v>
      </c>
    </row>
    <row r="15" spans="1:2">
      <c r="A15" s="8">
        <v>34731</v>
      </c>
      <c r="B15">
        <v>111.02</v>
      </c>
    </row>
    <row r="16" spans="1:2">
      <c r="A16" s="8">
        <v>34759</v>
      </c>
      <c r="B16">
        <v>108.94</v>
      </c>
    </row>
    <row r="17" spans="1:2">
      <c r="A17" s="8">
        <v>34790</v>
      </c>
      <c r="B17">
        <v>108.47</v>
      </c>
    </row>
    <row r="18" spans="1:2">
      <c r="A18" s="8">
        <v>34820</v>
      </c>
      <c r="B18">
        <v>107.93</v>
      </c>
    </row>
    <row r="19" spans="1:2">
      <c r="A19" s="8">
        <v>34851</v>
      </c>
      <c r="B19">
        <v>106.66</v>
      </c>
    </row>
    <row r="20" spans="1:2">
      <c r="A20" s="8">
        <v>34881</v>
      </c>
      <c r="B20">
        <v>105.38</v>
      </c>
    </row>
    <row r="21" spans="1:2">
      <c r="A21" s="8">
        <v>34912</v>
      </c>
      <c r="B21">
        <v>104.56</v>
      </c>
    </row>
    <row r="22" spans="1:2">
      <c r="A22" s="8">
        <v>34943</v>
      </c>
      <c r="B22">
        <v>104.46</v>
      </c>
    </row>
    <row r="23" spans="1:2">
      <c r="A23" s="8">
        <v>34973</v>
      </c>
      <c r="B23">
        <v>104.72</v>
      </c>
    </row>
    <row r="24" spans="1:2">
      <c r="A24" s="8">
        <v>35004</v>
      </c>
      <c r="B24">
        <v>104.56</v>
      </c>
    </row>
    <row r="25" spans="1:2">
      <c r="A25" s="8">
        <v>35034</v>
      </c>
      <c r="B25">
        <v>103.2</v>
      </c>
    </row>
    <row r="26" spans="1:2">
      <c r="A26" s="8">
        <v>35065</v>
      </c>
      <c r="B26">
        <v>104.11</v>
      </c>
    </row>
    <row r="27" spans="1:2">
      <c r="A27" s="8">
        <v>35096</v>
      </c>
      <c r="B27">
        <v>102.79</v>
      </c>
    </row>
    <row r="28" spans="1:2">
      <c r="A28" s="8">
        <v>35125</v>
      </c>
      <c r="B28">
        <v>102.8</v>
      </c>
    </row>
    <row r="29" spans="1:2">
      <c r="A29" s="8">
        <v>35156</v>
      </c>
      <c r="B29">
        <v>102.16</v>
      </c>
    </row>
    <row r="30" spans="1:2">
      <c r="A30" s="8">
        <v>35186</v>
      </c>
      <c r="B30">
        <v>101.6</v>
      </c>
    </row>
    <row r="31" spans="1:2">
      <c r="A31" s="8">
        <v>35217</v>
      </c>
      <c r="B31">
        <v>101.17</v>
      </c>
    </row>
    <row r="32" spans="1:2">
      <c r="A32" s="8">
        <v>35247</v>
      </c>
      <c r="B32">
        <v>100.72</v>
      </c>
    </row>
    <row r="33" spans="1:2">
      <c r="A33" s="8">
        <v>35278</v>
      </c>
      <c r="B33">
        <v>99.79</v>
      </c>
    </row>
    <row r="34" spans="1:2">
      <c r="A34" s="8">
        <v>35309</v>
      </c>
      <c r="B34">
        <v>100.33</v>
      </c>
    </row>
    <row r="35" spans="1:2">
      <c r="A35" s="8">
        <v>35339</v>
      </c>
      <c r="B35">
        <v>101.2</v>
      </c>
    </row>
    <row r="36" spans="1:2">
      <c r="A36" s="8">
        <v>35370</v>
      </c>
      <c r="B36">
        <v>101.88</v>
      </c>
    </row>
    <row r="37" spans="1:2">
      <c r="A37" s="8">
        <v>35400</v>
      </c>
      <c r="B37">
        <v>101.42</v>
      </c>
    </row>
    <row r="38" spans="1:2">
      <c r="A38" s="8">
        <v>35431</v>
      </c>
      <c r="B38">
        <v>102.34</v>
      </c>
    </row>
    <row r="39" spans="1:2">
      <c r="A39" s="8">
        <v>35462</v>
      </c>
      <c r="B39">
        <v>101.54</v>
      </c>
    </row>
    <row r="40" spans="1:2">
      <c r="A40" s="8">
        <v>35490</v>
      </c>
      <c r="B40">
        <v>101.43</v>
      </c>
    </row>
    <row r="41" spans="1:2">
      <c r="A41" s="8">
        <v>35521</v>
      </c>
      <c r="B41">
        <v>100.96</v>
      </c>
    </row>
    <row r="42" spans="1:2">
      <c r="A42" s="8">
        <v>35551</v>
      </c>
      <c r="B42">
        <v>100.94</v>
      </c>
    </row>
    <row r="43" spans="1:2">
      <c r="A43" s="8">
        <v>35582</v>
      </c>
      <c r="B43">
        <v>101.1</v>
      </c>
    </row>
    <row r="44" spans="1:2">
      <c r="A44" s="8">
        <v>35612</v>
      </c>
      <c r="B44">
        <v>100.93</v>
      </c>
    </row>
    <row r="45" spans="1:2">
      <c r="A45" s="8">
        <v>35643</v>
      </c>
      <c r="B45">
        <v>99.86</v>
      </c>
    </row>
    <row r="46" spans="1:2">
      <c r="A46" s="8">
        <v>35674</v>
      </c>
      <c r="B46">
        <v>99.7</v>
      </c>
    </row>
    <row r="47" spans="1:2">
      <c r="A47" s="8">
        <v>35704</v>
      </c>
      <c r="B47">
        <v>100.17</v>
      </c>
    </row>
    <row r="48" spans="1:2">
      <c r="A48" s="8">
        <v>35735</v>
      </c>
      <c r="B48">
        <v>100.61</v>
      </c>
    </row>
    <row r="49" spans="1:2">
      <c r="A49" s="8">
        <v>35765</v>
      </c>
      <c r="B49">
        <v>100.96</v>
      </c>
    </row>
    <row r="50" spans="1:2">
      <c r="A50" s="8">
        <v>35796</v>
      </c>
      <c r="B50">
        <v>101.51</v>
      </c>
    </row>
    <row r="51" spans="1:2">
      <c r="A51" s="8">
        <v>35827</v>
      </c>
      <c r="B51">
        <v>100.89</v>
      </c>
    </row>
    <row r="52" spans="1:2">
      <c r="A52" s="8">
        <v>35855</v>
      </c>
      <c r="B52">
        <v>100.64</v>
      </c>
    </row>
    <row r="53" spans="1:2">
      <c r="A53" s="8">
        <v>35886</v>
      </c>
      <c r="B53">
        <v>100.38</v>
      </c>
    </row>
    <row r="54" spans="1:2">
      <c r="A54" s="8">
        <v>35916</v>
      </c>
      <c r="B54">
        <v>100.5</v>
      </c>
    </row>
    <row r="55" spans="1:2">
      <c r="A55" s="8">
        <v>35947</v>
      </c>
      <c r="B55">
        <v>100.08</v>
      </c>
    </row>
    <row r="56" spans="1:2">
      <c r="A56" s="8">
        <v>35977</v>
      </c>
      <c r="B56">
        <v>100.17</v>
      </c>
    </row>
    <row r="57" spans="1:2">
      <c r="A57" s="8">
        <v>36008</v>
      </c>
      <c r="B57">
        <v>103.67</v>
      </c>
    </row>
    <row r="58" spans="1:2">
      <c r="A58" s="8">
        <v>36039</v>
      </c>
      <c r="B58">
        <v>138.43</v>
      </c>
    </row>
    <row r="59" spans="1:2">
      <c r="A59" s="8">
        <v>36069</v>
      </c>
      <c r="B59">
        <v>104.54</v>
      </c>
    </row>
    <row r="60" spans="1:2">
      <c r="A60" s="8">
        <v>36100</v>
      </c>
      <c r="B60">
        <v>105.67</v>
      </c>
    </row>
    <row r="61" spans="1:2">
      <c r="A61" s="8">
        <v>36130</v>
      </c>
      <c r="B61">
        <v>111.61</v>
      </c>
    </row>
    <row r="62" spans="1:2">
      <c r="A62" s="8">
        <v>36161</v>
      </c>
      <c r="B62">
        <v>108.38</v>
      </c>
    </row>
    <row r="63" spans="1:2">
      <c r="A63" s="8">
        <v>36192</v>
      </c>
      <c r="B63">
        <v>104.13</v>
      </c>
    </row>
    <row r="64" spans="1:2">
      <c r="A64" s="8">
        <v>36220</v>
      </c>
      <c r="B64">
        <v>102.79</v>
      </c>
    </row>
    <row r="65" spans="1:2">
      <c r="A65" s="8">
        <v>36251</v>
      </c>
      <c r="B65">
        <v>103.03</v>
      </c>
    </row>
    <row r="66" spans="1:2">
      <c r="A66" s="8">
        <v>36281</v>
      </c>
      <c r="B66">
        <v>102.22</v>
      </c>
    </row>
    <row r="67" spans="1:2">
      <c r="A67" s="8">
        <v>36312</v>
      </c>
      <c r="B67">
        <v>101.91</v>
      </c>
    </row>
    <row r="68" spans="1:2">
      <c r="A68" s="8">
        <v>36342</v>
      </c>
      <c r="B68">
        <v>102.82</v>
      </c>
    </row>
    <row r="69" spans="1:2">
      <c r="A69" s="8">
        <v>36373</v>
      </c>
      <c r="B69">
        <v>101.16</v>
      </c>
    </row>
    <row r="70" spans="1:2">
      <c r="A70" s="8">
        <v>36404</v>
      </c>
      <c r="B70">
        <v>101.48</v>
      </c>
    </row>
    <row r="71" spans="1:2">
      <c r="A71" s="8">
        <v>36434</v>
      </c>
      <c r="B71">
        <v>101.37</v>
      </c>
    </row>
    <row r="72" spans="1:2">
      <c r="A72" s="8">
        <v>36465</v>
      </c>
      <c r="B72">
        <v>101.23</v>
      </c>
    </row>
    <row r="73" spans="1:2">
      <c r="A73" s="8">
        <v>36495</v>
      </c>
      <c r="B73">
        <v>101.26</v>
      </c>
    </row>
    <row r="74" spans="1:2">
      <c r="A74" s="8">
        <v>36526</v>
      </c>
      <c r="B74">
        <v>102.33</v>
      </c>
    </row>
    <row r="75" spans="1:2">
      <c r="A75" s="8">
        <v>36557</v>
      </c>
      <c r="B75">
        <v>101.04</v>
      </c>
    </row>
    <row r="76" spans="1:2">
      <c r="A76" s="8">
        <v>36586</v>
      </c>
      <c r="B76">
        <v>100.64</v>
      </c>
    </row>
    <row r="77" spans="1:2">
      <c r="A77" s="8">
        <v>36617</v>
      </c>
      <c r="B77">
        <v>100.89</v>
      </c>
    </row>
    <row r="78" spans="1:2">
      <c r="A78" s="8">
        <v>36647</v>
      </c>
      <c r="B78">
        <v>101.75</v>
      </c>
    </row>
    <row r="79" spans="1:2">
      <c r="A79" s="8">
        <v>36678</v>
      </c>
      <c r="B79">
        <v>102.55</v>
      </c>
    </row>
    <row r="80" spans="1:2">
      <c r="A80" s="8">
        <v>36708</v>
      </c>
      <c r="B80">
        <v>101.79</v>
      </c>
    </row>
    <row r="81" spans="1:2">
      <c r="A81" s="8">
        <v>36739</v>
      </c>
      <c r="B81">
        <v>100.98</v>
      </c>
    </row>
    <row r="82" spans="1:2">
      <c r="A82" s="8">
        <v>36770</v>
      </c>
      <c r="B82">
        <v>101.32</v>
      </c>
    </row>
    <row r="83" spans="1:2">
      <c r="A83" s="8">
        <v>36800</v>
      </c>
      <c r="B83">
        <v>102.11</v>
      </c>
    </row>
    <row r="84" spans="1:2">
      <c r="A84" s="8">
        <v>36831</v>
      </c>
      <c r="B84">
        <v>101.52</v>
      </c>
    </row>
    <row r="85" spans="1:2">
      <c r="A85" s="8">
        <v>36861</v>
      </c>
      <c r="B85">
        <v>101.64</v>
      </c>
    </row>
    <row r="86" spans="1:2">
      <c r="A86" s="8">
        <v>36892</v>
      </c>
      <c r="B86">
        <v>102.76</v>
      </c>
    </row>
    <row r="87" spans="1:2">
      <c r="A87" s="8">
        <v>36923</v>
      </c>
      <c r="B87">
        <v>102.28</v>
      </c>
    </row>
    <row r="88" spans="1:2">
      <c r="A88" s="8">
        <v>36951</v>
      </c>
      <c r="B88">
        <v>101.86</v>
      </c>
    </row>
    <row r="89" spans="1:2">
      <c r="A89" s="8">
        <v>36982</v>
      </c>
      <c r="B89">
        <v>101.79</v>
      </c>
    </row>
    <row r="90" spans="1:2">
      <c r="A90" s="8">
        <v>37012</v>
      </c>
      <c r="B90">
        <v>101.78</v>
      </c>
    </row>
    <row r="91" spans="1:2">
      <c r="A91" s="8">
        <v>37043</v>
      </c>
      <c r="B91">
        <v>101.62</v>
      </c>
    </row>
    <row r="92" spans="1:2">
      <c r="A92" s="8">
        <v>37073</v>
      </c>
      <c r="B92">
        <v>100.45</v>
      </c>
    </row>
    <row r="93" spans="1:2">
      <c r="A93" s="8">
        <v>37104</v>
      </c>
      <c r="B93">
        <v>100.01</v>
      </c>
    </row>
    <row r="94" spans="1:2">
      <c r="A94" s="8">
        <v>37135</v>
      </c>
      <c r="B94">
        <v>100.6</v>
      </c>
    </row>
    <row r="95" spans="1:2">
      <c r="A95" s="8">
        <v>37165</v>
      </c>
      <c r="B95">
        <v>101.09</v>
      </c>
    </row>
    <row r="96" spans="1:2">
      <c r="A96" s="8">
        <v>37196</v>
      </c>
      <c r="B96">
        <v>101.36</v>
      </c>
    </row>
    <row r="97" spans="1:2">
      <c r="A97" s="8">
        <v>37226</v>
      </c>
      <c r="B97">
        <v>101.6</v>
      </c>
    </row>
    <row r="98" spans="1:2">
      <c r="A98" s="8">
        <v>37257</v>
      </c>
      <c r="B98">
        <v>103.09</v>
      </c>
    </row>
    <row r="99" spans="1:2">
      <c r="A99" s="8">
        <v>37288</v>
      </c>
      <c r="B99">
        <v>101.16</v>
      </c>
    </row>
    <row r="100" spans="1:2">
      <c r="A100" s="8">
        <v>37316</v>
      </c>
      <c r="B100">
        <v>101.08</v>
      </c>
    </row>
    <row r="101" spans="1:2">
      <c r="A101" s="8">
        <v>37347</v>
      </c>
      <c r="B101">
        <v>101.16</v>
      </c>
    </row>
    <row r="102" spans="1:2">
      <c r="A102" s="8">
        <v>37377</v>
      </c>
      <c r="B102">
        <v>101.69</v>
      </c>
    </row>
    <row r="103" spans="1:2">
      <c r="A103" s="8">
        <v>37408</v>
      </c>
      <c r="B103">
        <v>100.53</v>
      </c>
    </row>
    <row r="104" spans="1:2">
      <c r="A104" s="8">
        <v>37438</v>
      </c>
      <c r="B104">
        <v>100.72</v>
      </c>
    </row>
    <row r="105" spans="1:2">
      <c r="A105" s="8">
        <v>37469</v>
      </c>
      <c r="B105">
        <v>100.09</v>
      </c>
    </row>
    <row r="106" spans="1:2">
      <c r="A106" s="8">
        <v>37500</v>
      </c>
      <c r="B106">
        <v>100.4</v>
      </c>
    </row>
    <row r="107" spans="1:2">
      <c r="A107" s="8">
        <v>37530</v>
      </c>
      <c r="B107">
        <v>101.07</v>
      </c>
    </row>
    <row r="108" spans="1:2">
      <c r="A108" s="8">
        <v>37561</v>
      </c>
      <c r="B108">
        <v>101.61</v>
      </c>
    </row>
    <row r="109" spans="1:2">
      <c r="A109" s="8">
        <v>37591</v>
      </c>
      <c r="B109">
        <v>101.54</v>
      </c>
    </row>
    <row r="110" spans="1:2">
      <c r="A110" s="8">
        <v>37622</v>
      </c>
      <c r="B110">
        <v>102.4</v>
      </c>
    </row>
    <row r="111" spans="1:2">
      <c r="A111" s="8">
        <v>37653</v>
      </c>
      <c r="B111">
        <v>101.63</v>
      </c>
    </row>
    <row r="112" spans="1:2">
      <c r="A112" s="8">
        <v>37681</v>
      </c>
      <c r="B112">
        <v>101.05</v>
      </c>
    </row>
    <row r="113" spans="1:2">
      <c r="A113" s="8">
        <v>37712</v>
      </c>
      <c r="B113">
        <v>101.02</v>
      </c>
    </row>
    <row r="114" spans="1:2">
      <c r="A114" s="8">
        <v>37742</v>
      </c>
      <c r="B114">
        <v>100.8</v>
      </c>
    </row>
    <row r="115" spans="1:2">
      <c r="A115" s="8">
        <v>37773</v>
      </c>
      <c r="B115">
        <v>100.8</v>
      </c>
    </row>
    <row r="116" spans="1:2">
      <c r="A116" s="8">
        <v>37803</v>
      </c>
      <c r="B116">
        <v>100.71</v>
      </c>
    </row>
    <row r="117" spans="1:2">
      <c r="A117" s="8">
        <v>37834</v>
      </c>
      <c r="B117">
        <v>99.59</v>
      </c>
    </row>
    <row r="118" spans="1:2">
      <c r="A118" s="8">
        <v>37865</v>
      </c>
      <c r="B118">
        <v>100.34</v>
      </c>
    </row>
    <row r="119" spans="1:2">
      <c r="A119" s="8">
        <v>37895</v>
      </c>
      <c r="B119">
        <v>101</v>
      </c>
    </row>
    <row r="120" spans="1:2">
      <c r="A120" s="8">
        <v>37926</v>
      </c>
      <c r="B120">
        <v>100.96</v>
      </c>
    </row>
    <row r="121" spans="1:2">
      <c r="A121" s="8">
        <v>37956</v>
      </c>
      <c r="B121">
        <v>101.1</v>
      </c>
    </row>
    <row r="122" spans="1:2">
      <c r="A122" s="8">
        <v>37987</v>
      </c>
      <c r="B122">
        <v>101.75</v>
      </c>
    </row>
    <row r="123" spans="1:2">
      <c r="A123" s="8">
        <v>38018</v>
      </c>
      <c r="B123">
        <v>100.99</v>
      </c>
    </row>
    <row r="124" spans="1:2">
      <c r="A124" s="8">
        <v>38047</v>
      </c>
      <c r="B124">
        <v>100.75</v>
      </c>
    </row>
    <row r="125" spans="1:2">
      <c r="A125" s="8">
        <v>38078</v>
      </c>
      <c r="B125">
        <v>100.99</v>
      </c>
    </row>
    <row r="126" spans="1:2">
      <c r="A126" s="8">
        <v>38108</v>
      </c>
      <c r="B126">
        <v>100.74</v>
      </c>
    </row>
    <row r="127" spans="1:2">
      <c r="A127" s="8">
        <v>38139</v>
      </c>
      <c r="B127">
        <v>100.78</v>
      </c>
    </row>
    <row r="128" spans="1:2">
      <c r="A128" s="8">
        <v>38169</v>
      </c>
      <c r="B128">
        <v>100.92</v>
      </c>
    </row>
    <row r="129" spans="1:2">
      <c r="A129" s="8">
        <v>38200</v>
      </c>
      <c r="B129">
        <v>100.42</v>
      </c>
    </row>
    <row r="130" spans="1:2">
      <c r="A130" s="8">
        <v>38231</v>
      </c>
      <c r="B130">
        <v>100.43</v>
      </c>
    </row>
    <row r="131" spans="1:2">
      <c r="A131" s="8">
        <v>38261</v>
      </c>
      <c r="B131">
        <v>101.14</v>
      </c>
    </row>
    <row r="132" spans="1:2">
      <c r="A132" s="8">
        <v>38292</v>
      </c>
      <c r="B132">
        <v>101.11</v>
      </c>
    </row>
    <row r="133" spans="1:2">
      <c r="A133" s="8">
        <v>38322</v>
      </c>
      <c r="B133">
        <v>101.14</v>
      </c>
    </row>
    <row r="134" spans="1:2">
      <c r="A134" s="8">
        <v>38353</v>
      </c>
      <c r="B134">
        <v>102.62</v>
      </c>
    </row>
    <row r="135" spans="1:2">
      <c r="A135" s="8">
        <v>38384</v>
      </c>
      <c r="B135">
        <v>101.23</v>
      </c>
    </row>
    <row r="136" spans="1:2">
      <c r="A136" s="8">
        <v>38412</v>
      </c>
      <c r="B136">
        <v>101.34</v>
      </c>
    </row>
    <row r="137" spans="1:2">
      <c r="A137" s="8">
        <v>38443</v>
      </c>
      <c r="B137">
        <v>101.12</v>
      </c>
    </row>
    <row r="138" spans="1:2">
      <c r="A138" s="8">
        <v>38473</v>
      </c>
      <c r="B138">
        <v>100.8</v>
      </c>
    </row>
    <row r="139" spans="1:2">
      <c r="A139" s="8">
        <v>38504</v>
      </c>
      <c r="B139">
        <v>100.64</v>
      </c>
    </row>
    <row r="140" spans="1:2">
      <c r="A140" s="8">
        <v>38534</v>
      </c>
      <c r="B140">
        <v>100.46</v>
      </c>
    </row>
    <row r="141" spans="1:2">
      <c r="A141" s="8">
        <v>38565</v>
      </c>
      <c r="B141">
        <v>99.86</v>
      </c>
    </row>
    <row r="142" spans="1:2">
      <c r="A142" s="8">
        <v>38596</v>
      </c>
      <c r="B142">
        <v>100.25</v>
      </c>
    </row>
    <row r="143" spans="1:2">
      <c r="A143" s="8">
        <v>38626</v>
      </c>
      <c r="B143">
        <v>100.55</v>
      </c>
    </row>
    <row r="144" spans="1:2">
      <c r="A144" s="8">
        <v>38657</v>
      </c>
      <c r="B144">
        <v>100.74</v>
      </c>
    </row>
    <row r="145" spans="1:2">
      <c r="A145" s="8">
        <v>38687</v>
      </c>
      <c r="B145">
        <v>100.82</v>
      </c>
    </row>
    <row r="146" spans="1:2">
      <c r="A146" s="8">
        <v>38718</v>
      </c>
      <c r="B146">
        <v>102.43</v>
      </c>
    </row>
    <row r="147" spans="1:2">
      <c r="A147" s="8">
        <v>38749</v>
      </c>
      <c r="B147">
        <v>101.66</v>
      </c>
    </row>
    <row r="148" spans="1:2">
      <c r="A148" s="8">
        <v>38777</v>
      </c>
      <c r="B148">
        <v>100.82</v>
      </c>
    </row>
    <row r="149" spans="1:2">
      <c r="A149" s="8">
        <v>38808</v>
      </c>
      <c r="B149">
        <v>100.35</v>
      </c>
    </row>
    <row r="150" spans="1:2">
      <c r="A150" s="8">
        <v>38838</v>
      </c>
      <c r="B150">
        <v>100.48</v>
      </c>
    </row>
    <row r="151" spans="1:2">
      <c r="A151" s="8">
        <v>38869</v>
      </c>
      <c r="B151">
        <v>100.28</v>
      </c>
    </row>
    <row r="152" spans="1:2">
      <c r="A152" s="8">
        <v>38899</v>
      </c>
      <c r="B152">
        <v>100.67</v>
      </c>
    </row>
    <row r="153" spans="1:2">
      <c r="A153" s="8">
        <v>38930</v>
      </c>
      <c r="B153">
        <v>100.19</v>
      </c>
    </row>
    <row r="154" spans="1:2">
      <c r="A154" s="8">
        <v>38961</v>
      </c>
      <c r="B154">
        <v>100.09</v>
      </c>
    </row>
    <row r="155" spans="1:2">
      <c r="A155" s="8">
        <v>38991</v>
      </c>
      <c r="B155">
        <v>100.28</v>
      </c>
    </row>
    <row r="156" spans="1:2">
      <c r="A156" s="8">
        <v>39022</v>
      </c>
      <c r="B156">
        <v>100.63</v>
      </c>
    </row>
    <row r="157" spans="1:2">
      <c r="A157" s="8">
        <v>39052</v>
      </c>
      <c r="B157">
        <v>100.79</v>
      </c>
    </row>
    <row r="158" spans="1:2">
      <c r="A158" s="8">
        <v>39083</v>
      </c>
      <c r="B158">
        <v>101.68</v>
      </c>
    </row>
    <row r="159" spans="1:2">
      <c r="A159" s="8">
        <v>39114</v>
      </c>
      <c r="B159">
        <v>101.11</v>
      </c>
    </row>
    <row r="160" spans="1:2">
      <c r="A160" s="8">
        <v>39142</v>
      </c>
      <c r="B160">
        <v>100.59</v>
      </c>
    </row>
    <row r="161" spans="1:2">
      <c r="A161" s="8">
        <v>39173</v>
      </c>
      <c r="B161">
        <v>100.57</v>
      </c>
    </row>
    <row r="162" spans="1:2">
      <c r="A162" s="8">
        <v>39203</v>
      </c>
      <c r="B162">
        <v>100.63</v>
      </c>
    </row>
    <row r="163" spans="1:2">
      <c r="A163" s="8">
        <v>39234</v>
      </c>
      <c r="B163">
        <v>100.95</v>
      </c>
    </row>
    <row r="164" spans="1:2">
      <c r="A164" s="8">
        <v>39264</v>
      </c>
      <c r="B164">
        <v>100.87</v>
      </c>
    </row>
    <row r="165" spans="1:2">
      <c r="A165" s="8">
        <v>39295</v>
      </c>
      <c r="B165">
        <v>100.09</v>
      </c>
    </row>
    <row r="166" spans="1:2">
      <c r="A166" s="8">
        <v>39326</v>
      </c>
      <c r="B166">
        <v>100.79</v>
      </c>
    </row>
    <row r="167" spans="1:2">
      <c r="A167" s="8">
        <v>39356</v>
      </c>
      <c r="B167">
        <v>101.64</v>
      </c>
    </row>
    <row r="168" spans="1:2">
      <c r="A168" s="8">
        <v>39387</v>
      </c>
      <c r="B168">
        <v>101.23</v>
      </c>
    </row>
    <row r="169" spans="1:2">
      <c r="A169" s="8">
        <v>39417</v>
      </c>
      <c r="B169">
        <v>101.13</v>
      </c>
    </row>
    <row r="170" spans="1:2">
      <c r="A170" s="8">
        <v>39448</v>
      </c>
      <c r="B170">
        <v>102.31</v>
      </c>
    </row>
    <row r="171" spans="1:2">
      <c r="A171" s="8">
        <v>39479</v>
      </c>
      <c r="B171">
        <v>101.2</v>
      </c>
    </row>
    <row r="172" spans="1:2">
      <c r="A172" s="8">
        <v>39508</v>
      </c>
      <c r="B172">
        <v>101.2</v>
      </c>
    </row>
    <row r="173" spans="1:2">
      <c r="A173" s="8">
        <v>39539</v>
      </c>
      <c r="B173">
        <v>101.42</v>
      </c>
    </row>
    <row r="174" spans="1:2">
      <c r="A174" s="8">
        <v>39569</v>
      </c>
      <c r="B174">
        <v>101.35</v>
      </c>
    </row>
    <row r="175" spans="1:2">
      <c r="A175" s="8">
        <v>39600</v>
      </c>
      <c r="B175">
        <v>100.97</v>
      </c>
    </row>
    <row r="176" spans="1:2">
      <c r="A176" s="8">
        <v>39630</v>
      </c>
      <c r="B176">
        <v>100.51</v>
      </c>
    </row>
    <row r="177" spans="1:2">
      <c r="A177" s="8">
        <v>39661</v>
      </c>
      <c r="B177">
        <v>100.36</v>
      </c>
    </row>
    <row r="178" spans="1:2">
      <c r="A178" s="8">
        <v>39692</v>
      </c>
      <c r="B178">
        <v>100.8</v>
      </c>
    </row>
    <row r="179" spans="1:2">
      <c r="A179" s="8">
        <v>39722</v>
      </c>
      <c r="B179">
        <v>100.91</v>
      </c>
    </row>
    <row r="180" spans="1:2">
      <c r="A180" s="8">
        <v>39753</v>
      </c>
      <c r="B180">
        <v>100.83</v>
      </c>
    </row>
    <row r="181" spans="1:2">
      <c r="A181" s="8">
        <v>39783</v>
      </c>
      <c r="B181">
        <v>100.69</v>
      </c>
    </row>
    <row r="182" spans="1:2">
      <c r="A182" s="8">
        <v>39814</v>
      </c>
      <c r="B182">
        <v>102.37</v>
      </c>
    </row>
    <row r="183" spans="1:2">
      <c r="A183" s="8">
        <v>39845</v>
      </c>
      <c r="B183">
        <v>101.65</v>
      </c>
    </row>
    <row r="184" spans="1:2">
      <c r="A184" s="8">
        <v>39873</v>
      </c>
      <c r="B184">
        <v>101.31</v>
      </c>
    </row>
    <row r="185" spans="1:2">
      <c r="A185" s="8">
        <v>39904</v>
      </c>
      <c r="B185">
        <v>100.69</v>
      </c>
    </row>
    <row r="186" spans="1:2">
      <c r="A186" s="8">
        <v>39934</v>
      </c>
      <c r="B186">
        <v>100.57</v>
      </c>
    </row>
    <row r="187" spans="1:2">
      <c r="A187" s="8">
        <v>39965</v>
      </c>
      <c r="B187">
        <v>100.6</v>
      </c>
    </row>
    <row r="188" spans="1:2">
      <c r="A188" s="8">
        <v>39995</v>
      </c>
      <c r="B188">
        <v>100.63</v>
      </c>
    </row>
    <row r="189" spans="1:2">
      <c r="A189" s="8">
        <v>40026</v>
      </c>
      <c r="B189">
        <v>100</v>
      </c>
    </row>
    <row r="190" spans="1:2">
      <c r="A190" s="8">
        <v>40057</v>
      </c>
      <c r="B190">
        <v>99.97</v>
      </c>
    </row>
    <row r="191" spans="1:2">
      <c r="A191" s="8">
        <v>40087</v>
      </c>
      <c r="B191">
        <v>100</v>
      </c>
    </row>
    <row r="192" spans="1:2">
      <c r="A192" s="8">
        <v>40118</v>
      </c>
      <c r="B192">
        <v>100.29</v>
      </c>
    </row>
    <row r="193" spans="1:2">
      <c r="A193" s="8">
        <v>40148</v>
      </c>
      <c r="B193">
        <v>100.41</v>
      </c>
    </row>
    <row r="194" spans="1:2">
      <c r="A194" s="8">
        <v>40179</v>
      </c>
      <c r="B194">
        <v>101.64</v>
      </c>
    </row>
    <row r="195" spans="1:2">
      <c r="A195" s="8">
        <v>40210</v>
      </c>
      <c r="B195">
        <v>100.86</v>
      </c>
    </row>
    <row r="196" spans="1:2">
      <c r="A196" s="8">
        <v>40238</v>
      </c>
      <c r="B196">
        <v>100.63</v>
      </c>
    </row>
    <row r="197" spans="1:2">
      <c r="A197" s="8">
        <v>40269</v>
      </c>
      <c r="B197">
        <v>100.29</v>
      </c>
    </row>
    <row r="198" spans="1:2">
      <c r="A198" s="8">
        <v>40299</v>
      </c>
      <c r="B198">
        <v>100.5</v>
      </c>
    </row>
    <row r="199" spans="1:2">
      <c r="A199" s="8">
        <v>40330</v>
      </c>
      <c r="B199">
        <v>100.39</v>
      </c>
    </row>
    <row r="200" spans="1:2">
      <c r="A200" s="8">
        <v>40360</v>
      </c>
      <c r="B200">
        <v>100.36</v>
      </c>
    </row>
    <row r="201" spans="1:2">
      <c r="A201" s="8">
        <v>40391</v>
      </c>
      <c r="B201">
        <v>100.55</v>
      </c>
    </row>
    <row r="202" spans="1:2">
      <c r="A202" s="8">
        <v>40422</v>
      </c>
      <c r="B202">
        <v>100.84</v>
      </c>
    </row>
    <row r="203" spans="1:2">
      <c r="A203" s="8">
        <v>40452</v>
      </c>
      <c r="B203">
        <v>100.5</v>
      </c>
    </row>
    <row r="204" spans="1:2">
      <c r="A204" s="8">
        <v>40483</v>
      </c>
      <c r="B204">
        <v>100.81</v>
      </c>
    </row>
    <row r="205" spans="1:2">
      <c r="A205" s="8">
        <v>40513</v>
      </c>
      <c r="B205">
        <v>101.08</v>
      </c>
    </row>
    <row r="206" spans="1:2">
      <c r="A206" s="8">
        <v>40544</v>
      </c>
      <c r="B206">
        <v>102.37</v>
      </c>
    </row>
    <row r="207" spans="1:2">
      <c r="A207" s="8">
        <v>40575</v>
      </c>
      <c r="B207">
        <v>100.78</v>
      </c>
    </row>
    <row r="208" spans="1:2">
      <c r="A208" s="8">
        <v>40603</v>
      </c>
      <c r="B208">
        <v>100.62</v>
      </c>
    </row>
    <row r="209" spans="1:2">
      <c r="A209" s="8">
        <v>40634</v>
      </c>
      <c r="B209">
        <v>100.43</v>
      </c>
    </row>
    <row r="210" spans="1:2">
      <c r="A210" s="8">
        <v>40664</v>
      </c>
      <c r="B210">
        <v>100.48</v>
      </c>
    </row>
    <row r="211" spans="1:2">
      <c r="A211" s="8">
        <v>40695</v>
      </c>
      <c r="B211">
        <v>100.23</v>
      </c>
    </row>
    <row r="212" spans="1:2">
      <c r="A212" s="8">
        <v>40725</v>
      </c>
      <c r="B212">
        <v>99.99</v>
      </c>
    </row>
    <row r="213" spans="1:2">
      <c r="A213" s="8">
        <v>40756</v>
      </c>
      <c r="B213">
        <v>99.76</v>
      </c>
    </row>
    <row r="214" spans="1:2">
      <c r="A214" s="8">
        <v>40787</v>
      </c>
      <c r="B214">
        <v>99.96</v>
      </c>
    </row>
    <row r="215" spans="1:2">
      <c r="A215" s="8">
        <v>40817</v>
      </c>
      <c r="B215">
        <v>100.48</v>
      </c>
    </row>
    <row r="216" spans="1:2">
      <c r="A216" s="8">
        <v>40848</v>
      </c>
      <c r="B216">
        <v>100.42</v>
      </c>
    </row>
    <row r="217" spans="1:2">
      <c r="A217" s="8">
        <v>40878</v>
      </c>
      <c r="B217">
        <v>100.44</v>
      </c>
    </row>
    <row r="218" spans="1:2">
      <c r="A218" s="8">
        <v>40909</v>
      </c>
      <c r="B218">
        <v>100.5</v>
      </c>
    </row>
    <row r="219" spans="1:2">
      <c r="A219" s="8">
        <v>40940</v>
      </c>
      <c r="B219">
        <v>100.37</v>
      </c>
    </row>
    <row r="220" spans="1:2">
      <c r="A220" s="8">
        <v>40969</v>
      </c>
      <c r="B220">
        <v>100.58</v>
      </c>
    </row>
    <row r="221" spans="1:2">
      <c r="A221" s="8">
        <v>41000</v>
      </c>
      <c r="B221">
        <v>100.31</v>
      </c>
    </row>
    <row r="222" spans="1:2">
      <c r="A222" s="8">
        <v>41030</v>
      </c>
      <c r="B222">
        <v>100.52</v>
      </c>
    </row>
    <row r="223" spans="1:2">
      <c r="A223" s="8">
        <v>41061</v>
      </c>
      <c r="B223">
        <v>100.89</v>
      </c>
    </row>
    <row r="224" spans="1:2">
      <c r="A224" s="8">
        <v>41091</v>
      </c>
      <c r="B224">
        <v>101.23</v>
      </c>
    </row>
    <row r="225" spans="1:2">
      <c r="A225" s="8">
        <v>41122</v>
      </c>
      <c r="B225">
        <v>100.1</v>
      </c>
    </row>
    <row r="226" spans="1:2">
      <c r="A226" s="8">
        <v>41153</v>
      </c>
      <c r="B226">
        <v>100.55</v>
      </c>
    </row>
    <row r="227" spans="1:2">
      <c r="A227" s="8">
        <v>41183</v>
      </c>
      <c r="B227">
        <v>100.46</v>
      </c>
    </row>
    <row r="228" spans="1:2">
      <c r="A228" s="8">
        <v>41214</v>
      </c>
      <c r="B228">
        <v>100.34</v>
      </c>
    </row>
    <row r="229" spans="1:2">
      <c r="A229" s="8">
        <v>41244</v>
      </c>
      <c r="B229">
        <v>100.54</v>
      </c>
    </row>
    <row r="230" spans="1:2">
      <c r="A230" s="8">
        <v>41275</v>
      </c>
      <c r="B230">
        <v>100.97</v>
      </c>
    </row>
    <row r="231" spans="1:2">
      <c r="A231" s="8">
        <v>41306</v>
      </c>
      <c r="B231">
        <v>100.56</v>
      </c>
    </row>
    <row r="232" spans="1:2">
      <c r="A232" s="8">
        <v>41334</v>
      </c>
      <c r="B232">
        <v>100.34</v>
      </c>
    </row>
    <row r="233" spans="1:2">
      <c r="A233" s="8">
        <v>41365</v>
      </c>
      <c r="B233">
        <v>100.51</v>
      </c>
    </row>
    <row r="234" spans="1:2">
      <c r="A234" s="8">
        <v>41395</v>
      </c>
      <c r="B234">
        <v>100.66</v>
      </c>
    </row>
    <row r="235" spans="1:2">
      <c r="A235" s="8">
        <v>41426</v>
      </c>
      <c r="B235">
        <v>100.42</v>
      </c>
    </row>
    <row r="236" spans="1:2">
      <c r="A236" s="8">
        <v>41456</v>
      </c>
      <c r="B236">
        <v>100.82</v>
      </c>
    </row>
    <row r="237" spans="1:2">
      <c r="A237" s="8">
        <v>41487</v>
      </c>
      <c r="B237">
        <v>100.14</v>
      </c>
    </row>
    <row r="238" spans="1:2">
      <c r="A238" s="8">
        <v>41518</v>
      </c>
      <c r="B238">
        <v>100.21</v>
      </c>
    </row>
    <row r="239" spans="1:2">
      <c r="A239" s="8">
        <v>41548</v>
      </c>
      <c r="B239">
        <v>100.57</v>
      </c>
    </row>
    <row r="240" spans="1:2">
      <c r="A240" s="8">
        <v>41579</v>
      </c>
      <c r="B240">
        <v>100.56</v>
      </c>
    </row>
    <row r="241" spans="1:2">
      <c r="A241" s="8">
        <v>41609</v>
      </c>
      <c r="B241">
        <v>100.51</v>
      </c>
    </row>
    <row r="242" spans="1:2">
      <c r="A242" s="8">
        <v>41640</v>
      </c>
      <c r="B242">
        <v>100.59</v>
      </c>
    </row>
    <row r="243" spans="1:2">
      <c r="A243" s="8">
        <v>41671</v>
      </c>
      <c r="B243">
        <v>100.7</v>
      </c>
    </row>
    <row r="244" spans="1:2">
      <c r="A244" s="8">
        <v>41699</v>
      </c>
      <c r="B244">
        <v>101.02</v>
      </c>
    </row>
    <row r="245" spans="1:2">
      <c r="A245" s="8">
        <v>41730</v>
      </c>
      <c r="B245">
        <v>100.9</v>
      </c>
    </row>
    <row r="246" spans="1:2">
      <c r="A246" s="8">
        <v>41760</v>
      </c>
      <c r="B246">
        <v>100.9</v>
      </c>
    </row>
    <row r="247" spans="1:2">
      <c r="A247" s="8">
        <v>41791</v>
      </c>
      <c r="B247">
        <v>100.62</v>
      </c>
    </row>
    <row r="248" spans="1:2">
      <c r="A248" s="8">
        <v>41821</v>
      </c>
      <c r="B248">
        <v>100.49</v>
      </c>
    </row>
    <row r="249" spans="1:2">
      <c r="A249" s="8">
        <v>41852</v>
      </c>
      <c r="B249">
        <v>100.24</v>
      </c>
    </row>
    <row r="250" spans="1:2">
      <c r="A250" s="8">
        <v>41883</v>
      </c>
      <c r="B250">
        <v>100.65</v>
      </c>
    </row>
    <row r="251" spans="1:2">
      <c r="A251" s="8">
        <v>41913</v>
      </c>
      <c r="B251">
        <v>100.82</v>
      </c>
    </row>
    <row r="252" spans="1:2">
      <c r="A252" s="8">
        <v>41944</v>
      </c>
      <c r="B252">
        <v>101.28</v>
      </c>
    </row>
    <row r="253" spans="1:2">
      <c r="A253" s="8">
        <v>41974</v>
      </c>
      <c r="B253">
        <v>102.62</v>
      </c>
    </row>
    <row r="254" spans="1:2">
      <c r="A254" s="8">
        <v>42005</v>
      </c>
      <c r="B254">
        <v>103.85</v>
      </c>
    </row>
    <row r="255" spans="1:2">
      <c r="A255" s="8">
        <v>42036</v>
      </c>
      <c r="B255">
        <v>102.22</v>
      </c>
    </row>
    <row r="256" spans="1:2">
      <c r="A256" s="8">
        <v>42064</v>
      </c>
      <c r="B256">
        <v>101.21</v>
      </c>
    </row>
    <row r="257" spans="1:2">
      <c r="A257" s="8">
        <v>42095</v>
      </c>
      <c r="B257">
        <v>100.46</v>
      </c>
    </row>
    <row r="258" spans="1:2">
      <c r="A258" s="8">
        <v>42125</v>
      </c>
      <c r="B258">
        <v>100.35</v>
      </c>
    </row>
    <row r="259" spans="1:2">
      <c r="A259" s="8">
        <v>42156</v>
      </c>
      <c r="B259">
        <v>100.19</v>
      </c>
    </row>
    <row r="260" spans="1:2">
      <c r="A260" s="8">
        <v>42186</v>
      </c>
      <c r="B260">
        <v>100.8</v>
      </c>
    </row>
    <row r="261" spans="1:2">
      <c r="A261" s="8">
        <v>42217</v>
      </c>
      <c r="B261">
        <v>100.35</v>
      </c>
    </row>
    <row r="262" spans="1:2">
      <c r="A262" s="8">
        <v>42248</v>
      </c>
      <c r="B262">
        <v>100.57</v>
      </c>
    </row>
    <row r="263" spans="1:2">
      <c r="A263" s="8">
        <v>42278</v>
      </c>
      <c r="B263">
        <v>100.74</v>
      </c>
    </row>
    <row r="264" spans="1:2">
      <c r="A264" s="8">
        <v>42309</v>
      </c>
      <c r="B264">
        <v>100.75</v>
      </c>
    </row>
    <row r="265" spans="1:2">
      <c r="A265" s="8">
        <v>42339</v>
      </c>
      <c r="B265">
        <v>100.77</v>
      </c>
    </row>
    <row r="266" spans="1:2">
      <c r="A266" s="8">
        <v>42370</v>
      </c>
      <c r="B266">
        <v>100.96</v>
      </c>
    </row>
    <row r="267" spans="1:2">
      <c r="A267" s="8">
        <v>42401</v>
      </c>
      <c r="B267">
        <v>100.63</v>
      </c>
    </row>
    <row r="268" spans="1:2">
      <c r="A268" s="8">
        <v>42430</v>
      </c>
      <c r="B268">
        <v>100.46</v>
      </c>
    </row>
    <row r="269" spans="1:2">
      <c r="A269" s="8">
        <v>42461</v>
      </c>
      <c r="B269">
        <v>100.44</v>
      </c>
    </row>
    <row r="270" spans="1:2">
      <c r="A270" s="8">
        <v>42491</v>
      </c>
      <c r="B270">
        <v>100.41</v>
      </c>
    </row>
    <row r="271" spans="1:2">
      <c r="A271" s="8">
        <v>42522</v>
      </c>
      <c r="B271">
        <v>100.36</v>
      </c>
    </row>
    <row r="272" spans="1:2">
      <c r="A272" s="8">
        <v>42552</v>
      </c>
      <c r="B272">
        <v>100.54</v>
      </c>
    </row>
    <row r="273" spans="1:2">
      <c r="A273" s="8">
        <v>42583</v>
      </c>
      <c r="B273">
        <v>100.01</v>
      </c>
    </row>
    <row r="274" spans="1:2">
      <c r="A274" s="8">
        <v>42614</v>
      </c>
      <c r="B274">
        <v>100.17</v>
      </c>
    </row>
    <row r="275" spans="1:2">
      <c r="A275" s="8">
        <v>42644</v>
      </c>
      <c r="B275">
        <v>100.43</v>
      </c>
    </row>
    <row r="276" spans="1:2">
      <c r="A276" s="8">
        <v>42675</v>
      </c>
      <c r="B276">
        <v>100.44</v>
      </c>
    </row>
    <row r="277" spans="1:2">
      <c r="A277" s="8">
        <v>42705</v>
      </c>
      <c r="B277">
        <v>100.4</v>
      </c>
    </row>
    <row r="278" spans="1:2">
      <c r="A278" s="8">
        <v>42736</v>
      </c>
      <c r="B278">
        <v>100.62</v>
      </c>
    </row>
    <row r="279" spans="1:2">
      <c r="A279" s="8">
        <v>42767</v>
      </c>
      <c r="B279">
        <v>100.22</v>
      </c>
    </row>
    <row r="280" spans="1:2">
      <c r="A280" s="8">
        <v>42795</v>
      </c>
      <c r="B280">
        <v>100.13</v>
      </c>
    </row>
    <row r="281" spans="1:2">
      <c r="A281" s="8">
        <v>42826</v>
      </c>
      <c r="B281">
        <v>100.33</v>
      </c>
    </row>
    <row r="282" spans="1:2">
      <c r="A282" s="8">
        <v>42856</v>
      </c>
      <c r="B282">
        <v>100.37</v>
      </c>
    </row>
    <row r="283" spans="1:2">
      <c r="A283" s="8">
        <v>42887</v>
      </c>
      <c r="B283">
        <v>100.61</v>
      </c>
    </row>
    <row r="284" spans="1:2">
      <c r="A284" s="8">
        <v>42917</v>
      </c>
      <c r="B284">
        <v>100.07</v>
      </c>
    </row>
    <row r="285" spans="1:2">
      <c r="A285" s="8">
        <v>42948</v>
      </c>
      <c r="B285">
        <v>99.46</v>
      </c>
    </row>
    <row r="286" spans="1:2">
      <c r="A286" s="8">
        <v>42979</v>
      </c>
      <c r="B286">
        <v>99.85</v>
      </c>
    </row>
    <row r="287" spans="1:2">
      <c r="A287" s="8">
        <v>43009</v>
      </c>
      <c r="B287">
        <v>100.2</v>
      </c>
    </row>
    <row r="288" spans="1:2">
      <c r="A288" s="8">
        <v>43040</v>
      </c>
      <c r="B288">
        <v>100.22</v>
      </c>
    </row>
    <row r="289" spans="1:2">
      <c r="A289" s="8">
        <v>43070</v>
      </c>
      <c r="B289">
        <v>100.42</v>
      </c>
    </row>
    <row r="290" spans="1:2">
      <c r="A290" s="8">
        <v>43101</v>
      </c>
      <c r="B290">
        <v>100.31</v>
      </c>
    </row>
    <row r="291" spans="1:2">
      <c r="A291" s="8">
        <v>43132</v>
      </c>
      <c r="B291">
        <v>100.21</v>
      </c>
    </row>
    <row r="292" spans="1:2">
      <c r="A292" s="8">
        <v>43160</v>
      </c>
      <c r="B292">
        <v>100.29</v>
      </c>
    </row>
    <row r="293" spans="1:2">
      <c r="A293" s="8">
        <v>43191</v>
      </c>
      <c r="B293">
        <v>100.38</v>
      </c>
    </row>
    <row r="294" spans="1:2">
      <c r="A294" s="8">
        <v>43221</v>
      </c>
      <c r="B294">
        <v>100.38</v>
      </c>
    </row>
    <row r="295" spans="1:2">
      <c r="A295" s="8">
        <v>43252</v>
      </c>
      <c r="B295">
        <v>100.49</v>
      </c>
    </row>
    <row r="296" spans="1:2">
      <c r="A296" s="8">
        <v>43282</v>
      </c>
      <c r="B296">
        <v>100.27</v>
      </c>
    </row>
    <row r="297" spans="1:2">
      <c r="A297" s="8">
        <v>43313</v>
      </c>
      <c r="B297">
        <v>100.01</v>
      </c>
    </row>
    <row r="298" spans="1:2">
      <c r="A298" s="8">
        <v>43344</v>
      </c>
      <c r="B298">
        <v>100.16</v>
      </c>
    </row>
    <row r="299" spans="1:2">
      <c r="A299" s="8">
        <v>43374</v>
      </c>
      <c r="B299">
        <v>100.35</v>
      </c>
    </row>
    <row r="300" spans="1:2">
      <c r="A300" s="8">
        <v>43405</v>
      </c>
      <c r="B300">
        <v>100.5</v>
      </c>
    </row>
    <row r="301" spans="1:2">
      <c r="A301" s="8">
        <v>43435</v>
      </c>
      <c r="B301">
        <v>100.84</v>
      </c>
    </row>
    <row r="302" spans="1:2">
      <c r="A302" s="8">
        <v>43466</v>
      </c>
      <c r="B302">
        <v>101.01</v>
      </c>
    </row>
    <row r="303" spans="1:2">
      <c r="A303" s="8">
        <v>43497</v>
      </c>
      <c r="B303">
        <v>100.44</v>
      </c>
    </row>
    <row r="304" spans="1:2">
      <c r="A304" s="8">
        <v>43525</v>
      </c>
      <c r="B304">
        <v>100.32</v>
      </c>
    </row>
    <row r="305" spans="1:2">
      <c r="A305" s="8">
        <v>43556</v>
      </c>
      <c r="B305">
        <v>100.29</v>
      </c>
    </row>
    <row r="306" spans="1:2">
      <c r="A306" s="8">
        <v>43586</v>
      </c>
      <c r="B306">
        <v>100.34</v>
      </c>
    </row>
    <row r="307" spans="1:2">
      <c r="A307" s="8">
        <v>43617</v>
      </c>
      <c r="B307">
        <v>100.04</v>
      </c>
    </row>
    <row r="308" spans="1:2">
      <c r="A308" s="8">
        <v>43647</v>
      </c>
      <c r="B308">
        <v>100.2</v>
      </c>
    </row>
    <row r="309" spans="1:2">
      <c r="A309" s="8">
        <v>43678</v>
      </c>
      <c r="B309">
        <v>99.76</v>
      </c>
    </row>
    <row r="310" spans="1:2">
      <c r="A310" s="8">
        <v>43709</v>
      </c>
      <c r="B310">
        <v>99.84</v>
      </c>
    </row>
    <row r="311" spans="1:2">
      <c r="A311" s="8">
        <v>43739</v>
      </c>
      <c r="B311">
        <v>100.13</v>
      </c>
    </row>
    <row r="312" spans="1:2">
      <c r="A312" s="8">
        <v>43770</v>
      </c>
      <c r="B312">
        <v>100.28</v>
      </c>
    </row>
    <row r="313" spans="1:2">
      <c r="A313" s="8">
        <v>43800</v>
      </c>
      <c r="B313">
        <v>100.36</v>
      </c>
    </row>
    <row r="314" spans="1:2">
      <c r="A314" s="8">
        <v>43831</v>
      </c>
      <c r="B314">
        <v>100.4</v>
      </c>
    </row>
    <row r="315" spans="1:2">
      <c r="A315" s="8">
        <v>43862</v>
      </c>
      <c r="B315">
        <v>100.33</v>
      </c>
    </row>
    <row r="316" spans="1:2">
      <c r="A316" s="8">
        <v>43891</v>
      </c>
      <c r="B316">
        <v>100.55</v>
      </c>
    </row>
    <row r="317" spans="1:2">
      <c r="A317" s="8">
        <v>43922</v>
      </c>
      <c r="B317">
        <v>100.83</v>
      </c>
    </row>
    <row r="318" spans="1:2">
      <c r="A318" s="8">
        <v>43952</v>
      </c>
      <c r="B318">
        <v>100.27</v>
      </c>
    </row>
    <row r="319" spans="1:2">
      <c r="A319" s="8">
        <v>43983</v>
      </c>
      <c r="B319">
        <v>100.22</v>
      </c>
    </row>
    <row r="320" spans="1:2">
      <c r="A320" s="8">
        <v>44013</v>
      </c>
      <c r="B320">
        <v>100.35</v>
      </c>
    </row>
    <row r="321" spans="1:2">
      <c r="A321" s="8">
        <v>44044</v>
      </c>
      <c r="B321">
        <v>99.96</v>
      </c>
    </row>
    <row r="322" spans="1:2">
      <c r="A322" s="8">
        <v>44075</v>
      </c>
      <c r="B322">
        <v>99.93</v>
      </c>
    </row>
    <row r="323" spans="1:2">
      <c r="A323" s="8">
        <v>44105</v>
      </c>
      <c r="B323">
        <v>100.43</v>
      </c>
    </row>
    <row r="324" spans="1:2">
      <c r="A324" s="8">
        <v>44136</v>
      </c>
      <c r="B324">
        <v>100.71</v>
      </c>
    </row>
    <row r="325" spans="1:2">
      <c r="A325" s="8">
        <v>44166</v>
      </c>
      <c r="B325">
        <v>100.83</v>
      </c>
    </row>
    <row r="326" spans="1:2">
      <c r="A326" s="8">
        <v>44197</v>
      </c>
      <c r="B326">
        <v>100.67</v>
      </c>
    </row>
    <row r="327" spans="1:2">
      <c r="A327" s="8">
        <v>44228</v>
      </c>
      <c r="B327">
        <v>100.78</v>
      </c>
    </row>
    <row r="328" spans="1:2">
      <c r="A328" s="8">
        <v>44256</v>
      </c>
      <c r="B328">
        <v>100.66</v>
      </c>
    </row>
    <row r="329" spans="1:2">
      <c r="A329" s="8">
        <v>44287</v>
      </c>
      <c r="B329">
        <v>100.58</v>
      </c>
    </row>
    <row r="330" spans="1:2">
      <c r="A330" s="8">
        <v>44317</v>
      </c>
      <c r="B330">
        <v>100.74</v>
      </c>
    </row>
    <row r="331" spans="1:2">
      <c r="A331" s="8">
        <v>44348</v>
      </c>
      <c r="B331">
        <v>100.69</v>
      </c>
    </row>
    <row r="332" spans="1:2">
      <c r="A332" s="8">
        <v>44378</v>
      </c>
      <c r="B332">
        <v>100.31</v>
      </c>
    </row>
    <row r="333" spans="1:2">
      <c r="A333" s="8">
        <v>44409</v>
      </c>
      <c r="B333">
        <v>100.17</v>
      </c>
    </row>
    <row r="334" spans="1:2">
      <c r="A334" s="8">
        <v>44440</v>
      </c>
      <c r="B334">
        <v>100.6</v>
      </c>
    </row>
    <row r="335" spans="1:2">
      <c r="A335" s="8">
        <v>44470</v>
      </c>
      <c r="B335">
        <v>101.11</v>
      </c>
    </row>
    <row r="336" spans="1:2">
      <c r="A336" s="8">
        <v>44501</v>
      </c>
      <c r="B336">
        <v>100.96</v>
      </c>
    </row>
    <row r="337" spans="1:2">
      <c r="A337" s="8">
        <v>44531</v>
      </c>
      <c r="B337">
        <v>100.82</v>
      </c>
    </row>
    <row r="338" spans="1:2">
      <c r="A338" s="8">
        <v>44562</v>
      </c>
      <c r="B338">
        <v>100.99</v>
      </c>
    </row>
    <row r="339" spans="1:2">
      <c r="A339" s="8">
        <v>44593</v>
      </c>
      <c r="B339">
        <v>101.17</v>
      </c>
    </row>
    <row r="340" spans="1:2">
      <c r="A340" s="8">
        <v>44621</v>
      </c>
      <c r="B340">
        <v>107.61</v>
      </c>
    </row>
    <row r="341" spans="1:2">
      <c r="A341" s="8">
        <v>44652</v>
      </c>
      <c r="B341">
        <v>101.56</v>
      </c>
    </row>
    <row r="342" spans="1:2">
      <c r="A342" s="8">
        <v>44682</v>
      </c>
      <c r="B342">
        <v>100.12</v>
      </c>
    </row>
    <row r="343" spans="1:2">
      <c r="A343" s="8">
        <v>44713</v>
      </c>
      <c r="B343">
        <v>99.65</v>
      </c>
    </row>
    <row r="344" spans="1:2">
      <c r="A344" s="8">
        <v>44743</v>
      </c>
      <c r="B344">
        <v>99.61</v>
      </c>
    </row>
    <row r="345" spans="1:2">
      <c r="A345" s="8">
        <v>44774</v>
      </c>
      <c r="B345">
        <v>99.48</v>
      </c>
    </row>
    <row r="346" spans="1:2">
      <c r="A346" s="8">
        <v>44805</v>
      </c>
      <c r="B346">
        <v>100.05</v>
      </c>
    </row>
    <row r="347" spans="1:2">
      <c r="A347" s="8">
        <v>44835</v>
      </c>
      <c r="B347">
        <v>100.18</v>
      </c>
    </row>
    <row r="348" spans="1:2">
      <c r="A348" s="8">
        <v>44866</v>
      </c>
      <c r="B348">
        <v>100.37</v>
      </c>
    </row>
    <row r="349" spans="1:2">
      <c r="A349" s="8">
        <v>44896</v>
      </c>
      <c r="B349">
        <v>100.78</v>
      </c>
    </row>
    <row r="350" spans="1:2">
      <c r="A350" s="8">
        <v>44927</v>
      </c>
      <c r="B350">
        <v>100.84</v>
      </c>
    </row>
    <row r="351" spans="1:2">
      <c r="A351" s="8">
        <v>44958</v>
      </c>
      <c r="B351">
        <v>100.46</v>
      </c>
    </row>
    <row r="352" spans="1:2">
      <c r="A352" s="8"/>
    </row>
    <row r="353" spans="1:1">
      <c r="A353"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263-29F9-4FB8-B279-29585A4C9DD0}">
  <dimension ref="A1:G343"/>
  <sheetViews>
    <sheetView topLeftCell="A321" workbookViewId="0">
      <selection activeCell="B339" sqref="B338:B339"/>
    </sheetView>
  </sheetViews>
  <sheetFormatPr defaultRowHeight="14.4"/>
  <cols>
    <col min="1" max="1" width="10.109375" style="14" bestFit="1" customWidth="1"/>
    <col min="2" max="16384" width="8.88671875" style="14"/>
  </cols>
  <sheetData>
    <row r="1" spans="1:7">
      <c r="A1" s="14" t="s">
        <v>716</v>
      </c>
      <c r="B1" s="14" t="s">
        <v>717</v>
      </c>
      <c r="C1" s="14" t="s">
        <v>718</v>
      </c>
      <c r="D1" s="14" t="s">
        <v>719</v>
      </c>
      <c r="E1" s="14" t="s">
        <v>720</v>
      </c>
      <c r="F1" s="14" t="s">
        <v>721</v>
      </c>
      <c r="G1" s="14" t="s">
        <v>722</v>
      </c>
    </row>
    <row r="2" spans="1:7">
      <c r="A2" s="15">
        <v>44986</v>
      </c>
      <c r="B2" s="14">
        <v>77.06</v>
      </c>
      <c r="C2" s="14">
        <v>74.97</v>
      </c>
      <c r="D2" s="14">
        <v>77.2898</v>
      </c>
      <c r="E2" s="14">
        <v>74.882499999999993</v>
      </c>
      <c r="G2" s="16">
        <v>2.7900000000000001E-2</v>
      </c>
    </row>
    <row r="3" spans="1:7">
      <c r="A3" s="15">
        <v>44958</v>
      </c>
      <c r="B3" s="14">
        <v>74.97</v>
      </c>
      <c r="C3" s="14">
        <v>69.819999999999993</v>
      </c>
      <c r="D3" s="14">
        <v>76.435000000000002</v>
      </c>
      <c r="E3" s="14">
        <v>69.807599999999994</v>
      </c>
      <c r="G3" s="16">
        <v>7.3800000000000004E-2</v>
      </c>
    </row>
    <row r="4" spans="1:7">
      <c r="A4" s="15">
        <v>44927</v>
      </c>
      <c r="B4" s="14">
        <v>69.819999999999993</v>
      </c>
      <c r="C4" s="14">
        <v>69.900000000000006</v>
      </c>
      <c r="D4" s="14">
        <v>72.451300000000003</v>
      </c>
      <c r="E4" s="14">
        <v>67.099800000000002</v>
      </c>
      <c r="G4" s="16">
        <v>-1.1000000000000001E-3</v>
      </c>
    </row>
    <row r="5" spans="1:7">
      <c r="A5" s="15">
        <v>44896</v>
      </c>
      <c r="B5" s="14">
        <v>69.900000000000006</v>
      </c>
      <c r="C5" s="14">
        <v>60.99</v>
      </c>
      <c r="D5" s="14">
        <v>72.852400000000003</v>
      </c>
      <c r="E5" s="14">
        <v>60.82</v>
      </c>
      <c r="G5" s="16">
        <v>0.14610000000000001</v>
      </c>
    </row>
    <row r="6" spans="1:7">
      <c r="A6" s="15">
        <v>44866</v>
      </c>
      <c r="B6" s="14">
        <v>60.99</v>
      </c>
      <c r="C6" s="14">
        <v>61.477499999999999</v>
      </c>
      <c r="D6" s="14">
        <v>62.359000000000002</v>
      </c>
      <c r="E6" s="14">
        <v>59.983499999999999</v>
      </c>
      <c r="G6" s="16">
        <v>-7.9000000000000008E-3</v>
      </c>
    </row>
    <row r="7" spans="1:7">
      <c r="A7" s="15">
        <v>44835</v>
      </c>
      <c r="B7" s="14">
        <v>61.477499999999999</v>
      </c>
      <c r="C7" s="14">
        <v>58.45</v>
      </c>
      <c r="D7" s="14">
        <v>64.915000000000006</v>
      </c>
      <c r="E7" s="14">
        <v>56.907400000000003</v>
      </c>
      <c r="G7" s="16">
        <v>5.1799999999999999E-2</v>
      </c>
    </row>
    <row r="8" spans="1:7">
      <c r="A8" s="15">
        <v>44805</v>
      </c>
      <c r="B8" s="14">
        <v>58.45</v>
      </c>
      <c r="C8" s="14">
        <v>60.23</v>
      </c>
      <c r="D8" s="14">
        <v>62.579900000000002</v>
      </c>
      <c r="E8" s="14">
        <v>53.287500000000001</v>
      </c>
      <c r="G8" s="16">
        <v>-2.9600000000000001E-2</v>
      </c>
    </row>
    <row r="9" spans="1:7">
      <c r="A9" s="15">
        <v>44774</v>
      </c>
      <c r="B9" s="14">
        <v>60.23</v>
      </c>
      <c r="C9" s="14">
        <v>61.62</v>
      </c>
      <c r="D9" s="14">
        <v>62.640099999999997</v>
      </c>
      <c r="E9" s="14">
        <v>58.249299999999998</v>
      </c>
      <c r="G9" s="16">
        <v>-2.2599999999999999E-2</v>
      </c>
    </row>
    <row r="10" spans="1:7">
      <c r="A10" s="15">
        <v>44743</v>
      </c>
      <c r="B10" s="14">
        <v>61.62</v>
      </c>
      <c r="C10" s="14">
        <v>51.45</v>
      </c>
      <c r="D10" s="14">
        <v>64.598799999999997</v>
      </c>
      <c r="E10" s="14">
        <v>51.399799999999999</v>
      </c>
      <c r="G10" s="16">
        <v>0.19769999999999999</v>
      </c>
    </row>
    <row r="11" spans="1:7">
      <c r="A11" s="15">
        <v>44713</v>
      </c>
      <c r="B11" s="14">
        <v>51.45</v>
      </c>
      <c r="C11" s="14">
        <v>61.5</v>
      </c>
      <c r="D11" s="14">
        <v>62.4923</v>
      </c>
      <c r="E11" s="14">
        <v>50.1006</v>
      </c>
      <c r="G11" s="16">
        <v>-0.16339999999999999</v>
      </c>
    </row>
    <row r="12" spans="1:7">
      <c r="A12" s="15">
        <v>44682</v>
      </c>
      <c r="B12" s="14">
        <v>61.5</v>
      </c>
      <c r="C12" s="14">
        <v>70.959999999999994</v>
      </c>
      <c r="D12" s="14">
        <v>70.959999999999994</v>
      </c>
      <c r="E12" s="14">
        <v>55.838299999999997</v>
      </c>
      <c r="G12" s="16">
        <v>-0.1333</v>
      </c>
    </row>
    <row r="13" spans="1:7">
      <c r="A13" s="15">
        <v>44652</v>
      </c>
      <c r="B13" s="14">
        <v>70.959999999999994</v>
      </c>
      <c r="C13" s="14">
        <v>83.2</v>
      </c>
      <c r="D13" s="14">
        <v>84.991699999999994</v>
      </c>
      <c r="E13" s="14">
        <v>70.322100000000006</v>
      </c>
      <c r="G13" s="16">
        <v>-0.14710000000000001</v>
      </c>
    </row>
    <row r="14" spans="1:7">
      <c r="A14" s="15">
        <v>44621</v>
      </c>
      <c r="B14" s="14">
        <v>83.2</v>
      </c>
      <c r="C14" s="14">
        <v>94.602500000000006</v>
      </c>
      <c r="D14" s="14">
        <v>121.21</v>
      </c>
      <c r="E14" s="14">
        <v>82.952500000000001</v>
      </c>
      <c r="G14" s="16">
        <v>-0.1205</v>
      </c>
    </row>
    <row r="15" spans="1:7">
      <c r="A15" s="15">
        <v>44593</v>
      </c>
      <c r="B15" s="14">
        <v>94.602500000000006</v>
      </c>
      <c r="C15" s="14">
        <v>77.379199999999997</v>
      </c>
      <c r="D15" s="14">
        <v>109.12390000000001</v>
      </c>
      <c r="E15" s="14">
        <v>74.287300000000002</v>
      </c>
      <c r="G15" s="16">
        <v>0.22259999999999999</v>
      </c>
    </row>
    <row r="16" spans="1:7">
      <c r="A16" s="15">
        <v>44562</v>
      </c>
      <c r="B16" s="14">
        <v>77.379199999999997</v>
      </c>
      <c r="C16" s="14">
        <v>74.653899999999993</v>
      </c>
      <c r="D16" s="14">
        <v>80.325100000000006</v>
      </c>
      <c r="E16" s="14">
        <v>74.189800000000005</v>
      </c>
      <c r="G16" s="16">
        <v>3.6499999999999998E-2</v>
      </c>
    </row>
    <row r="17" spans="1:7">
      <c r="A17" s="15">
        <v>44531</v>
      </c>
      <c r="B17" s="14">
        <v>74.653899999999993</v>
      </c>
      <c r="C17" s="14">
        <v>74.083799999999997</v>
      </c>
      <c r="D17" s="14">
        <v>75.129499999999993</v>
      </c>
      <c r="E17" s="14">
        <v>73.106999999999999</v>
      </c>
      <c r="G17" s="16">
        <v>7.7000000000000002E-3</v>
      </c>
    </row>
    <row r="18" spans="1:7">
      <c r="A18" s="15">
        <v>44501</v>
      </c>
      <c r="B18" s="14">
        <v>74.083799999999997</v>
      </c>
      <c r="C18" s="14">
        <v>70.946399999999997</v>
      </c>
      <c r="D18" s="14">
        <v>75.890699999999995</v>
      </c>
      <c r="E18" s="14">
        <v>70.528300000000002</v>
      </c>
      <c r="G18" s="16">
        <v>4.4200000000000003E-2</v>
      </c>
    </row>
    <row r="19" spans="1:7">
      <c r="A19" s="15">
        <v>44470</v>
      </c>
      <c r="B19" s="14">
        <v>70.946399999999997</v>
      </c>
      <c r="C19" s="14">
        <v>72.751400000000004</v>
      </c>
      <c r="D19" s="14">
        <v>73.232500000000002</v>
      </c>
      <c r="E19" s="14">
        <v>69.234700000000004</v>
      </c>
      <c r="G19" s="16">
        <v>-2.4799999999999999E-2</v>
      </c>
    </row>
    <row r="20" spans="1:7">
      <c r="A20" s="15">
        <v>44440</v>
      </c>
      <c r="B20" s="14">
        <v>72.751400000000004</v>
      </c>
      <c r="C20" s="14">
        <v>73.227400000000003</v>
      </c>
      <c r="D20" s="14">
        <v>73.618399999999994</v>
      </c>
      <c r="E20" s="14">
        <v>72.25</v>
      </c>
      <c r="G20" s="16">
        <v>-6.4999999999999997E-3</v>
      </c>
    </row>
    <row r="21" spans="1:7">
      <c r="A21" s="15">
        <v>44409</v>
      </c>
      <c r="B21" s="14">
        <v>73.227400000000003</v>
      </c>
      <c r="C21" s="14">
        <v>73.140900000000002</v>
      </c>
      <c r="D21" s="14">
        <v>74.578100000000006</v>
      </c>
      <c r="E21" s="14">
        <v>72.692300000000003</v>
      </c>
      <c r="G21" s="16">
        <v>1.1999999999999999E-3</v>
      </c>
    </row>
    <row r="22" spans="1:7">
      <c r="A22" s="15">
        <v>44378</v>
      </c>
      <c r="B22" s="14">
        <v>73.140900000000002</v>
      </c>
      <c r="C22" s="14">
        <v>73.192499999999995</v>
      </c>
      <c r="D22" s="14">
        <v>75.336100000000002</v>
      </c>
      <c r="E22" s="14">
        <v>72.817800000000005</v>
      </c>
      <c r="G22" s="16">
        <v>-2.0000000000000001E-4</v>
      </c>
    </row>
    <row r="23" spans="1:7">
      <c r="A23" s="15">
        <v>44348</v>
      </c>
      <c r="B23" s="14">
        <v>73.152199999999993</v>
      </c>
      <c r="C23" s="14">
        <v>73.263599999999997</v>
      </c>
      <c r="D23" s="14">
        <v>73.704499999999996</v>
      </c>
      <c r="E23" s="14">
        <v>71.563000000000002</v>
      </c>
      <c r="G23" s="16">
        <v>-3.8E-3</v>
      </c>
    </row>
    <row r="24" spans="1:7">
      <c r="A24" s="15">
        <v>44317</v>
      </c>
      <c r="B24" s="14">
        <v>73.434100000000001</v>
      </c>
      <c r="C24" s="14">
        <v>75.185900000000004</v>
      </c>
      <c r="D24" s="14">
        <v>75.348100000000002</v>
      </c>
      <c r="E24" s="14">
        <v>73.164599999999993</v>
      </c>
      <c r="G24" s="16">
        <v>-2.3599999999999999E-2</v>
      </c>
    </row>
    <row r="25" spans="1:7">
      <c r="A25" s="15">
        <v>44287</v>
      </c>
      <c r="B25" s="14">
        <v>75.207300000000004</v>
      </c>
      <c r="C25" s="14">
        <v>75.650000000000006</v>
      </c>
      <c r="D25" s="14">
        <v>78.020700000000005</v>
      </c>
      <c r="E25" s="14">
        <v>74.215100000000007</v>
      </c>
      <c r="G25" s="16">
        <v>-6.4999999999999997E-3</v>
      </c>
    </row>
    <row r="26" spans="1:7">
      <c r="A26" s="15">
        <v>44256</v>
      </c>
      <c r="B26" s="14">
        <v>75.698700000000002</v>
      </c>
      <c r="C26" s="14">
        <v>74.619600000000005</v>
      </c>
      <c r="D26" s="14">
        <v>76.644000000000005</v>
      </c>
      <c r="E26" s="14">
        <v>72.540400000000005</v>
      </c>
      <c r="G26" s="16">
        <v>1.4500000000000001E-2</v>
      </c>
    </row>
    <row r="27" spans="1:7">
      <c r="A27" s="15">
        <v>44228</v>
      </c>
      <c r="B27" s="14">
        <v>74.619600000000005</v>
      </c>
      <c r="C27" s="14">
        <v>75.740399999999994</v>
      </c>
      <c r="D27" s="14">
        <v>76.2821</v>
      </c>
      <c r="E27" s="14">
        <v>73.150899999999993</v>
      </c>
      <c r="G27" s="16">
        <v>-1.4800000000000001E-2</v>
      </c>
    </row>
    <row r="28" spans="1:7">
      <c r="A28" s="15">
        <v>44197</v>
      </c>
      <c r="B28" s="14">
        <v>75.740399999999994</v>
      </c>
      <c r="C28" s="14">
        <v>74.412099999999995</v>
      </c>
      <c r="D28" s="14">
        <v>76.499499999999998</v>
      </c>
      <c r="E28" s="14">
        <v>73.085700000000003</v>
      </c>
      <c r="G28" s="16">
        <v>1.7899999999999999E-2</v>
      </c>
    </row>
    <row r="29" spans="1:7">
      <c r="A29" s="15">
        <v>44166</v>
      </c>
      <c r="B29" s="14">
        <v>74.412099999999995</v>
      </c>
      <c r="C29" s="14">
        <v>76.403300000000002</v>
      </c>
      <c r="D29" s="14">
        <v>76.412300000000002</v>
      </c>
      <c r="E29" s="14">
        <v>72.662899999999993</v>
      </c>
      <c r="G29" s="16">
        <v>-2.6100000000000002E-2</v>
      </c>
    </row>
    <row r="30" spans="1:7">
      <c r="A30" s="15">
        <v>44136</v>
      </c>
      <c r="B30" s="14">
        <v>76.403300000000002</v>
      </c>
      <c r="C30" s="14">
        <v>79.525700000000001</v>
      </c>
      <c r="D30" s="14">
        <v>80.920500000000004</v>
      </c>
      <c r="E30" s="14">
        <v>75.326999999999998</v>
      </c>
      <c r="G30" s="16">
        <v>-3.9300000000000002E-2</v>
      </c>
    </row>
    <row r="31" spans="1:7">
      <c r="A31" s="15">
        <v>44105</v>
      </c>
      <c r="B31" s="14">
        <v>79.525700000000001</v>
      </c>
      <c r="C31" s="14">
        <v>77.631900000000002</v>
      </c>
      <c r="D31" s="14">
        <v>79.590500000000006</v>
      </c>
      <c r="E31" s="14">
        <v>76.022000000000006</v>
      </c>
      <c r="G31" s="16">
        <v>2.4400000000000002E-2</v>
      </c>
    </row>
    <row r="32" spans="1:7">
      <c r="A32" s="15">
        <v>44075</v>
      </c>
      <c r="B32" s="14">
        <v>77.631900000000002</v>
      </c>
      <c r="C32" s="14">
        <v>74.071799999999996</v>
      </c>
      <c r="D32" s="14">
        <v>79.943799999999996</v>
      </c>
      <c r="E32" s="14">
        <v>73.375699999999995</v>
      </c>
      <c r="G32" s="16">
        <v>4.8099999999999997E-2</v>
      </c>
    </row>
    <row r="33" spans="1:7">
      <c r="A33" s="15">
        <v>44044</v>
      </c>
      <c r="B33" s="14">
        <v>74.071799999999996</v>
      </c>
      <c r="C33" s="14">
        <v>74.4114</v>
      </c>
      <c r="D33" s="14">
        <v>75.987799999999993</v>
      </c>
      <c r="E33" s="14">
        <v>72.643799999999999</v>
      </c>
      <c r="G33" s="16">
        <v>-4.5999999999999999E-3</v>
      </c>
    </row>
    <row r="34" spans="1:7">
      <c r="A34" s="15">
        <v>44013</v>
      </c>
      <c r="B34" s="14">
        <v>74.4114</v>
      </c>
      <c r="C34" s="14">
        <v>71.173400000000001</v>
      </c>
      <c r="D34" s="14">
        <v>74.494699999999995</v>
      </c>
      <c r="E34" s="14">
        <v>70.201300000000003</v>
      </c>
      <c r="G34" s="16">
        <v>4.5499999999999999E-2</v>
      </c>
    </row>
    <row r="35" spans="1:7">
      <c r="A35" s="15">
        <v>43983</v>
      </c>
      <c r="B35" s="14">
        <v>71.173400000000001</v>
      </c>
      <c r="C35" s="14">
        <v>70.144499999999994</v>
      </c>
      <c r="D35" s="14">
        <v>71.321299999999994</v>
      </c>
      <c r="E35" s="14">
        <v>68.056299999999993</v>
      </c>
      <c r="G35" s="16">
        <v>1.47E-2</v>
      </c>
    </row>
    <row r="36" spans="1:7">
      <c r="A36" s="15">
        <v>43952</v>
      </c>
      <c r="B36" s="14">
        <v>70.144499999999994</v>
      </c>
      <c r="C36" s="14">
        <v>74.381299999999996</v>
      </c>
      <c r="D36" s="14">
        <v>75.933000000000007</v>
      </c>
      <c r="E36" s="14">
        <v>70.144499999999994</v>
      </c>
      <c r="G36" s="16">
        <v>-5.7000000000000002E-2</v>
      </c>
    </row>
    <row r="37" spans="1:7">
      <c r="A37" s="15">
        <v>43922</v>
      </c>
      <c r="B37" s="14">
        <v>74.381299999999996</v>
      </c>
      <c r="C37" s="14">
        <v>78.442599999999999</v>
      </c>
      <c r="D37" s="14">
        <v>79.335099999999997</v>
      </c>
      <c r="E37" s="14">
        <v>72.644900000000007</v>
      </c>
      <c r="G37" s="16">
        <v>-5.1799999999999999E-2</v>
      </c>
    </row>
    <row r="38" spans="1:7">
      <c r="A38" s="15">
        <v>43891</v>
      </c>
      <c r="B38" s="14">
        <v>78.442599999999999</v>
      </c>
      <c r="C38" s="14">
        <v>66.880600000000001</v>
      </c>
      <c r="D38" s="14">
        <v>81.665400000000005</v>
      </c>
      <c r="E38" s="14">
        <v>65.371799999999993</v>
      </c>
      <c r="G38" s="16">
        <v>0.1729</v>
      </c>
    </row>
    <row r="39" spans="1:7">
      <c r="A39" s="15">
        <v>43862</v>
      </c>
      <c r="B39" s="14">
        <v>66.880600000000001</v>
      </c>
      <c r="C39" s="14">
        <v>63.920299999999997</v>
      </c>
      <c r="D39" s="14">
        <v>67.627300000000005</v>
      </c>
      <c r="E39" s="14">
        <v>62.567100000000003</v>
      </c>
      <c r="G39" s="16">
        <v>4.6300000000000001E-2</v>
      </c>
    </row>
    <row r="40" spans="1:7">
      <c r="A40" s="15">
        <v>43831</v>
      </c>
      <c r="B40" s="14">
        <v>63.920299999999997</v>
      </c>
      <c r="C40" s="14">
        <v>61.9863</v>
      </c>
      <c r="D40" s="14">
        <v>63.941499999999998</v>
      </c>
      <c r="E40" s="14">
        <v>60.886499999999998</v>
      </c>
      <c r="G40" s="16">
        <v>3.1199999999999999E-2</v>
      </c>
    </row>
    <row r="41" spans="1:7">
      <c r="A41" s="15">
        <v>43800</v>
      </c>
      <c r="B41" s="14">
        <v>61.9863</v>
      </c>
      <c r="C41" s="14">
        <v>64.319500000000005</v>
      </c>
      <c r="D41" s="14">
        <v>64.481899999999996</v>
      </c>
      <c r="E41" s="14">
        <v>61.540300000000002</v>
      </c>
      <c r="G41" s="16">
        <v>-3.6299999999999999E-2</v>
      </c>
    </row>
    <row r="42" spans="1:7">
      <c r="A42" s="15">
        <v>43770</v>
      </c>
      <c r="B42" s="14">
        <v>64.319500000000005</v>
      </c>
      <c r="C42" s="14">
        <v>64.132800000000003</v>
      </c>
      <c r="D42" s="14">
        <v>64.461799999999997</v>
      </c>
      <c r="E42" s="14">
        <v>63.1815</v>
      </c>
      <c r="G42" s="16">
        <v>2.8999999999999998E-3</v>
      </c>
    </row>
    <row r="43" spans="1:7">
      <c r="A43" s="15">
        <v>43739</v>
      </c>
      <c r="B43" s="14">
        <v>64.132800000000003</v>
      </c>
      <c r="C43" s="14">
        <v>64.856899999999996</v>
      </c>
      <c r="D43" s="14">
        <v>65.557699999999997</v>
      </c>
      <c r="E43" s="14">
        <v>63.562399999999997</v>
      </c>
      <c r="G43" s="16">
        <v>-1.12E-2</v>
      </c>
    </row>
    <row r="44" spans="1:7">
      <c r="A44" s="15">
        <v>43709</v>
      </c>
      <c r="B44" s="14">
        <v>64.856899999999996</v>
      </c>
      <c r="C44" s="14">
        <v>66.765699999999995</v>
      </c>
      <c r="D44" s="14">
        <v>67.122900000000001</v>
      </c>
      <c r="E44" s="14">
        <v>63.617800000000003</v>
      </c>
      <c r="G44" s="16">
        <v>-2.86E-2</v>
      </c>
    </row>
    <row r="45" spans="1:7">
      <c r="A45" s="15">
        <v>43678</v>
      </c>
      <c r="B45" s="14">
        <v>66.765699999999995</v>
      </c>
      <c r="C45" s="14">
        <v>63.628399999999999</v>
      </c>
      <c r="D45" s="14">
        <v>67.021000000000001</v>
      </c>
      <c r="E45" s="14">
        <v>63.625</v>
      </c>
      <c r="G45" s="16">
        <v>4.9299999999999997E-2</v>
      </c>
    </row>
    <row r="46" spans="1:7">
      <c r="A46" s="15">
        <v>43647</v>
      </c>
      <c r="B46" s="14">
        <v>63.628399999999999</v>
      </c>
      <c r="C46" s="14">
        <v>63.230499999999999</v>
      </c>
      <c r="D46" s="14">
        <v>63.9788</v>
      </c>
      <c r="E46" s="14">
        <v>62.565300000000001</v>
      </c>
      <c r="G46" s="16">
        <v>6.3E-3</v>
      </c>
    </row>
    <row r="47" spans="1:7">
      <c r="A47" s="15">
        <v>43617</v>
      </c>
      <c r="B47" s="14">
        <v>63.230499999999999</v>
      </c>
      <c r="C47" s="14">
        <v>65.430599999999998</v>
      </c>
      <c r="D47" s="14">
        <v>65.591499999999996</v>
      </c>
      <c r="E47" s="14">
        <v>62.499699999999997</v>
      </c>
      <c r="G47" s="16">
        <v>-3.3599999999999998E-2</v>
      </c>
    </row>
    <row r="48" spans="1:7">
      <c r="A48" s="15">
        <v>43586</v>
      </c>
      <c r="B48" s="14">
        <v>65.430599999999998</v>
      </c>
      <c r="C48" s="14">
        <v>64.637299999999996</v>
      </c>
      <c r="D48" s="14">
        <v>65.598299999999995</v>
      </c>
      <c r="E48" s="14">
        <v>64.153000000000006</v>
      </c>
      <c r="G48" s="16">
        <v>1.23E-2</v>
      </c>
    </row>
    <row r="49" spans="1:7">
      <c r="A49" s="15">
        <v>43556</v>
      </c>
      <c r="B49" s="14">
        <v>64.637299999999996</v>
      </c>
      <c r="C49" s="14">
        <v>65.634</v>
      </c>
      <c r="D49" s="14">
        <v>65.826099999999997</v>
      </c>
      <c r="E49" s="14">
        <v>63.66</v>
      </c>
      <c r="G49" s="16">
        <v>-1.52E-2</v>
      </c>
    </row>
    <row r="50" spans="1:7">
      <c r="A50" s="15">
        <v>43525</v>
      </c>
      <c r="B50" s="14">
        <v>65.634</v>
      </c>
      <c r="C50" s="14">
        <v>65.915099999999995</v>
      </c>
      <c r="D50" s="14">
        <v>66.301299999999998</v>
      </c>
      <c r="E50" s="14">
        <v>63.647100000000002</v>
      </c>
      <c r="G50" s="16">
        <v>-4.3E-3</v>
      </c>
    </row>
    <row r="51" spans="1:7">
      <c r="A51" s="15">
        <v>43497</v>
      </c>
      <c r="B51" s="14">
        <v>65.915099999999995</v>
      </c>
      <c r="C51" s="14">
        <v>65.410300000000007</v>
      </c>
      <c r="D51" s="14">
        <v>67.157399999999996</v>
      </c>
      <c r="E51" s="14">
        <v>65.167000000000002</v>
      </c>
      <c r="G51" s="16">
        <v>7.7000000000000002E-3</v>
      </c>
    </row>
    <row r="52" spans="1:7">
      <c r="A52" s="15">
        <v>43466</v>
      </c>
      <c r="B52" s="14">
        <v>65.410300000000007</v>
      </c>
      <c r="C52" s="14">
        <v>69.831900000000005</v>
      </c>
      <c r="D52" s="14">
        <v>69.832599999999999</v>
      </c>
      <c r="E52" s="14">
        <v>65.171300000000002</v>
      </c>
      <c r="G52" s="16">
        <v>-6.3299999999999995E-2</v>
      </c>
    </row>
    <row r="53" spans="1:7">
      <c r="A53" s="15">
        <v>43435</v>
      </c>
      <c r="B53" s="14">
        <v>69.831900000000005</v>
      </c>
      <c r="C53" s="14">
        <v>66.950999999999993</v>
      </c>
      <c r="D53" s="14">
        <v>69.942700000000002</v>
      </c>
      <c r="E53" s="14">
        <v>66.002799999999993</v>
      </c>
      <c r="G53" s="16">
        <v>4.2999999999999997E-2</v>
      </c>
    </row>
    <row r="54" spans="1:7">
      <c r="A54" s="15">
        <v>43405</v>
      </c>
      <c r="B54" s="14">
        <v>66.950999999999993</v>
      </c>
      <c r="C54" s="14">
        <v>65.878900000000002</v>
      </c>
      <c r="D54" s="14">
        <v>68.277500000000003</v>
      </c>
      <c r="E54" s="14">
        <v>65.431899999999999</v>
      </c>
      <c r="G54" s="16">
        <v>1.6299999999999999E-2</v>
      </c>
    </row>
    <row r="55" spans="1:7">
      <c r="A55" s="15">
        <v>43374</v>
      </c>
      <c r="B55" s="14">
        <v>65.878900000000002</v>
      </c>
      <c r="C55" s="14">
        <v>65.550299999999993</v>
      </c>
      <c r="D55" s="14">
        <v>67.072500000000005</v>
      </c>
      <c r="E55" s="14">
        <v>64.856499999999997</v>
      </c>
      <c r="G55" s="16">
        <v>5.0000000000000001E-3</v>
      </c>
    </row>
    <row r="56" spans="1:7">
      <c r="A56" s="15">
        <v>43344</v>
      </c>
      <c r="B56" s="14">
        <v>65.550299999999993</v>
      </c>
      <c r="C56" s="14">
        <v>67.5458</v>
      </c>
      <c r="D56" s="14">
        <v>70.589699999999993</v>
      </c>
      <c r="E56" s="14">
        <v>65.228300000000004</v>
      </c>
      <c r="G56" s="16">
        <v>-2.9499999999999998E-2</v>
      </c>
    </row>
    <row r="57" spans="1:7">
      <c r="A57" s="15">
        <v>43313</v>
      </c>
      <c r="B57" s="14">
        <v>67.5458</v>
      </c>
      <c r="C57" s="14">
        <v>62.507800000000003</v>
      </c>
      <c r="D57" s="14">
        <v>69.001000000000005</v>
      </c>
      <c r="E57" s="14">
        <v>62.491</v>
      </c>
      <c r="G57" s="16">
        <v>8.0600000000000005E-2</v>
      </c>
    </row>
    <row r="58" spans="1:7">
      <c r="A58" s="15">
        <v>43282</v>
      </c>
      <c r="B58" s="14">
        <v>62.507800000000003</v>
      </c>
      <c r="C58" s="14">
        <v>62.733800000000002</v>
      </c>
      <c r="D58" s="14">
        <v>63.781799999999997</v>
      </c>
      <c r="E58" s="14">
        <v>61.653799999999997</v>
      </c>
      <c r="G58" s="16">
        <v>-3.5999999999999999E-3</v>
      </c>
    </row>
    <row r="59" spans="1:7">
      <c r="A59" s="15">
        <v>43252</v>
      </c>
      <c r="B59" s="14">
        <v>62.733800000000002</v>
      </c>
      <c r="C59" s="14">
        <v>62.402999999999999</v>
      </c>
      <c r="D59" s="14">
        <v>64.187299999999993</v>
      </c>
      <c r="E59" s="14">
        <v>61.706000000000003</v>
      </c>
      <c r="G59" s="16">
        <v>5.3E-3</v>
      </c>
    </row>
    <row r="60" spans="1:7">
      <c r="A60" s="15">
        <v>43221</v>
      </c>
      <c r="B60" s="14">
        <v>62.402999999999999</v>
      </c>
      <c r="C60" s="14">
        <v>62.940800000000003</v>
      </c>
      <c r="D60" s="14">
        <v>64.1935</v>
      </c>
      <c r="E60" s="14">
        <v>60.963299999999997</v>
      </c>
      <c r="G60" s="16">
        <v>-8.5000000000000006E-3</v>
      </c>
    </row>
    <row r="61" spans="1:7">
      <c r="A61" s="15">
        <v>43191</v>
      </c>
      <c r="B61" s="14">
        <v>62.940800000000003</v>
      </c>
      <c r="C61" s="14">
        <v>57.144399999999997</v>
      </c>
      <c r="D61" s="14">
        <v>65.014399999999995</v>
      </c>
      <c r="E61" s="14">
        <v>57.144399999999997</v>
      </c>
      <c r="G61" s="16">
        <v>0.1014</v>
      </c>
    </row>
    <row r="62" spans="1:7">
      <c r="A62" s="15">
        <v>43160</v>
      </c>
      <c r="B62" s="14">
        <v>57.144399999999997</v>
      </c>
      <c r="C62" s="14">
        <v>56.329099999999997</v>
      </c>
      <c r="D62" s="14">
        <v>58.023400000000002</v>
      </c>
      <c r="E62" s="14">
        <v>56.268999999999998</v>
      </c>
      <c r="G62" s="16">
        <v>1.4500000000000001E-2</v>
      </c>
    </row>
    <row r="63" spans="1:7">
      <c r="A63" s="15">
        <v>43132</v>
      </c>
      <c r="B63" s="14">
        <v>56.329099999999997</v>
      </c>
      <c r="C63" s="14">
        <v>56.207500000000003</v>
      </c>
      <c r="D63" s="14">
        <v>58.758299999999998</v>
      </c>
      <c r="E63" s="14">
        <v>55.5655</v>
      </c>
      <c r="G63" s="16">
        <v>2.2000000000000001E-3</v>
      </c>
    </row>
    <row r="64" spans="1:7">
      <c r="A64" s="15">
        <v>43101</v>
      </c>
      <c r="B64" s="14">
        <v>56.207500000000003</v>
      </c>
      <c r="C64" s="14">
        <v>57.611400000000003</v>
      </c>
      <c r="D64" s="14">
        <v>57.611400000000003</v>
      </c>
      <c r="E64" s="14">
        <v>55.597299999999997</v>
      </c>
      <c r="G64" s="16">
        <v>-2.4400000000000002E-2</v>
      </c>
    </row>
    <row r="65" spans="1:7">
      <c r="A65" s="15">
        <v>43070</v>
      </c>
      <c r="B65" s="14">
        <v>57.611400000000003</v>
      </c>
      <c r="C65" s="14">
        <v>58.438000000000002</v>
      </c>
      <c r="D65" s="14">
        <v>59.381100000000004</v>
      </c>
      <c r="E65" s="14">
        <v>57.392699999999998</v>
      </c>
      <c r="G65" s="16">
        <v>-1.41E-2</v>
      </c>
    </row>
    <row r="66" spans="1:7">
      <c r="A66" s="15">
        <v>43040</v>
      </c>
      <c r="B66" s="14">
        <v>58.438000000000002</v>
      </c>
      <c r="C66" s="14">
        <v>58.328899999999997</v>
      </c>
      <c r="D66" s="14">
        <v>60.412399999999998</v>
      </c>
      <c r="E66" s="14">
        <v>58.011800000000001</v>
      </c>
      <c r="G66" s="16">
        <v>1.9E-3</v>
      </c>
    </row>
    <row r="67" spans="1:7">
      <c r="A67" s="15">
        <v>43009</v>
      </c>
      <c r="B67" s="14">
        <v>58.328899999999997</v>
      </c>
      <c r="C67" s="14">
        <v>57.489800000000002</v>
      </c>
      <c r="D67" s="14">
        <v>58.745800000000003</v>
      </c>
      <c r="E67" s="14">
        <v>56.995600000000003</v>
      </c>
      <c r="G67" s="16">
        <v>1.46E-2</v>
      </c>
    </row>
    <row r="68" spans="1:7">
      <c r="A68" s="15">
        <v>42979</v>
      </c>
      <c r="B68" s="14">
        <v>57.489800000000002</v>
      </c>
      <c r="C68" s="14">
        <v>58.006</v>
      </c>
      <c r="D68" s="14">
        <v>58.574100000000001</v>
      </c>
      <c r="E68" s="14">
        <v>56.793500000000002</v>
      </c>
      <c r="G68" s="16">
        <v>-8.8999999999999999E-3</v>
      </c>
    </row>
    <row r="69" spans="1:7">
      <c r="A69" s="15">
        <v>42948</v>
      </c>
      <c r="B69" s="14">
        <v>58.006</v>
      </c>
      <c r="C69" s="14">
        <v>59.771900000000002</v>
      </c>
      <c r="D69" s="14">
        <v>60.835700000000003</v>
      </c>
      <c r="E69" s="14">
        <v>57.984400000000001</v>
      </c>
      <c r="G69" s="16">
        <v>-2.9499999999999998E-2</v>
      </c>
    </row>
    <row r="70" spans="1:7">
      <c r="A70" s="15">
        <v>42917</v>
      </c>
      <c r="B70" s="14">
        <v>59.771900000000002</v>
      </c>
      <c r="C70" s="14">
        <v>58.940100000000001</v>
      </c>
      <c r="D70" s="14">
        <v>60.988399999999999</v>
      </c>
      <c r="E70" s="14">
        <v>58.782499999999999</v>
      </c>
      <c r="G70" s="16">
        <v>1.41E-2</v>
      </c>
    </row>
    <row r="71" spans="1:7">
      <c r="A71" s="15">
        <v>42887</v>
      </c>
      <c r="B71" s="14">
        <v>58.940100000000001</v>
      </c>
      <c r="C71" s="14">
        <v>56.561700000000002</v>
      </c>
      <c r="D71" s="14">
        <v>60.419199999999996</v>
      </c>
      <c r="E71" s="14">
        <v>56.112499999999997</v>
      </c>
      <c r="G71" s="16">
        <v>4.2000000000000003E-2</v>
      </c>
    </row>
    <row r="72" spans="1:7">
      <c r="A72" s="15">
        <v>42856</v>
      </c>
      <c r="B72" s="14">
        <v>56.561700000000002</v>
      </c>
      <c r="C72" s="14">
        <v>56.931100000000001</v>
      </c>
      <c r="D72" s="14">
        <v>58.8033</v>
      </c>
      <c r="E72" s="14">
        <v>56.000700000000002</v>
      </c>
      <c r="G72" s="16">
        <v>-6.4999999999999997E-3</v>
      </c>
    </row>
    <row r="73" spans="1:7">
      <c r="A73" s="15">
        <v>42826</v>
      </c>
      <c r="B73" s="14">
        <v>56.931100000000001</v>
      </c>
      <c r="C73" s="14">
        <v>56.266500000000001</v>
      </c>
      <c r="D73" s="14">
        <v>57.550600000000003</v>
      </c>
      <c r="E73" s="14">
        <v>55.725299999999997</v>
      </c>
      <c r="G73" s="16">
        <v>1.18E-2</v>
      </c>
    </row>
    <row r="74" spans="1:7">
      <c r="A74" s="15">
        <v>42795</v>
      </c>
      <c r="B74" s="14">
        <v>56.266500000000001</v>
      </c>
      <c r="C74" s="14">
        <v>58.305799999999998</v>
      </c>
      <c r="D74" s="14">
        <v>59.6053</v>
      </c>
      <c r="E74" s="14">
        <v>55.880800000000001</v>
      </c>
      <c r="G74" s="16">
        <v>-3.5000000000000003E-2</v>
      </c>
    </row>
    <row r="75" spans="1:7">
      <c r="A75" s="15">
        <v>42767</v>
      </c>
      <c r="B75" s="14">
        <v>58.305799999999998</v>
      </c>
      <c r="C75" s="14">
        <v>60.158900000000003</v>
      </c>
      <c r="D75" s="14">
        <v>60.3979</v>
      </c>
      <c r="E75" s="14">
        <v>56.570099999999996</v>
      </c>
      <c r="G75" s="16">
        <v>-3.0800000000000001E-2</v>
      </c>
    </row>
    <row r="76" spans="1:7">
      <c r="A76" s="15">
        <v>42736</v>
      </c>
      <c r="B76" s="14">
        <v>60.158900000000003</v>
      </c>
      <c r="C76" s="14">
        <v>61.273000000000003</v>
      </c>
      <c r="D76" s="14">
        <v>61.286499999999997</v>
      </c>
      <c r="E76" s="14">
        <v>58.9786</v>
      </c>
      <c r="G76" s="16">
        <v>-1.8200000000000001E-2</v>
      </c>
    </row>
    <row r="77" spans="1:7">
      <c r="A77" s="15">
        <v>42705</v>
      </c>
      <c r="B77" s="14">
        <v>61.273000000000003</v>
      </c>
      <c r="C77" s="14">
        <v>64.141999999999996</v>
      </c>
      <c r="D77" s="14">
        <v>64.343999999999994</v>
      </c>
      <c r="E77" s="14">
        <v>60.118899999999996</v>
      </c>
      <c r="G77" s="16">
        <v>-4.4699999999999997E-2</v>
      </c>
    </row>
    <row r="78" spans="1:7">
      <c r="A78" s="15">
        <v>42675</v>
      </c>
      <c r="B78" s="14">
        <v>64.141999999999996</v>
      </c>
      <c r="C78" s="14">
        <v>63.382300000000001</v>
      </c>
      <c r="D78" s="14">
        <v>66.481200000000001</v>
      </c>
      <c r="E78" s="14">
        <v>62.915100000000002</v>
      </c>
      <c r="G78" s="16">
        <v>1.2E-2</v>
      </c>
    </row>
    <row r="79" spans="1:7">
      <c r="A79" s="15">
        <v>42644</v>
      </c>
      <c r="B79" s="14">
        <v>63.382300000000001</v>
      </c>
      <c r="C79" s="14">
        <v>62.834299999999999</v>
      </c>
      <c r="D79" s="14">
        <v>63.492100000000001</v>
      </c>
      <c r="E79" s="14">
        <v>61.850999999999999</v>
      </c>
      <c r="G79" s="16">
        <v>8.6999999999999994E-3</v>
      </c>
    </row>
    <row r="80" spans="1:7">
      <c r="A80" s="15">
        <v>42614</v>
      </c>
      <c r="B80" s="14">
        <v>62.834299999999999</v>
      </c>
      <c r="C80" s="14">
        <v>65.331699999999998</v>
      </c>
      <c r="D80" s="14">
        <v>65.973500000000001</v>
      </c>
      <c r="E80" s="14">
        <v>62.658499999999997</v>
      </c>
      <c r="G80" s="16">
        <v>-3.8199999999999998E-2</v>
      </c>
    </row>
    <row r="81" spans="1:7">
      <c r="A81" s="15">
        <v>42583</v>
      </c>
      <c r="B81" s="14">
        <v>65.331699999999998</v>
      </c>
      <c r="C81" s="14">
        <v>66.042900000000003</v>
      </c>
      <c r="D81" s="14">
        <v>67.018500000000003</v>
      </c>
      <c r="E81" s="14">
        <v>63.4193</v>
      </c>
      <c r="G81" s="16">
        <v>-1.0800000000000001E-2</v>
      </c>
    </row>
    <row r="82" spans="1:7">
      <c r="A82" s="15">
        <v>42552</v>
      </c>
      <c r="B82" s="14">
        <v>66.042900000000003</v>
      </c>
      <c r="C82" s="14">
        <v>63.973100000000002</v>
      </c>
      <c r="D82" s="14">
        <v>67.154799999999994</v>
      </c>
      <c r="E82" s="14">
        <v>62.759700000000002</v>
      </c>
      <c r="G82" s="16">
        <v>3.2399999999999998E-2</v>
      </c>
    </row>
    <row r="83" spans="1:7">
      <c r="A83" s="15">
        <v>42522</v>
      </c>
      <c r="B83" s="14">
        <v>63.973100000000002</v>
      </c>
      <c r="C83" s="14">
        <v>66.696799999999996</v>
      </c>
      <c r="D83" s="14">
        <v>67.677599999999998</v>
      </c>
      <c r="E83" s="14">
        <v>63.427700000000002</v>
      </c>
      <c r="G83" s="16">
        <v>-4.0800000000000003E-2</v>
      </c>
    </row>
    <row r="84" spans="1:7">
      <c r="A84" s="15">
        <v>42491</v>
      </c>
      <c r="B84" s="14">
        <v>66.696799999999996</v>
      </c>
      <c r="C84" s="14">
        <v>64.654200000000003</v>
      </c>
      <c r="D84" s="14">
        <v>67.303799999999995</v>
      </c>
      <c r="E84" s="14">
        <v>64.407499999999999</v>
      </c>
      <c r="G84" s="16">
        <v>3.1600000000000003E-2</v>
      </c>
    </row>
    <row r="85" spans="1:7">
      <c r="A85" s="15">
        <v>42461</v>
      </c>
      <c r="B85" s="14">
        <v>64.654200000000003</v>
      </c>
      <c r="C85" s="14">
        <v>67.028800000000004</v>
      </c>
      <c r="D85" s="14">
        <v>69.472800000000007</v>
      </c>
      <c r="E85" s="14">
        <v>64.004599999999996</v>
      </c>
      <c r="G85" s="16">
        <v>-3.5400000000000001E-2</v>
      </c>
    </row>
    <row r="86" spans="1:7">
      <c r="A86" s="15">
        <v>42430</v>
      </c>
      <c r="B86" s="14">
        <v>67.028800000000004</v>
      </c>
      <c r="C86" s="14">
        <v>75.168199999999999</v>
      </c>
      <c r="D86" s="14">
        <v>75.168199999999999</v>
      </c>
      <c r="E86" s="14">
        <v>66.716999999999999</v>
      </c>
      <c r="G86" s="16">
        <v>-0.10829999999999999</v>
      </c>
    </row>
    <row r="87" spans="1:7">
      <c r="A87" s="15">
        <v>42401</v>
      </c>
      <c r="B87" s="14">
        <v>75.168199999999999</v>
      </c>
      <c r="C87" s="14">
        <v>75.464399999999998</v>
      </c>
      <c r="D87" s="14">
        <v>80.599999999999994</v>
      </c>
      <c r="E87" s="14">
        <v>74.520600000000002</v>
      </c>
      <c r="G87" s="16">
        <v>-3.8999999999999998E-3</v>
      </c>
    </row>
    <row r="88" spans="1:7">
      <c r="A88" s="15">
        <v>42370</v>
      </c>
      <c r="B88" s="14">
        <v>75.464399999999998</v>
      </c>
      <c r="C88" s="14">
        <v>73.596299999999999</v>
      </c>
      <c r="D88" s="14">
        <v>85.751999999999995</v>
      </c>
      <c r="E88" s="14">
        <v>72.645499999999998</v>
      </c>
      <c r="G88" s="16">
        <v>2.5399999999999999E-2</v>
      </c>
    </row>
    <row r="89" spans="1:7">
      <c r="A89" s="15">
        <v>42339</v>
      </c>
      <c r="B89" s="14">
        <v>73.596299999999999</v>
      </c>
      <c r="C89" s="14">
        <v>66.488799999999998</v>
      </c>
      <c r="D89" s="14">
        <v>73.622200000000007</v>
      </c>
      <c r="E89" s="14">
        <v>66.083299999999994</v>
      </c>
      <c r="G89" s="16">
        <v>0.1069</v>
      </c>
    </row>
    <row r="90" spans="1:7">
      <c r="A90" s="15">
        <v>42309</v>
      </c>
      <c r="B90" s="14">
        <v>66.488799999999998</v>
      </c>
      <c r="C90" s="14">
        <v>63.945399999999999</v>
      </c>
      <c r="D90" s="14">
        <v>66.986599999999996</v>
      </c>
      <c r="E90" s="14">
        <v>62.356099999999998</v>
      </c>
      <c r="G90" s="16">
        <v>3.9800000000000002E-2</v>
      </c>
    </row>
    <row r="91" spans="1:7">
      <c r="A91" s="15">
        <v>42278</v>
      </c>
      <c r="B91" s="14">
        <v>63.945399999999999</v>
      </c>
      <c r="C91" s="14">
        <v>65.453199999999995</v>
      </c>
      <c r="D91" s="14">
        <v>66.647599999999997</v>
      </c>
      <c r="E91" s="14">
        <v>60.845100000000002</v>
      </c>
      <c r="G91" s="16">
        <v>-2.3E-2</v>
      </c>
    </row>
    <row r="92" spans="1:7">
      <c r="A92" s="15">
        <v>42248</v>
      </c>
      <c r="B92" s="14">
        <v>65.453199999999995</v>
      </c>
      <c r="C92" s="14">
        <v>64.276799999999994</v>
      </c>
      <c r="D92" s="14">
        <v>69.288899999999998</v>
      </c>
      <c r="E92" s="14">
        <v>64.276799999999994</v>
      </c>
      <c r="G92" s="16">
        <v>1.83E-2</v>
      </c>
    </row>
    <row r="93" spans="1:7">
      <c r="A93" s="15">
        <v>42217</v>
      </c>
      <c r="B93" s="14">
        <v>64.276799999999994</v>
      </c>
      <c r="C93" s="14">
        <v>61.741700000000002</v>
      </c>
      <c r="D93" s="14">
        <v>71.601399999999998</v>
      </c>
      <c r="E93" s="14">
        <v>61.741700000000002</v>
      </c>
      <c r="G93" s="16">
        <v>4.1099999999999998E-2</v>
      </c>
    </row>
    <row r="94" spans="1:7">
      <c r="A94" s="15">
        <v>42186</v>
      </c>
      <c r="B94" s="14">
        <v>61.741700000000002</v>
      </c>
      <c r="C94" s="14">
        <v>55.2806</v>
      </c>
      <c r="D94" s="14">
        <v>61.750700000000002</v>
      </c>
      <c r="E94" s="14">
        <v>55.270400000000002</v>
      </c>
      <c r="G94" s="16">
        <v>0.1169</v>
      </c>
    </row>
    <row r="95" spans="1:7">
      <c r="A95" s="15">
        <v>42156</v>
      </c>
      <c r="B95" s="14">
        <v>55.2806</v>
      </c>
      <c r="C95" s="14">
        <v>52.321199999999997</v>
      </c>
      <c r="D95" s="14">
        <v>56.366100000000003</v>
      </c>
      <c r="E95" s="14">
        <v>53.032200000000003</v>
      </c>
      <c r="G95" s="16">
        <v>5.6599999999999998E-2</v>
      </c>
    </row>
    <row r="96" spans="1:7">
      <c r="A96" s="15">
        <v>42125</v>
      </c>
      <c r="B96" s="14">
        <v>52.321199999999997</v>
      </c>
      <c r="C96" s="14">
        <v>51.651299999999999</v>
      </c>
      <c r="D96" s="14">
        <v>52.1965</v>
      </c>
      <c r="E96" s="14">
        <v>50.363</v>
      </c>
      <c r="G96" s="16">
        <v>1.2999999999999999E-2</v>
      </c>
    </row>
    <row r="97" spans="1:7">
      <c r="A97" s="15">
        <v>42095</v>
      </c>
      <c r="B97" s="14">
        <v>51.651299999999999</v>
      </c>
      <c r="C97" s="14">
        <v>58.199300000000001</v>
      </c>
      <c r="D97" s="14">
        <v>58.4863</v>
      </c>
      <c r="E97" s="14">
        <v>49.454999999999998</v>
      </c>
      <c r="G97" s="16">
        <v>-0.1125</v>
      </c>
    </row>
    <row r="98" spans="1:7">
      <c r="A98" s="15">
        <v>42064</v>
      </c>
      <c r="B98" s="14">
        <v>58.199300000000001</v>
      </c>
      <c r="C98" s="14">
        <v>61.620699999999999</v>
      </c>
      <c r="D98" s="14">
        <v>63.034399999999998</v>
      </c>
      <c r="E98" s="14">
        <v>56.201900000000002</v>
      </c>
      <c r="G98" s="16">
        <v>-5.5500000000000001E-2</v>
      </c>
    </row>
    <row r="99" spans="1:7">
      <c r="A99" s="15">
        <v>42036</v>
      </c>
      <c r="B99" s="14">
        <v>61.620699999999999</v>
      </c>
      <c r="C99" s="14">
        <v>68.862899999999996</v>
      </c>
      <c r="D99" s="14">
        <v>70.452500000000001</v>
      </c>
      <c r="E99" s="14">
        <v>59.881900000000002</v>
      </c>
      <c r="G99" s="16">
        <v>-0.1052</v>
      </c>
    </row>
    <row r="100" spans="1:7">
      <c r="A100" s="15">
        <v>42005</v>
      </c>
      <c r="B100" s="14">
        <v>68.862899999999996</v>
      </c>
      <c r="C100" s="14">
        <v>55.907699999999998</v>
      </c>
      <c r="D100" s="14">
        <v>71.757499999999993</v>
      </c>
      <c r="E100" s="14">
        <v>55.907699999999998</v>
      </c>
      <c r="G100" s="16">
        <v>0.23169999999999999</v>
      </c>
    </row>
    <row r="101" spans="1:7">
      <c r="A101" s="15">
        <v>41974</v>
      </c>
      <c r="B101" s="14">
        <v>55.907699999999998</v>
      </c>
      <c r="C101" s="14">
        <v>50.408499999999997</v>
      </c>
      <c r="D101" s="14">
        <v>80</v>
      </c>
      <c r="E101" s="14">
        <v>50.408499999999997</v>
      </c>
      <c r="G101" s="16">
        <v>0.1091</v>
      </c>
    </row>
    <row r="102" spans="1:7">
      <c r="A102" s="15">
        <v>41944</v>
      </c>
      <c r="B102" s="14">
        <v>50.408499999999997</v>
      </c>
      <c r="C102" s="14">
        <v>43.033999999999999</v>
      </c>
      <c r="D102" s="14">
        <v>50.408499999999997</v>
      </c>
      <c r="E102" s="14">
        <v>43.033999999999999</v>
      </c>
      <c r="G102" s="16">
        <v>0.1714</v>
      </c>
    </row>
    <row r="103" spans="1:7">
      <c r="A103" s="15">
        <v>41913</v>
      </c>
      <c r="B103" s="14">
        <v>43.033999999999999</v>
      </c>
      <c r="C103" s="14">
        <v>39.572699999999998</v>
      </c>
      <c r="D103" s="14">
        <v>43.638199999999998</v>
      </c>
      <c r="E103" s="14">
        <v>39.382199999999997</v>
      </c>
      <c r="G103" s="16">
        <v>8.7499999999999994E-2</v>
      </c>
    </row>
    <row r="104" spans="1:7">
      <c r="A104" s="15">
        <v>41883</v>
      </c>
      <c r="B104" s="14">
        <v>39.572699999999998</v>
      </c>
      <c r="C104" s="14">
        <v>37.0749</v>
      </c>
      <c r="D104" s="14">
        <v>39.720500000000001</v>
      </c>
      <c r="E104" s="14">
        <v>36.6736</v>
      </c>
      <c r="G104" s="16">
        <v>6.7400000000000002E-2</v>
      </c>
    </row>
    <row r="105" spans="1:7">
      <c r="A105" s="15">
        <v>41852</v>
      </c>
      <c r="B105" s="14">
        <v>37.0749</v>
      </c>
      <c r="C105" s="14">
        <v>35.759</v>
      </c>
      <c r="D105" s="14">
        <v>37.082500000000003</v>
      </c>
      <c r="E105" s="14">
        <v>35.620100000000001</v>
      </c>
      <c r="G105" s="16">
        <v>3.9E-2</v>
      </c>
    </row>
    <row r="106" spans="1:7">
      <c r="A106" s="15">
        <v>41821</v>
      </c>
      <c r="B106" s="14">
        <v>35.684800000000003</v>
      </c>
      <c r="C106" s="14">
        <v>34.476999999999997</v>
      </c>
      <c r="D106" s="14">
        <v>35.904600000000002</v>
      </c>
      <c r="E106" s="14">
        <v>33.790599999999998</v>
      </c>
      <c r="G106" s="16">
        <v>4.99E-2</v>
      </c>
    </row>
    <row r="107" spans="1:7">
      <c r="A107" s="15">
        <v>41791</v>
      </c>
      <c r="B107" s="14">
        <v>33.988</v>
      </c>
      <c r="C107" s="14">
        <v>34.909999999999997</v>
      </c>
      <c r="D107" s="14">
        <v>35.252000000000002</v>
      </c>
      <c r="E107" s="14">
        <v>33.54</v>
      </c>
      <c r="G107" s="16">
        <v>-2.6700000000000002E-2</v>
      </c>
    </row>
    <row r="108" spans="1:7">
      <c r="A108" s="15">
        <v>41760</v>
      </c>
      <c r="B108" s="14">
        <v>34.92</v>
      </c>
      <c r="C108" s="14">
        <v>35.633000000000003</v>
      </c>
      <c r="D108" s="14">
        <v>35.906999999999996</v>
      </c>
      <c r="E108" s="14">
        <v>34</v>
      </c>
      <c r="G108" s="16">
        <v>-0.02</v>
      </c>
    </row>
    <row r="109" spans="1:7">
      <c r="A109" s="15">
        <v>41730</v>
      </c>
      <c r="B109" s="14">
        <v>35.634</v>
      </c>
      <c r="C109" s="14">
        <v>35.031999999999996</v>
      </c>
      <c r="D109" s="14">
        <v>36.353000000000002</v>
      </c>
      <c r="E109" s="14">
        <v>34.923999999999999</v>
      </c>
      <c r="G109" s="16">
        <v>1.67E-2</v>
      </c>
    </row>
    <row r="110" spans="1:7">
      <c r="A110" s="15">
        <v>41699</v>
      </c>
      <c r="B110" s="14">
        <v>35.046999999999997</v>
      </c>
      <c r="C110" s="14">
        <v>36.640999999999998</v>
      </c>
      <c r="D110" s="14">
        <v>36.731999999999999</v>
      </c>
      <c r="E110" s="14">
        <v>35.031999999999996</v>
      </c>
      <c r="G110" s="16">
        <v>-2.7799999999999998E-2</v>
      </c>
    </row>
    <row r="111" spans="1:7">
      <c r="A111" s="15">
        <v>41671</v>
      </c>
      <c r="B111" s="14">
        <v>36.049999999999997</v>
      </c>
      <c r="C111" s="14">
        <v>35.155000000000001</v>
      </c>
      <c r="D111" s="14">
        <v>36.267000000000003</v>
      </c>
      <c r="E111" s="14">
        <v>34.53</v>
      </c>
      <c r="G111" s="16">
        <v>2.4799999999999999E-2</v>
      </c>
    </row>
    <row r="112" spans="1:7">
      <c r="A112" s="15">
        <v>41640</v>
      </c>
      <c r="B112" s="14">
        <v>35.176000000000002</v>
      </c>
      <c r="C112" s="14">
        <v>32.85</v>
      </c>
      <c r="D112" s="14">
        <v>35.453000000000003</v>
      </c>
      <c r="E112" s="14">
        <v>32.840000000000003</v>
      </c>
      <c r="G112" s="16">
        <v>6.93E-2</v>
      </c>
    </row>
    <row r="113" spans="1:7">
      <c r="A113" s="15">
        <v>41609</v>
      </c>
      <c r="B113" s="14">
        <v>32.895000000000003</v>
      </c>
      <c r="C113" s="14">
        <v>33.136000000000003</v>
      </c>
      <c r="D113" s="14">
        <v>33.29</v>
      </c>
      <c r="E113" s="14">
        <v>32.466999999999999</v>
      </c>
      <c r="G113" s="16">
        <v>-7.7000000000000002E-3</v>
      </c>
    </row>
    <row r="114" spans="1:7">
      <c r="A114" s="15">
        <v>41579</v>
      </c>
      <c r="B114" s="14">
        <v>33.149000000000001</v>
      </c>
      <c r="C114" s="14">
        <v>32.1</v>
      </c>
      <c r="D114" s="14">
        <v>33.241999999999997</v>
      </c>
      <c r="E114" s="14">
        <v>32.067999999999998</v>
      </c>
      <c r="G114" s="16">
        <v>3.32E-2</v>
      </c>
    </row>
    <row r="115" spans="1:7">
      <c r="A115" s="15">
        <v>41548</v>
      </c>
      <c r="B115" s="14">
        <v>32.082999999999998</v>
      </c>
      <c r="C115" s="14">
        <v>32.375</v>
      </c>
      <c r="D115" s="14">
        <v>32.472000000000001</v>
      </c>
      <c r="E115" s="14">
        <v>31.616</v>
      </c>
      <c r="G115" s="16">
        <v>-9.5999999999999992E-3</v>
      </c>
    </row>
    <row r="116" spans="1:7">
      <c r="A116" s="15">
        <v>41518</v>
      </c>
      <c r="B116" s="14">
        <v>32.393000000000001</v>
      </c>
      <c r="C116" s="14">
        <v>33.273000000000003</v>
      </c>
      <c r="D116" s="14">
        <v>33.54</v>
      </c>
      <c r="E116" s="14">
        <v>31.51</v>
      </c>
      <c r="G116" s="16">
        <v>-2.63E-2</v>
      </c>
    </row>
    <row r="117" spans="1:7">
      <c r="A117" s="15">
        <v>41487</v>
      </c>
      <c r="B117" s="14">
        <v>33.268000000000001</v>
      </c>
      <c r="C117" s="14">
        <v>32.92</v>
      </c>
      <c r="D117" s="14">
        <v>33.325000000000003</v>
      </c>
      <c r="E117" s="14">
        <v>32.75</v>
      </c>
      <c r="G117" s="16">
        <v>9.2999999999999992E-3</v>
      </c>
    </row>
    <row r="118" spans="1:7">
      <c r="A118" s="15">
        <v>41456</v>
      </c>
      <c r="B118" s="14">
        <v>32.96</v>
      </c>
      <c r="C118" s="14">
        <v>32.857999999999997</v>
      </c>
      <c r="D118" s="14">
        <v>33.372999999999998</v>
      </c>
      <c r="E118" s="14">
        <v>32.21</v>
      </c>
      <c r="G118" s="16">
        <v>3.8E-3</v>
      </c>
    </row>
    <row r="119" spans="1:7">
      <c r="A119" s="15">
        <v>41426</v>
      </c>
      <c r="B119" s="14">
        <v>32.835000000000001</v>
      </c>
      <c r="C119" s="14">
        <v>31.917999999999999</v>
      </c>
      <c r="D119" s="14">
        <v>33.072000000000003</v>
      </c>
      <c r="E119" s="14">
        <v>31.491</v>
      </c>
      <c r="G119" s="16">
        <v>2.86E-2</v>
      </c>
    </row>
    <row r="120" spans="1:7">
      <c r="A120" s="15">
        <v>41395</v>
      </c>
      <c r="B120" s="14">
        <v>31.922000000000001</v>
      </c>
      <c r="C120" s="14">
        <v>31.123000000000001</v>
      </c>
      <c r="D120" s="14">
        <v>32.021999999999998</v>
      </c>
      <c r="E120" s="14">
        <v>30.96</v>
      </c>
      <c r="G120" s="16">
        <v>2.5499999999999998E-2</v>
      </c>
    </row>
    <row r="121" spans="1:7">
      <c r="A121" s="15">
        <v>41365</v>
      </c>
      <c r="B121" s="14">
        <v>31.128</v>
      </c>
      <c r="C121" s="14">
        <v>31.047000000000001</v>
      </c>
      <c r="D121" s="14">
        <v>31.91</v>
      </c>
      <c r="E121" s="14">
        <v>30.77</v>
      </c>
      <c r="G121" s="16">
        <v>1.6000000000000001E-3</v>
      </c>
    </row>
    <row r="122" spans="1:7">
      <c r="A122" s="15">
        <v>41334</v>
      </c>
      <c r="B122" s="14">
        <v>31.077999999999999</v>
      </c>
      <c r="C122" s="14">
        <v>30.66</v>
      </c>
      <c r="D122" s="14">
        <v>31.14</v>
      </c>
      <c r="E122" s="14">
        <v>30.57</v>
      </c>
      <c r="G122" s="16">
        <v>1.4E-2</v>
      </c>
    </row>
    <row r="123" spans="1:7">
      <c r="A123" s="15">
        <v>41306</v>
      </c>
      <c r="B123" s="14">
        <v>30.65</v>
      </c>
      <c r="C123" s="14">
        <v>30.024999999999999</v>
      </c>
      <c r="D123" s="14">
        <v>30.692</v>
      </c>
      <c r="E123" s="14">
        <v>29.83</v>
      </c>
      <c r="G123" s="16">
        <v>2.06E-2</v>
      </c>
    </row>
    <row r="124" spans="1:7">
      <c r="A124" s="15">
        <v>41275</v>
      </c>
      <c r="B124" s="14">
        <v>30.03</v>
      </c>
      <c r="C124" s="14">
        <v>30.553000000000001</v>
      </c>
      <c r="D124" s="14">
        <v>30.58</v>
      </c>
      <c r="E124" s="14">
        <v>29.96</v>
      </c>
      <c r="G124" s="16">
        <v>-1.7299999999999999E-2</v>
      </c>
    </row>
    <row r="125" spans="1:7">
      <c r="A125" s="15">
        <v>41244</v>
      </c>
      <c r="B125" s="14">
        <v>30.558</v>
      </c>
      <c r="C125" s="14">
        <v>30.858000000000001</v>
      </c>
      <c r="D125" s="14">
        <v>31.038</v>
      </c>
      <c r="E125" s="14">
        <v>30.231999999999999</v>
      </c>
      <c r="G125" s="16">
        <v>-9.9000000000000008E-3</v>
      </c>
    </row>
    <row r="126" spans="1:7">
      <c r="A126" s="15">
        <v>41214</v>
      </c>
      <c r="B126" s="14">
        <v>30.864999999999998</v>
      </c>
      <c r="C126" s="14">
        <v>31.352</v>
      </c>
      <c r="D126" s="14">
        <v>31.847000000000001</v>
      </c>
      <c r="E126" s="14">
        <v>30.774999999999999</v>
      </c>
      <c r="G126" s="16">
        <v>-1.5299999999999999E-2</v>
      </c>
    </row>
    <row r="127" spans="1:7">
      <c r="A127" s="15">
        <v>41183</v>
      </c>
      <c r="B127" s="14">
        <v>31.343</v>
      </c>
      <c r="C127" s="14">
        <v>31.288</v>
      </c>
      <c r="D127" s="14">
        <v>31.57</v>
      </c>
      <c r="E127" s="14">
        <v>30.643000000000001</v>
      </c>
      <c r="G127" s="16">
        <v>5.1000000000000004E-3</v>
      </c>
    </row>
    <row r="128" spans="1:7">
      <c r="A128" s="15">
        <v>41153</v>
      </c>
      <c r="B128" s="14">
        <v>31.184999999999999</v>
      </c>
      <c r="C128" s="14">
        <v>32.244999999999997</v>
      </c>
      <c r="D128" s="14">
        <v>32.502000000000002</v>
      </c>
      <c r="E128" s="14">
        <v>30.375</v>
      </c>
      <c r="G128" s="16">
        <v>-3.3000000000000002E-2</v>
      </c>
    </row>
    <row r="129" spans="1:7">
      <c r="A129" s="15">
        <v>41122</v>
      </c>
      <c r="B129" s="14">
        <v>32.25</v>
      </c>
      <c r="C129" s="14">
        <v>32.198999999999998</v>
      </c>
      <c r="D129" s="14">
        <v>32.656999999999996</v>
      </c>
      <c r="E129" s="14">
        <v>31.423999999999999</v>
      </c>
      <c r="G129" s="16">
        <v>1.1999999999999999E-3</v>
      </c>
    </row>
    <row r="130" spans="1:7">
      <c r="A130" s="15">
        <v>41091</v>
      </c>
      <c r="B130" s="14">
        <v>32.210999999999999</v>
      </c>
      <c r="C130" s="14">
        <v>32.44</v>
      </c>
      <c r="D130" s="14">
        <v>33.094000000000001</v>
      </c>
      <c r="E130" s="14">
        <v>31.786000000000001</v>
      </c>
      <c r="G130" s="16">
        <v>-5.7000000000000002E-3</v>
      </c>
    </row>
    <row r="131" spans="1:7">
      <c r="A131" s="15">
        <v>41061</v>
      </c>
      <c r="B131" s="14">
        <v>32.395000000000003</v>
      </c>
      <c r="C131" s="14">
        <v>33.386000000000003</v>
      </c>
      <c r="D131" s="14">
        <v>34.121000000000002</v>
      </c>
      <c r="E131" s="14">
        <v>32.033999999999999</v>
      </c>
      <c r="G131" s="16">
        <v>-3.0099999999999998E-2</v>
      </c>
    </row>
    <row r="132" spans="1:7">
      <c r="A132" s="15">
        <v>41030</v>
      </c>
      <c r="B132" s="14">
        <v>33.401000000000003</v>
      </c>
      <c r="C132" s="14">
        <v>29.355</v>
      </c>
      <c r="D132" s="14">
        <v>33.625999999999998</v>
      </c>
      <c r="E132" s="14">
        <v>29.3</v>
      </c>
      <c r="G132" s="16">
        <v>0.13730000000000001</v>
      </c>
    </row>
    <row r="133" spans="1:7">
      <c r="A133" s="15">
        <v>41000</v>
      </c>
      <c r="B133" s="14">
        <v>29.367999999999999</v>
      </c>
      <c r="C133" s="14">
        <v>29.391999999999999</v>
      </c>
      <c r="D133" s="14">
        <v>29.873999999999999</v>
      </c>
      <c r="E133" s="14">
        <v>29.131</v>
      </c>
      <c r="G133" s="16">
        <v>1.6000000000000001E-3</v>
      </c>
    </row>
    <row r="134" spans="1:7">
      <c r="A134" s="15">
        <v>40969</v>
      </c>
      <c r="B134" s="14">
        <v>29.32</v>
      </c>
      <c r="C134" s="14">
        <v>29.081</v>
      </c>
      <c r="D134" s="14">
        <v>29.786000000000001</v>
      </c>
      <c r="E134" s="14">
        <v>28.85</v>
      </c>
      <c r="G134" s="16">
        <v>8.0999999999999996E-3</v>
      </c>
    </row>
    <row r="135" spans="1:7">
      <c r="A135" s="15">
        <v>40940</v>
      </c>
      <c r="B135" s="14">
        <v>29.085000000000001</v>
      </c>
      <c r="C135" s="14">
        <v>30.297999999999998</v>
      </c>
      <c r="D135" s="14">
        <v>30.437999999999999</v>
      </c>
      <c r="E135" s="14">
        <v>28.841000000000001</v>
      </c>
      <c r="G135" s="16">
        <v>-4.0399999999999998E-2</v>
      </c>
    </row>
    <row r="136" spans="1:7">
      <c r="A136" s="15">
        <v>40909</v>
      </c>
      <c r="B136" s="14">
        <v>30.31</v>
      </c>
      <c r="C136" s="14">
        <v>32.194000000000003</v>
      </c>
      <c r="D136" s="14">
        <v>32.225000000000001</v>
      </c>
      <c r="E136" s="14">
        <v>30.035</v>
      </c>
      <c r="G136" s="16">
        <v>-5.8799999999999998E-2</v>
      </c>
    </row>
    <row r="137" spans="1:7">
      <c r="A137" s="15">
        <v>40878</v>
      </c>
      <c r="B137" s="14">
        <v>32.204000000000001</v>
      </c>
      <c r="C137" s="14">
        <v>30.724</v>
      </c>
      <c r="D137" s="14">
        <v>32.338999999999999</v>
      </c>
      <c r="E137" s="14">
        <v>30.658999999999999</v>
      </c>
      <c r="G137" s="16">
        <v>4.7899999999999998E-2</v>
      </c>
    </row>
    <row r="138" spans="1:7">
      <c r="A138" s="15">
        <v>40848</v>
      </c>
      <c r="B138" s="14">
        <v>30.731999999999999</v>
      </c>
      <c r="C138" s="14">
        <v>30.224</v>
      </c>
      <c r="D138" s="14">
        <v>31.677</v>
      </c>
      <c r="E138" s="14">
        <v>30.04</v>
      </c>
      <c r="G138" s="16">
        <v>1.66E-2</v>
      </c>
    </row>
    <row r="139" spans="1:7">
      <c r="A139" s="15">
        <v>40817</v>
      </c>
      <c r="B139" s="14">
        <v>30.23</v>
      </c>
      <c r="C139" s="14">
        <v>32.143999999999998</v>
      </c>
      <c r="D139" s="14">
        <v>32.902000000000001</v>
      </c>
      <c r="E139" s="14">
        <v>29.632999999999999</v>
      </c>
      <c r="G139" s="16">
        <v>-6.0999999999999999E-2</v>
      </c>
    </row>
    <row r="140" spans="1:7">
      <c r="A140" s="15">
        <v>40787</v>
      </c>
      <c r="B140" s="14">
        <v>32.194000000000003</v>
      </c>
      <c r="C140" s="14">
        <v>28.838000000000001</v>
      </c>
      <c r="D140" s="14">
        <v>32.524999999999999</v>
      </c>
      <c r="E140" s="14">
        <v>28.808</v>
      </c>
      <c r="G140" s="16">
        <v>0.1162</v>
      </c>
    </row>
    <row r="141" spans="1:7">
      <c r="A141" s="15">
        <v>40756</v>
      </c>
      <c r="B141" s="14">
        <v>28.843</v>
      </c>
      <c r="C141" s="14">
        <v>27.611000000000001</v>
      </c>
      <c r="D141" s="14">
        <v>30.172000000000001</v>
      </c>
      <c r="E141" s="14">
        <v>27.495999999999999</v>
      </c>
      <c r="G141" s="16">
        <v>4.36E-2</v>
      </c>
    </row>
    <row r="142" spans="1:7">
      <c r="A142" s="15">
        <v>40725</v>
      </c>
      <c r="B142" s="14">
        <v>27.638000000000002</v>
      </c>
      <c r="C142" s="14">
        <v>27.87</v>
      </c>
      <c r="D142" s="14">
        <v>28.454000000000001</v>
      </c>
      <c r="E142" s="14">
        <v>27.391999999999999</v>
      </c>
      <c r="G142" s="16">
        <v>-1.03E-2</v>
      </c>
    </row>
    <row r="143" spans="1:7">
      <c r="A143" s="15">
        <v>40695</v>
      </c>
      <c r="B143" s="14">
        <v>27.925999999999998</v>
      </c>
      <c r="C143" s="14">
        <v>27.97</v>
      </c>
      <c r="D143" s="14">
        <v>28.391999999999999</v>
      </c>
      <c r="E143" s="14">
        <v>27.640999999999998</v>
      </c>
      <c r="G143" s="16">
        <v>-1.5E-3</v>
      </c>
    </row>
    <row r="144" spans="1:7">
      <c r="A144" s="15">
        <v>40664</v>
      </c>
      <c r="B144" s="14">
        <v>27.969000000000001</v>
      </c>
      <c r="C144" s="14">
        <v>27.36</v>
      </c>
      <c r="D144" s="14">
        <v>28.542000000000002</v>
      </c>
      <c r="E144" s="14">
        <v>27.126000000000001</v>
      </c>
      <c r="G144" s="16">
        <v>2.0500000000000001E-2</v>
      </c>
    </row>
    <row r="145" spans="1:7">
      <c r="A145" s="15">
        <v>40634</v>
      </c>
      <c r="B145" s="14">
        <v>27.407</v>
      </c>
      <c r="C145" s="14">
        <v>28.427</v>
      </c>
      <c r="D145" s="14">
        <v>28.503</v>
      </c>
      <c r="E145" s="14">
        <v>27.23</v>
      </c>
      <c r="G145" s="16">
        <v>-3.6499999999999998E-2</v>
      </c>
    </row>
    <row r="146" spans="1:7">
      <c r="A146" s="15">
        <v>40603</v>
      </c>
      <c r="B146" s="14">
        <v>28.445</v>
      </c>
      <c r="C146" s="14">
        <v>28.864000000000001</v>
      </c>
      <c r="D146" s="14">
        <v>28.948</v>
      </c>
      <c r="E146" s="14">
        <v>28.1</v>
      </c>
      <c r="G146" s="16">
        <v>-1.49E-2</v>
      </c>
    </row>
    <row r="147" spans="1:7">
      <c r="A147" s="15">
        <v>40575</v>
      </c>
      <c r="B147" s="14">
        <v>28.876000000000001</v>
      </c>
      <c r="C147" s="14">
        <v>29.791</v>
      </c>
      <c r="D147" s="14">
        <v>29.802</v>
      </c>
      <c r="E147" s="14">
        <v>28.779</v>
      </c>
      <c r="G147" s="16">
        <v>-3.1E-2</v>
      </c>
    </row>
    <row r="148" spans="1:7">
      <c r="A148" s="15">
        <v>40544</v>
      </c>
      <c r="B148" s="14">
        <v>29.8</v>
      </c>
      <c r="C148" s="14">
        <v>30.602</v>
      </c>
      <c r="D148" s="14">
        <v>30.762</v>
      </c>
      <c r="E148" s="14">
        <v>29.548999999999999</v>
      </c>
      <c r="G148" s="16">
        <v>-2.5399999999999999E-2</v>
      </c>
    </row>
    <row r="149" spans="1:7">
      <c r="A149" s="15">
        <v>40513</v>
      </c>
      <c r="B149" s="14">
        <v>30.577000000000002</v>
      </c>
      <c r="C149" s="14">
        <v>31.529</v>
      </c>
      <c r="D149" s="14">
        <v>31.57</v>
      </c>
      <c r="E149" s="14">
        <v>30.192</v>
      </c>
      <c r="G149" s="16">
        <v>-3.04E-2</v>
      </c>
    </row>
    <row r="150" spans="1:7">
      <c r="A150" s="15">
        <v>40483</v>
      </c>
      <c r="B150" s="14">
        <v>31.535</v>
      </c>
      <c r="C150" s="14">
        <v>30.802</v>
      </c>
      <c r="D150" s="14">
        <v>31.555</v>
      </c>
      <c r="E150" s="14">
        <v>30.462</v>
      </c>
      <c r="G150" s="16">
        <v>2.23E-2</v>
      </c>
    </row>
    <row r="151" spans="1:7">
      <c r="A151" s="15">
        <v>40452</v>
      </c>
      <c r="B151" s="14">
        <v>30.847999999999999</v>
      </c>
      <c r="C151" s="14">
        <v>30.585000000000001</v>
      </c>
      <c r="D151" s="14">
        <v>30.895</v>
      </c>
      <c r="E151" s="14">
        <v>29.561</v>
      </c>
      <c r="G151" s="16">
        <v>8.6E-3</v>
      </c>
    </row>
    <row r="152" spans="1:7">
      <c r="A152" s="15">
        <v>40422</v>
      </c>
      <c r="B152" s="14">
        <v>30.584</v>
      </c>
      <c r="C152" s="14">
        <v>30.81</v>
      </c>
      <c r="D152" s="14">
        <v>31.37</v>
      </c>
      <c r="E152" s="14">
        <v>30.352</v>
      </c>
      <c r="G152" s="16">
        <v>-8.0000000000000002E-3</v>
      </c>
    </row>
    <row r="153" spans="1:7">
      <c r="A153" s="15">
        <v>40391</v>
      </c>
      <c r="B153" s="14">
        <v>30.83</v>
      </c>
      <c r="C153" s="14">
        <v>30.25</v>
      </c>
      <c r="D153" s="14">
        <v>30.984000000000002</v>
      </c>
      <c r="E153" s="14">
        <v>29.661999999999999</v>
      </c>
      <c r="G153" s="16">
        <v>1.8700000000000001E-2</v>
      </c>
    </row>
    <row r="154" spans="1:7">
      <c r="A154" s="15">
        <v>40360</v>
      </c>
      <c r="B154" s="14">
        <v>30.265000000000001</v>
      </c>
      <c r="C154" s="14">
        <v>31.265000000000001</v>
      </c>
      <c r="D154" s="14">
        <v>31.407</v>
      </c>
      <c r="E154" s="14">
        <v>30.061</v>
      </c>
      <c r="G154" s="16">
        <v>-3.1899999999999998E-2</v>
      </c>
    </row>
    <row r="155" spans="1:7">
      <c r="A155" s="15">
        <v>40330</v>
      </c>
      <c r="B155" s="14">
        <v>31.262</v>
      </c>
      <c r="C155" s="14">
        <v>30.890999999999998</v>
      </c>
      <c r="D155" s="14">
        <v>31.945</v>
      </c>
      <c r="E155" s="14">
        <v>30.67</v>
      </c>
      <c r="G155" s="16">
        <v>1.21E-2</v>
      </c>
    </row>
    <row r="156" spans="1:7">
      <c r="A156" s="15">
        <v>40299</v>
      </c>
      <c r="B156" s="14">
        <v>30.888999999999999</v>
      </c>
      <c r="C156" s="14">
        <v>29.175000000000001</v>
      </c>
      <c r="D156" s="14">
        <v>31.684000000000001</v>
      </c>
      <c r="E156" s="14">
        <v>29.173999999999999</v>
      </c>
      <c r="G156" s="16">
        <v>5.6800000000000003E-2</v>
      </c>
    </row>
    <row r="157" spans="1:7">
      <c r="A157" s="15">
        <v>40269</v>
      </c>
      <c r="B157" s="14">
        <v>29.228999999999999</v>
      </c>
      <c r="C157" s="14">
        <v>29.439</v>
      </c>
      <c r="D157" s="14">
        <v>29.481999999999999</v>
      </c>
      <c r="E157" s="14">
        <v>28.9</v>
      </c>
      <c r="G157" s="16">
        <v>-7.0000000000000001E-3</v>
      </c>
    </row>
    <row r="158" spans="1:7">
      <c r="A158" s="15">
        <v>40238</v>
      </c>
      <c r="B158" s="14">
        <v>29.434000000000001</v>
      </c>
      <c r="C158" s="14">
        <v>29.948</v>
      </c>
      <c r="D158" s="14">
        <v>30.05</v>
      </c>
      <c r="E158" s="14">
        <v>29.119</v>
      </c>
      <c r="G158" s="16">
        <v>-1.67E-2</v>
      </c>
    </row>
    <row r="159" spans="1:7">
      <c r="A159" s="15">
        <v>40210</v>
      </c>
      <c r="B159" s="14">
        <v>29.934999999999999</v>
      </c>
      <c r="C159" s="14">
        <v>30.373999999999999</v>
      </c>
      <c r="D159" s="14">
        <v>30.571999999999999</v>
      </c>
      <c r="E159" s="14">
        <v>29.815000000000001</v>
      </c>
      <c r="G159" s="16">
        <v>-1.44E-2</v>
      </c>
    </row>
    <row r="160" spans="1:7">
      <c r="A160" s="15">
        <v>40179</v>
      </c>
      <c r="B160" s="14">
        <v>30.370999999999999</v>
      </c>
      <c r="C160" s="14">
        <v>30.311</v>
      </c>
      <c r="D160" s="14">
        <v>30.484999999999999</v>
      </c>
      <c r="E160" s="14">
        <v>29.27</v>
      </c>
      <c r="G160" s="16">
        <v>1.9E-3</v>
      </c>
    </row>
    <row r="161" spans="1:7">
      <c r="A161" s="15">
        <v>40148</v>
      </c>
      <c r="B161" s="14">
        <v>30.314</v>
      </c>
      <c r="C161" s="14">
        <v>29.231999999999999</v>
      </c>
      <c r="D161" s="14">
        <v>30.957999999999998</v>
      </c>
      <c r="E161" s="14">
        <v>29.01</v>
      </c>
      <c r="G161" s="16">
        <v>3.6999999999999998E-2</v>
      </c>
    </row>
    <row r="162" spans="1:7">
      <c r="A162" s="15">
        <v>40118</v>
      </c>
      <c r="B162" s="14">
        <v>29.231999999999999</v>
      </c>
      <c r="C162" s="14">
        <v>29.161999999999999</v>
      </c>
      <c r="D162" s="14">
        <v>29.928999999999998</v>
      </c>
      <c r="E162" s="14">
        <v>28.585000000000001</v>
      </c>
      <c r="G162" s="16">
        <v>2.3999999999999998E-3</v>
      </c>
    </row>
    <row r="163" spans="1:7">
      <c r="A163" s="15">
        <v>40087</v>
      </c>
      <c r="B163" s="14">
        <v>29.161000000000001</v>
      </c>
      <c r="C163" s="14">
        <v>30.032</v>
      </c>
      <c r="D163" s="14">
        <v>30.25</v>
      </c>
      <c r="E163" s="14">
        <v>28.72</v>
      </c>
      <c r="G163" s="16">
        <v>-2.8799999999999999E-2</v>
      </c>
    </row>
    <row r="164" spans="1:7">
      <c r="A164" s="15">
        <v>40057</v>
      </c>
      <c r="B164" s="14">
        <v>30.027000000000001</v>
      </c>
      <c r="C164" s="14">
        <v>31.806000000000001</v>
      </c>
      <c r="D164" s="14">
        <v>32.113999999999997</v>
      </c>
      <c r="E164" s="14">
        <v>29.902999999999999</v>
      </c>
      <c r="G164" s="16">
        <v>-5.5800000000000002E-2</v>
      </c>
    </row>
    <row r="165" spans="1:7">
      <c r="A165" s="15">
        <v>40026</v>
      </c>
      <c r="B165" s="14">
        <v>31.8</v>
      </c>
      <c r="C165" s="14">
        <v>31.445</v>
      </c>
      <c r="D165" s="14">
        <v>32.911999999999999</v>
      </c>
      <c r="E165" s="14">
        <v>30.917999999999999</v>
      </c>
      <c r="G165" s="16">
        <v>1.0699999999999999E-2</v>
      </c>
    </row>
    <row r="166" spans="1:7">
      <c r="A166" s="15">
        <v>39995</v>
      </c>
      <c r="B166" s="14">
        <v>31.463999999999999</v>
      </c>
      <c r="C166" s="14">
        <v>31.16</v>
      </c>
      <c r="D166" s="14">
        <v>33.195</v>
      </c>
      <c r="E166" s="14">
        <v>30.59</v>
      </c>
      <c r="G166" s="16">
        <v>9.7000000000000003E-3</v>
      </c>
    </row>
    <row r="167" spans="1:7">
      <c r="A167" s="15">
        <v>39965</v>
      </c>
      <c r="B167" s="14">
        <v>31.161000000000001</v>
      </c>
      <c r="C167" s="14">
        <v>30.823</v>
      </c>
      <c r="D167" s="14">
        <v>31.629000000000001</v>
      </c>
      <c r="E167" s="14">
        <v>30.460999999999999</v>
      </c>
      <c r="G167" s="16">
        <v>1.21E-2</v>
      </c>
    </row>
    <row r="168" spans="1:7">
      <c r="A168" s="15">
        <v>39934</v>
      </c>
      <c r="B168" s="14">
        <v>30.786999999999999</v>
      </c>
      <c r="C168" s="14">
        <v>33.098999999999997</v>
      </c>
      <c r="D168" s="14">
        <v>33.128</v>
      </c>
      <c r="E168" s="14">
        <v>30.757000000000001</v>
      </c>
      <c r="G168" s="16">
        <v>-7.0400000000000004E-2</v>
      </c>
    </row>
    <row r="169" spans="1:7">
      <c r="A169" s="15">
        <v>39904</v>
      </c>
      <c r="B169" s="14">
        <v>33.119999999999997</v>
      </c>
      <c r="C169" s="14">
        <v>33.950000000000003</v>
      </c>
      <c r="D169" s="14">
        <v>34.238</v>
      </c>
      <c r="E169" s="14">
        <v>32.908000000000001</v>
      </c>
      <c r="G169" s="16">
        <v>-2.47E-2</v>
      </c>
    </row>
    <row r="170" spans="1:7">
      <c r="A170" s="15">
        <v>39873</v>
      </c>
      <c r="B170" s="14">
        <v>33.959000000000003</v>
      </c>
      <c r="C170" s="14">
        <v>35.893999999999998</v>
      </c>
      <c r="D170" s="14">
        <v>36.378</v>
      </c>
      <c r="E170" s="14">
        <v>33.125999999999998</v>
      </c>
      <c r="G170" s="16">
        <v>-5.4699999999999999E-2</v>
      </c>
    </row>
    <row r="171" spans="1:7">
      <c r="A171" s="15">
        <v>39845</v>
      </c>
      <c r="B171" s="14">
        <v>35.924999999999997</v>
      </c>
      <c r="C171" s="14">
        <v>35.872</v>
      </c>
      <c r="D171" s="14">
        <v>36.558999999999997</v>
      </c>
      <c r="E171" s="14">
        <v>34.43</v>
      </c>
      <c r="G171" s="16">
        <v>4.4999999999999997E-3</v>
      </c>
    </row>
    <row r="172" spans="1:7">
      <c r="A172" s="15">
        <v>39814</v>
      </c>
      <c r="B172" s="14">
        <v>35.762999999999998</v>
      </c>
      <c r="C172" s="14">
        <v>30.524999999999999</v>
      </c>
      <c r="D172" s="14">
        <v>35.860999999999997</v>
      </c>
      <c r="E172" s="14">
        <v>29.138999999999999</v>
      </c>
      <c r="G172" s="16">
        <v>0.17119999999999999</v>
      </c>
    </row>
    <row r="173" spans="1:7">
      <c r="A173" s="15">
        <v>39783</v>
      </c>
      <c r="B173" s="14">
        <v>30.535</v>
      </c>
      <c r="C173" s="14">
        <v>27.905000000000001</v>
      </c>
      <c r="D173" s="14">
        <v>30.681999999999999</v>
      </c>
      <c r="E173" s="14">
        <v>27.128</v>
      </c>
      <c r="G173" s="16">
        <v>9.3899999999999997E-2</v>
      </c>
    </row>
    <row r="174" spans="1:7">
      <c r="A174" s="15">
        <v>39753</v>
      </c>
      <c r="B174" s="14">
        <v>27.913</v>
      </c>
      <c r="C174" s="14">
        <v>27.033999999999999</v>
      </c>
      <c r="D174" s="14">
        <v>27.978000000000002</v>
      </c>
      <c r="E174" s="14">
        <v>26.648</v>
      </c>
      <c r="G174" s="16">
        <v>3.0800000000000001E-2</v>
      </c>
    </row>
    <row r="175" spans="1:7">
      <c r="A175" s="15">
        <v>39722</v>
      </c>
      <c r="B175" s="14">
        <v>27.079000000000001</v>
      </c>
      <c r="C175" s="14">
        <v>25.616</v>
      </c>
      <c r="D175" s="14">
        <v>27.504999999999999</v>
      </c>
      <c r="E175" s="14">
        <v>25.561</v>
      </c>
      <c r="G175" s="16">
        <v>5.6300000000000003E-2</v>
      </c>
    </row>
    <row r="176" spans="1:7">
      <c r="A176" s="15">
        <v>39692</v>
      </c>
      <c r="B176" s="14">
        <v>25.635000000000002</v>
      </c>
      <c r="C176" s="14">
        <v>24.619</v>
      </c>
      <c r="D176" s="14">
        <v>25.867999999999999</v>
      </c>
      <c r="E176" s="14">
        <v>24.591000000000001</v>
      </c>
      <c r="G176" s="16">
        <v>0.04</v>
      </c>
    </row>
    <row r="177" spans="1:7">
      <c r="A177" s="15">
        <v>39661</v>
      </c>
      <c r="B177" s="14">
        <v>24.648</v>
      </c>
      <c r="C177" s="14">
        <v>23.433</v>
      </c>
      <c r="D177" s="14">
        <v>24.768999999999998</v>
      </c>
      <c r="E177" s="14">
        <v>23.359000000000002</v>
      </c>
      <c r="G177" s="16">
        <v>5.1700000000000003E-2</v>
      </c>
    </row>
    <row r="178" spans="1:7">
      <c r="A178" s="15">
        <v>39630</v>
      </c>
      <c r="B178" s="14">
        <v>23.436</v>
      </c>
      <c r="C178" s="14">
        <v>23.443999999999999</v>
      </c>
      <c r="D178" s="14">
        <v>23.573</v>
      </c>
      <c r="E178" s="14">
        <v>23.052</v>
      </c>
      <c r="G178" s="16">
        <v>-5.0000000000000001E-4</v>
      </c>
    </row>
    <row r="179" spans="1:7">
      <c r="A179" s="15">
        <v>39600</v>
      </c>
      <c r="B179" s="14">
        <v>23.446999999999999</v>
      </c>
      <c r="C179" s="14">
        <v>23.683</v>
      </c>
      <c r="D179" s="14">
        <v>23.859000000000002</v>
      </c>
      <c r="E179" s="14">
        <v>23.367000000000001</v>
      </c>
      <c r="G179" s="16">
        <v>-1.0200000000000001E-2</v>
      </c>
    </row>
    <row r="180" spans="1:7">
      <c r="A180" s="15">
        <v>39569</v>
      </c>
      <c r="B180" s="14">
        <v>23.687999999999999</v>
      </c>
      <c r="C180" s="14">
        <v>23.640999999999998</v>
      </c>
      <c r="D180" s="14">
        <v>23.931000000000001</v>
      </c>
      <c r="E180" s="14">
        <v>23.481999999999999</v>
      </c>
      <c r="G180" s="16">
        <v>2.9999999999999997E-4</v>
      </c>
    </row>
    <row r="181" spans="1:7">
      <c r="A181" s="15">
        <v>39539</v>
      </c>
      <c r="B181" s="14">
        <v>23.681999999999999</v>
      </c>
      <c r="C181" s="14">
        <v>23.510999999999999</v>
      </c>
      <c r="D181" s="14">
        <v>23.725999999999999</v>
      </c>
      <c r="E181" s="14">
        <v>23.292999999999999</v>
      </c>
      <c r="G181" s="16">
        <v>8.2000000000000007E-3</v>
      </c>
    </row>
    <row r="182" spans="1:7">
      <c r="A182" s="15">
        <v>39508</v>
      </c>
      <c r="B182" s="14">
        <v>23.489000000000001</v>
      </c>
      <c r="C182" s="14">
        <v>24.015000000000001</v>
      </c>
      <c r="D182" s="14">
        <v>24.067</v>
      </c>
      <c r="E182" s="14">
        <v>23.39</v>
      </c>
      <c r="G182" s="16">
        <v>-2.2100000000000002E-2</v>
      </c>
    </row>
    <row r="183" spans="1:7">
      <c r="A183" s="15">
        <v>39479</v>
      </c>
      <c r="B183" s="14">
        <v>24.021000000000001</v>
      </c>
      <c r="C183" s="14">
        <v>24.434000000000001</v>
      </c>
      <c r="D183" s="14">
        <v>24.803000000000001</v>
      </c>
      <c r="E183" s="14">
        <v>23.971</v>
      </c>
      <c r="G183" s="16">
        <v>-1.7500000000000002E-2</v>
      </c>
    </row>
    <row r="184" spans="1:7">
      <c r="A184" s="15">
        <v>39448</v>
      </c>
      <c r="B184" s="14">
        <v>24.448</v>
      </c>
      <c r="C184" s="14">
        <v>24.573</v>
      </c>
      <c r="D184" s="14">
        <v>24.927</v>
      </c>
      <c r="E184" s="14">
        <v>24.236000000000001</v>
      </c>
      <c r="G184" s="16">
        <v>-5.3E-3</v>
      </c>
    </row>
    <row r="185" spans="1:7">
      <c r="A185" s="15">
        <v>39417</v>
      </c>
      <c r="B185" s="14">
        <v>24.579000000000001</v>
      </c>
      <c r="C185" s="14">
        <v>24.501999999999999</v>
      </c>
      <c r="D185" s="14">
        <v>24.795000000000002</v>
      </c>
      <c r="E185" s="14">
        <v>24.373000000000001</v>
      </c>
      <c r="G185" s="16">
        <v>5.4000000000000003E-3</v>
      </c>
    </row>
    <row r="186" spans="1:7">
      <c r="A186" s="15">
        <v>39387</v>
      </c>
      <c r="B186" s="14">
        <v>24.446000000000002</v>
      </c>
      <c r="C186" s="14">
        <v>24.65</v>
      </c>
      <c r="D186" s="14">
        <v>24.727</v>
      </c>
      <c r="E186" s="14">
        <v>24.228000000000002</v>
      </c>
      <c r="G186" s="16">
        <v>-9.1999999999999998E-3</v>
      </c>
    </row>
    <row r="187" spans="1:7">
      <c r="A187" s="15">
        <v>39356</v>
      </c>
      <c r="B187" s="14">
        <v>24.672000000000001</v>
      </c>
      <c r="C187" s="14">
        <v>24.837</v>
      </c>
      <c r="D187" s="14">
        <v>25.081</v>
      </c>
      <c r="E187" s="14">
        <v>24.648</v>
      </c>
      <c r="G187" s="16">
        <v>-7.4000000000000003E-3</v>
      </c>
    </row>
    <row r="188" spans="1:7">
      <c r="A188" s="15">
        <v>39326</v>
      </c>
      <c r="B188" s="14">
        <v>24.855</v>
      </c>
      <c r="C188" s="14">
        <v>25.646999999999998</v>
      </c>
      <c r="D188" s="14">
        <v>25.736000000000001</v>
      </c>
      <c r="E188" s="14">
        <v>24.846</v>
      </c>
      <c r="G188" s="16">
        <v>-3.1099999999999999E-2</v>
      </c>
    </row>
    <row r="189" spans="1:7">
      <c r="A189" s="15">
        <v>39295</v>
      </c>
      <c r="B189" s="14">
        <v>25.654</v>
      </c>
      <c r="C189" s="14">
        <v>25.568000000000001</v>
      </c>
      <c r="D189" s="14">
        <v>25.92</v>
      </c>
      <c r="E189" s="14">
        <v>25.295000000000002</v>
      </c>
      <c r="G189" s="16">
        <v>3.7000000000000002E-3</v>
      </c>
    </row>
    <row r="190" spans="1:7">
      <c r="A190" s="15">
        <v>39264</v>
      </c>
      <c r="B190" s="14">
        <v>25.559000000000001</v>
      </c>
      <c r="C190" s="14">
        <v>25.712</v>
      </c>
      <c r="D190" s="14">
        <v>25.78</v>
      </c>
      <c r="E190" s="14">
        <v>25.36</v>
      </c>
      <c r="G190" s="16">
        <v>-6.4999999999999997E-3</v>
      </c>
    </row>
    <row r="191" spans="1:7">
      <c r="A191" s="15">
        <v>39234</v>
      </c>
      <c r="B191" s="14">
        <v>25.725999999999999</v>
      </c>
      <c r="C191" s="14">
        <v>25.884</v>
      </c>
      <c r="D191" s="14">
        <v>26.084</v>
      </c>
      <c r="E191" s="14">
        <v>25.716000000000001</v>
      </c>
      <c r="G191" s="16">
        <v>-6.1999999999999998E-3</v>
      </c>
    </row>
    <row r="192" spans="1:7">
      <c r="A192" s="15">
        <v>39203</v>
      </c>
      <c r="B192" s="14">
        <v>25.887</v>
      </c>
      <c r="C192" s="14">
        <v>25.699000000000002</v>
      </c>
      <c r="D192" s="14">
        <v>25.931999999999999</v>
      </c>
      <c r="E192" s="14">
        <v>25.661000000000001</v>
      </c>
      <c r="G192" s="16">
        <v>7.9000000000000008E-3</v>
      </c>
    </row>
    <row r="193" spans="1:7">
      <c r="A193" s="15">
        <v>39173</v>
      </c>
      <c r="B193" s="14">
        <v>25.683</v>
      </c>
      <c r="C193" s="14">
        <v>25.963999999999999</v>
      </c>
      <c r="D193" s="14">
        <v>26.027000000000001</v>
      </c>
      <c r="E193" s="14">
        <v>25.652000000000001</v>
      </c>
      <c r="G193" s="16">
        <v>-1.09E-2</v>
      </c>
    </row>
    <row r="194" spans="1:7">
      <c r="A194" s="15">
        <v>39142</v>
      </c>
      <c r="B194" s="14">
        <v>25.966000000000001</v>
      </c>
      <c r="C194" s="14">
        <v>26.113</v>
      </c>
      <c r="D194" s="14">
        <v>26.283000000000001</v>
      </c>
      <c r="E194" s="14">
        <v>25.927</v>
      </c>
      <c r="G194" s="16">
        <v>-5.8999999999999999E-3</v>
      </c>
    </row>
    <row r="195" spans="1:7">
      <c r="A195" s="15">
        <v>39114</v>
      </c>
      <c r="B195" s="14">
        <v>26.12</v>
      </c>
      <c r="C195" s="14">
        <v>26.47</v>
      </c>
      <c r="D195" s="14">
        <v>26.564</v>
      </c>
      <c r="E195" s="14">
        <v>26.085999999999999</v>
      </c>
      <c r="G195" s="16">
        <v>-1.41E-2</v>
      </c>
    </row>
    <row r="196" spans="1:7">
      <c r="A196" s="15">
        <v>39083</v>
      </c>
      <c r="B196" s="14">
        <v>26.494</v>
      </c>
      <c r="C196" s="14">
        <v>26.32</v>
      </c>
      <c r="D196" s="14">
        <v>26.626999999999999</v>
      </c>
      <c r="E196" s="14">
        <v>26.305</v>
      </c>
      <c r="G196" s="16">
        <v>6.4000000000000003E-3</v>
      </c>
    </row>
    <row r="197" spans="1:7">
      <c r="A197" s="15">
        <v>39052</v>
      </c>
      <c r="B197" s="14">
        <v>26.326000000000001</v>
      </c>
      <c r="C197" s="14">
        <v>26.257999999999999</v>
      </c>
      <c r="D197" s="14">
        <v>26.431999999999999</v>
      </c>
      <c r="E197" s="14">
        <v>26.140999999999998</v>
      </c>
      <c r="G197" s="16">
        <v>2.8999999999999998E-3</v>
      </c>
    </row>
    <row r="198" spans="1:7">
      <c r="A198" s="15">
        <v>39022</v>
      </c>
      <c r="B198" s="14">
        <v>26.251000000000001</v>
      </c>
      <c r="C198" s="14">
        <v>26.707000000000001</v>
      </c>
      <c r="D198" s="14">
        <v>26.782</v>
      </c>
      <c r="E198" s="14">
        <v>26.227</v>
      </c>
      <c r="G198" s="16">
        <v>-1.6899999999999998E-2</v>
      </c>
    </row>
    <row r="199" spans="1:7">
      <c r="A199" s="15">
        <v>38991</v>
      </c>
      <c r="B199" s="14">
        <v>26.701000000000001</v>
      </c>
      <c r="C199" s="14">
        <v>26.786000000000001</v>
      </c>
      <c r="D199" s="14">
        <v>27.001999999999999</v>
      </c>
      <c r="E199" s="14">
        <v>26.664999999999999</v>
      </c>
      <c r="G199" s="16">
        <v>-3.0999999999999999E-3</v>
      </c>
    </row>
    <row r="200" spans="1:7">
      <c r="A200" s="15">
        <v>38961</v>
      </c>
      <c r="B200" s="14">
        <v>26.783000000000001</v>
      </c>
      <c r="C200" s="14">
        <v>26.756</v>
      </c>
      <c r="D200" s="14">
        <v>26.843</v>
      </c>
      <c r="E200" s="14">
        <v>26.62</v>
      </c>
      <c r="G200" s="16">
        <v>4.0000000000000002E-4</v>
      </c>
    </row>
    <row r="201" spans="1:7">
      <c r="A201" s="15">
        <v>38930</v>
      </c>
      <c r="B201" s="14">
        <v>26.771000000000001</v>
      </c>
      <c r="C201" s="14">
        <v>26.803999999999998</v>
      </c>
      <c r="D201" s="14">
        <v>26.847999999999999</v>
      </c>
      <c r="E201" s="14">
        <v>26.631</v>
      </c>
      <c r="G201" s="16">
        <v>-1.1999999999999999E-3</v>
      </c>
    </row>
    <row r="202" spans="1:7">
      <c r="A202" s="15">
        <v>38899</v>
      </c>
      <c r="B202" s="14">
        <v>26.802</v>
      </c>
      <c r="C202" s="14">
        <v>26.86</v>
      </c>
      <c r="D202" s="14">
        <v>27.09</v>
      </c>
      <c r="E202" s="14">
        <v>26.776</v>
      </c>
      <c r="G202" s="16">
        <v>-2.2000000000000001E-3</v>
      </c>
    </row>
    <row r="203" spans="1:7">
      <c r="A203" s="15">
        <v>38869</v>
      </c>
      <c r="B203" s="14">
        <v>26.861999999999998</v>
      </c>
      <c r="C203" s="14">
        <v>27.004000000000001</v>
      </c>
      <c r="D203" s="14">
        <v>27.138000000000002</v>
      </c>
      <c r="E203" s="14">
        <v>26.684999999999999</v>
      </c>
      <c r="G203" s="16">
        <v>-4.5999999999999999E-3</v>
      </c>
    </row>
    <row r="204" spans="1:7">
      <c r="A204" s="15">
        <v>38838</v>
      </c>
      <c r="B204" s="14">
        <v>26.986999999999998</v>
      </c>
      <c r="C204" s="14">
        <v>27.23</v>
      </c>
      <c r="D204" s="14">
        <v>27.25</v>
      </c>
      <c r="E204" s="14">
        <v>26.87</v>
      </c>
      <c r="G204" s="16">
        <v>-9.7000000000000003E-3</v>
      </c>
    </row>
    <row r="205" spans="1:7">
      <c r="A205" s="15">
        <v>38808</v>
      </c>
      <c r="B205" s="14">
        <v>27.251000000000001</v>
      </c>
      <c r="C205" s="14">
        <v>27.695</v>
      </c>
      <c r="D205" s="14">
        <v>27.782</v>
      </c>
      <c r="E205" s="14">
        <v>27.236000000000001</v>
      </c>
      <c r="G205" s="16">
        <v>-1.6500000000000001E-2</v>
      </c>
    </row>
    <row r="206" spans="1:7">
      <c r="A206" s="15">
        <v>38777</v>
      </c>
      <c r="B206" s="14">
        <v>27.709</v>
      </c>
      <c r="C206" s="14">
        <v>28.027000000000001</v>
      </c>
      <c r="D206" s="14">
        <v>28.062000000000001</v>
      </c>
      <c r="E206" s="14">
        <v>27.632000000000001</v>
      </c>
      <c r="G206" s="16">
        <v>-1.14E-2</v>
      </c>
    </row>
    <row r="207" spans="1:7">
      <c r="A207" s="15">
        <v>38749</v>
      </c>
      <c r="B207" s="14">
        <v>28.029</v>
      </c>
      <c r="C207" s="14">
        <v>28.08</v>
      </c>
      <c r="D207" s="14">
        <v>28.285</v>
      </c>
      <c r="E207" s="14">
        <v>28.024000000000001</v>
      </c>
      <c r="G207" s="16">
        <v>-3.3E-3</v>
      </c>
    </row>
    <row r="208" spans="1:7">
      <c r="A208" s="15">
        <v>38718</v>
      </c>
      <c r="B208" s="14">
        <v>28.120999999999999</v>
      </c>
      <c r="C208" s="14">
        <v>28.72</v>
      </c>
      <c r="D208" s="14">
        <v>28.747</v>
      </c>
      <c r="E208" s="14">
        <v>27.9</v>
      </c>
      <c r="G208" s="16">
        <v>-2.1600000000000001E-2</v>
      </c>
    </row>
    <row r="209" spans="1:7">
      <c r="A209" s="15">
        <v>38687</v>
      </c>
      <c r="B209" s="14">
        <v>28.741</v>
      </c>
      <c r="C209" s="14">
        <v>28.802</v>
      </c>
      <c r="D209" s="14">
        <v>29.003</v>
      </c>
      <c r="E209" s="14">
        <v>28.603999999999999</v>
      </c>
      <c r="G209" s="16">
        <v>-2.3E-3</v>
      </c>
    </row>
    <row r="210" spans="1:7">
      <c r="A210" s="15">
        <v>38657</v>
      </c>
      <c r="B210" s="14">
        <v>28.806999999999999</v>
      </c>
      <c r="C210" s="14">
        <v>28.562000000000001</v>
      </c>
      <c r="D210" s="14">
        <v>28.925000000000001</v>
      </c>
      <c r="E210" s="14">
        <v>28.53</v>
      </c>
      <c r="G210" s="16">
        <v>8.6E-3</v>
      </c>
    </row>
    <row r="211" spans="1:7">
      <c r="A211" s="15">
        <v>38626</v>
      </c>
      <c r="B211" s="14">
        <v>28.56</v>
      </c>
      <c r="C211" s="14">
        <v>28.497</v>
      </c>
      <c r="D211" s="14">
        <v>28.696999999999999</v>
      </c>
      <c r="E211" s="14">
        <v>28.395</v>
      </c>
      <c r="G211" s="16">
        <v>2.0999999999999999E-3</v>
      </c>
    </row>
    <row r="212" spans="1:7">
      <c r="A212" s="15">
        <v>38596</v>
      </c>
      <c r="B212" s="14">
        <v>28.5</v>
      </c>
      <c r="C212" s="14">
        <v>28.486000000000001</v>
      </c>
      <c r="D212" s="14">
        <v>28.582000000000001</v>
      </c>
      <c r="E212" s="14">
        <v>28.125</v>
      </c>
      <c r="G212" s="16">
        <v>4.0000000000000002E-4</v>
      </c>
    </row>
    <row r="213" spans="1:7">
      <c r="A213" s="15">
        <v>38565</v>
      </c>
      <c r="B213" s="14">
        <v>28.49</v>
      </c>
      <c r="C213" s="14">
        <v>28.585000000000001</v>
      </c>
      <c r="D213" s="14">
        <v>28.623999999999999</v>
      </c>
      <c r="E213" s="14">
        <v>28.295000000000002</v>
      </c>
      <c r="G213" s="16">
        <v>-4.4000000000000003E-3</v>
      </c>
    </row>
    <row r="214" spans="1:7">
      <c r="A214" s="15">
        <v>38534</v>
      </c>
      <c r="B214" s="14">
        <v>28.614999999999998</v>
      </c>
      <c r="C214" s="14">
        <v>28.663</v>
      </c>
      <c r="D214" s="14">
        <v>28.844999999999999</v>
      </c>
      <c r="E214" s="14">
        <v>28.555</v>
      </c>
      <c r="G214" s="16">
        <v>-5.0000000000000001E-4</v>
      </c>
    </row>
    <row r="215" spans="1:7">
      <c r="A215" s="15">
        <v>38504</v>
      </c>
      <c r="B215" s="14">
        <v>28.63</v>
      </c>
      <c r="C215" s="14">
        <v>28.236000000000001</v>
      </c>
      <c r="D215" s="14">
        <v>28.689</v>
      </c>
      <c r="E215" s="14">
        <v>28.236000000000001</v>
      </c>
      <c r="G215" s="16">
        <v>1.38E-2</v>
      </c>
    </row>
    <row r="216" spans="1:7">
      <c r="A216" s="15">
        <v>38473</v>
      </c>
      <c r="B216" s="14">
        <v>28.241</v>
      </c>
      <c r="C216" s="14">
        <v>27.835000000000001</v>
      </c>
      <c r="D216" s="14">
        <v>28.257000000000001</v>
      </c>
      <c r="E216" s="14">
        <v>27.766999999999999</v>
      </c>
      <c r="G216" s="16">
        <v>1.66E-2</v>
      </c>
    </row>
    <row r="217" spans="1:7">
      <c r="A217" s="15">
        <v>38443</v>
      </c>
      <c r="B217" s="14">
        <v>27.780999999999999</v>
      </c>
      <c r="C217" s="14">
        <v>27.885999999999999</v>
      </c>
      <c r="D217" s="14">
        <v>27.946000000000002</v>
      </c>
      <c r="E217" s="14">
        <v>27.681000000000001</v>
      </c>
      <c r="G217" s="16">
        <v>-3.3E-3</v>
      </c>
    </row>
    <row r="218" spans="1:7">
      <c r="A218" s="15">
        <v>38412</v>
      </c>
      <c r="B218" s="14">
        <v>27.873000000000001</v>
      </c>
      <c r="C218" s="14">
        <v>27.69</v>
      </c>
      <c r="D218" s="14">
        <v>27.9</v>
      </c>
      <c r="E218" s="14">
        <v>27.431999999999999</v>
      </c>
      <c r="G218" s="16">
        <v>7.1999999999999998E-3</v>
      </c>
    </row>
    <row r="219" spans="1:7">
      <c r="A219" s="15">
        <v>38384</v>
      </c>
      <c r="B219" s="14">
        <v>27.675000000000001</v>
      </c>
      <c r="C219" s="14">
        <v>28.01</v>
      </c>
      <c r="D219" s="14">
        <v>28.21</v>
      </c>
      <c r="E219" s="14">
        <v>27.66</v>
      </c>
      <c r="G219" s="16">
        <v>-1.23E-2</v>
      </c>
    </row>
    <row r="220" spans="1:7">
      <c r="A220" s="15">
        <v>38353</v>
      </c>
      <c r="B220" s="14">
        <v>28.02</v>
      </c>
      <c r="C220" s="14">
        <v>27.852</v>
      </c>
      <c r="D220" s="14">
        <v>28.207999999999998</v>
      </c>
      <c r="E220" s="14">
        <v>27.734999999999999</v>
      </c>
      <c r="G220" s="16">
        <v>1.0800000000000001E-2</v>
      </c>
    </row>
    <row r="221" spans="1:7">
      <c r="A221" s="15">
        <v>38322</v>
      </c>
      <c r="B221" s="14">
        <v>27.72</v>
      </c>
      <c r="C221" s="14">
        <v>28.065000000000001</v>
      </c>
      <c r="D221" s="14">
        <v>28.167999999999999</v>
      </c>
      <c r="E221" s="14">
        <v>27.71</v>
      </c>
      <c r="G221" s="16">
        <v>-1.46E-2</v>
      </c>
    </row>
    <row r="222" spans="1:7">
      <c r="A222" s="15">
        <v>38292</v>
      </c>
      <c r="B222" s="14">
        <v>28.13</v>
      </c>
      <c r="C222" s="14">
        <v>28.742000000000001</v>
      </c>
      <c r="D222" s="14">
        <v>28.79</v>
      </c>
      <c r="E222" s="14">
        <v>28.105</v>
      </c>
      <c r="G222" s="16">
        <v>-2.1399999999999999E-2</v>
      </c>
    </row>
    <row r="223" spans="1:7">
      <c r="A223" s="15">
        <v>38261</v>
      </c>
      <c r="B223" s="14">
        <v>28.745000000000001</v>
      </c>
      <c r="C223" s="14">
        <v>29.22</v>
      </c>
      <c r="D223" s="14">
        <v>29.221</v>
      </c>
      <c r="E223" s="14">
        <v>28.707000000000001</v>
      </c>
      <c r="G223" s="16">
        <v>-1.6299999999999999E-2</v>
      </c>
    </row>
    <row r="224" spans="1:7">
      <c r="A224" s="15">
        <v>38231</v>
      </c>
      <c r="B224" s="14">
        <v>29.222000000000001</v>
      </c>
      <c r="C224" s="14">
        <v>29.265000000000001</v>
      </c>
      <c r="D224" s="14">
        <v>29.265000000000001</v>
      </c>
      <c r="E224" s="14">
        <v>29.199000000000002</v>
      </c>
      <c r="G224" s="16">
        <v>-1.4E-3</v>
      </c>
    </row>
    <row r="225" spans="1:7">
      <c r="A225" s="15">
        <v>38200</v>
      </c>
      <c r="B225" s="14">
        <v>29.262</v>
      </c>
      <c r="C225" s="14">
        <v>29.105</v>
      </c>
      <c r="D225" s="14">
        <v>29.288</v>
      </c>
      <c r="E225" s="14">
        <v>29.082000000000001</v>
      </c>
      <c r="G225" s="16">
        <v>5.4000000000000003E-3</v>
      </c>
    </row>
    <row r="226" spans="1:7">
      <c r="A226" s="15">
        <v>38169</v>
      </c>
      <c r="B226" s="14">
        <v>29.106000000000002</v>
      </c>
      <c r="C226" s="14">
        <v>29.06</v>
      </c>
      <c r="D226" s="14">
        <v>29.141999999999999</v>
      </c>
      <c r="E226" s="14">
        <v>28.975000000000001</v>
      </c>
      <c r="G226" s="16">
        <v>1.1000000000000001E-3</v>
      </c>
    </row>
    <row r="227" spans="1:7">
      <c r="A227" s="15">
        <v>38139</v>
      </c>
      <c r="B227" s="14">
        <v>29.074999999999999</v>
      </c>
      <c r="C227" s="14">
        <v>29.01</v>
      </c>
      <c r="D227" s="14">
        <v>29.09</v>
      </c>
      <c r="E227" s="14">
        <v>28.984999999999999</v>
      </c>
      <c r="G227" s="16">
        <v>2.8999999999999998E-3</v>
      </c>
    </row>
    <row r="228" spans="1:7">
      <c r="A228" s="15">
        <v>38108</v>
      </c>
      <c r="B228" s="14">
        <v>28.99</v>
      </c>
      <c r="C228" s="14">
        <v>29.015000000000001</v>
      </c>
      <c r="D228" s="14">
        <v>29.097999999999999</v>
      </c>
      <c r="E228" s="14">
        <v>28.83</v>
      </c>
      <c r="G228" s="16">
        <v>-8.9999999999999998E-4</v>
      </c>
    </row>
    <row r="229" spans="1:7">
      <c r="A229" s="15">
        <v>38078</v>
      </c>
      <c r="B229" s="14">
        <v>29.015000000000001</v>
      </c>
      <c r="C229" s="14">
        <v>28.509</v>
      </c>
      <c r="D229" s="14">
        <v>29.021999999999998</v>
      </c>
      <c r="E229" s="14">
        <v>28.49</v>
      </c>
      <c r="G229" s="16">
        <v>1.7399999999999999E-2</v>
      </c>
    </row>
    <row r="230" spans="1:7">
      <c r="A230" s="15">
        <v>38047</v>
      </c>
      <c r="B230" s="14">
        <v>28.518999999999998</v>
      </c>
      <c r="C230" s="14">
        <v>28.518999999999998</v>
      </c>
      <c r="D230" s="14">
        <v>28.712</v>
      </c>
      <c r="E230" s="14">
        <v>28.468</v>
      </c>
      <c r="G230" s="16">
        <v>-2.0000000000000001E-4</v>
      </c>
    </row>
    <row r="231" spans="1:7">
      <c r="A231" s="15">
        <v>38018</v>
      </c>
      <c r="B231" s="14">
        <v>28.524999999999999</v>
      </c>
      <c r="C231" s="14">
        <v>28.524999999999999</v>
      </c>
      <c r="D231" s="14">
        <v>28.681999999999999</v>
      </c>
      <c r="E231" s="14">
        <v>28.4</v>
      </c>
      <c r="G231" s="16">
        <v>-2.0000000000000001E-4</v>
      </c>
    </row>
    <row r="232" spans="1:7">
      <c r="A232" s="15">
        <v>37987</v>
      </c>
      <c r="B232" s="14">
        <v>28.532</v>
      </c>
      <c r="C232" s="14">
        <v>29.22</v>
      </c>
      <c r="D232" s="14">
        <v>29.266999999999999</v>
      </c>
      <c r="E232" s="14">
        <v>28.462</v>
      </c>
      <c r="G232" s="16">
        <v>-2.4299999999999999E-2</v>
      </c>
    </row>
    <row r="233" spans="1:7">
      <c r="A233" s="15">
        <v>37956</v>
      </c>
      <c r="B233" s="14">
        <v>29.242000000000001</v>
      </c>
      <c r="C233" s="14">
        <v>29.734999999999999</v>
      </c>
      <c r="D233" s="14">
        <v>29.744</v>
      </c>
      <c r="E233" s="14">
        <v>29.15</v>
      </c>
      <c r="G233" s="16">
        <v>-1.67E-2</v>
      </c>
    </row>
    <row r="234" spans="1:7">
      <c r="A234" s="15">
        <v>37926</v>
      </c>
      <c r="B234" s="14">
        <v>29.74</v>
      </c>
      <c r="C234" s="14">
        <v>29.945</v>
      </c>
      <c r="D234" s="14">
        <v>29.968</v>
      </c>
      <c r="E234" s="14">
        <v>29.724</v>
      </c>
      <c r="G234" s="16">
        <v>-7.1999999999999998E-3</v>
      </c>
    </row>
    <row r="235" spans="1:7">
      <c r="A235" s="15">
        <v>37895</v>
      </c>
      <c r="B235" s="14">
        <v>29.954999999999998</v>
      </c>
      <c r="C235" s="14">
        <v>30.582000000000001</v>
      </c>
      <c r="D235" s="14">
        <v>30.594999999999999</v>
      </c>
      <c r="E235" s="14">
        <v>29.79</v>
      </c>
      <c r="G235" s="16">
        <v>-2.06E-2</v>
      </c>
    </row>
    <row r="236" spans="1:7">
      <c r="A236" s="15">
        <v>37865</v>
      </c>
      <c r="B236" s="14">
        <v>30.585999999999999</v>
      </c>
      <c r="C236" s="14">
        <v>30.515000000000001</v>
      </c>
      <c r="D236" s="14">
        <v>30.748000000000001</v>
      </c>
      <c r="E236" s="14">
        <v>30.395</v>
      </c>
      <c r="G236" s="16">
        <v>2.2000000000000001E-3</v>
      </c>
    </row>
    <row r="237" spans="1:7">
      <c r="A237" s="15">
        <v>37834</v>
      </c>
      <c r="B237" s="14">
        <v>30.518999999999998</v>
      </c>
      <c r="C237" s="14">
        <v>30.253</v>
      </c>
      <c r="D237" s="14">
        <v>30.545000000000002</v>
      </c>
      <c r="E237" s="14">
        <v>30.253</v>
      </c>
      <c r="G237" s="16">
        <v>8.6E-3</v>
      </c>
    </row>
    <row r="238" spans="1:7">
      <c r="A238" s="15">
        <v>37803</v>
      </c>
      <c r="B238" s="14">
        <v>30.26</v>
      </c>
      <c r="C238" s="14">
        <v>30.341000000000001</v>
      </c>
      <c r="D238" s="14">
        <v>30.568000000000001</v>
      </c>
      <c r="E238" s="14">
        <v>30.225000000000001</v>
      </c>
      <c r="G238" s="16">
        <v>-3.0000000000000001E-3</v>
      </c>
    </row>
    <row r="239" spans="1:7">
      <c r="A239" s="15">
        <v>37773</v>
      </c>
      <c r="B239" s="14">
        <v>30.35</v>
      </c>
      <c r="C239" s="14">
        <v>30.683</v>
      </c>
      <c r="D239" s="14">
        <v>30.76</v>
      </c>
      <c r="E239" s="14">
        <v>30.3</v>
      </c>
      <c r="G239" s="16">
        <v>-1.0999999999999999E-2</v>
      </c>
    </row>
    <row r="240" spans="1:7">
      <c r="A240" s="15">
        <v>37742</v>
      </c>
      <c r="B240" s="14">
        <v>30.687000000000001</v>
      </c>
      <c r="C240" s="14">
        <v>31.102</v>
      </c>
      <c r="D240" s="14">
        <v>31.120999999999999</v>
      </c>
      <c r="E240" s="14">
        <v>30.605</v>
      </c>
      <c r="G240" s="16">
        <v>-1.37E-2</v>
      </c>
    </row>
    <row r="241" spans="1:7">
      <c r="A241" s="15">
        <v>37712</v>
      </c>
      <c r="B241" s="14">
        <v>31.111999999999998</v>
      </c>
      <c r="C241" s="14">
        <v>31.376000000000001</v>
      </c>
      <c r="D241" s="14">
        <v>31.385000000000002</v>
      </c>
      <c r="E241" s="14">
        <v>31.087</v>
      </c>
      <c r="G241" s="16">
        <v>-8.5000000000000006E-3</v>
      </c>
    </row>
    <row r="242" spans="1:7">
      <c r="A242" s="15">
        <v>37681</v>
      </c>
      <c r="B242" s="14">
        <v>31.379000000000001</v>
      </c>
      <c r="C242" s="14">
        <v>31.574000000000002</v>
      </c>
      <c r="D242" s="14">
        <v>31.619</v>
      </c>
      <c r="E242" s="14">
        <v>31.356999999999999</v>
      </c>
      <c r="G242" s="16">
        <v>-6.1999999999999998E-3</v>
      </c>
    </row>
    <row r="243" spans="1:7">
      <c r="A243" s="15">
        <v>37653</v>
      </c>
      <c r="B243" s="14">
        <v>31.576000000000001</v>
      </c>
      <c r="C243" s="14">
        <v>31.844999999999999</v>
      </c>
      <c r="D243" s="14">
        <v>31.879000000000001</v>
      </c>
      <c r="E243" s="14">
        <v>31.465</v>
      </c>
      <c r="G243" s="16">
        <v>-8.3000000000000001E-3</v>
      </c>
    </row>
    <row r="244" spans="1:7">
      <c r="A244" s="15">
        <v>37622</v>
      </c>
      <c r="B244" s="14">
        <v>31.841000000000001</v>
      </c>
      <c r="C244" s="14">
        <v>31.93</v>
      </c>
      <c r="D244" s="14">
        <v>31.949000000000002</v>
      </c>
      <c r="E244" s="14">
        <v>31.771999999999998</v>
      </c>
      <c r="G244" s="16">
        <v>-3.3999999999999998E-3</v>
      </c>
    </row>
    <row r="245" spans="1:7">
      <c r="A245" s="15">
        <v>37591</v>
      </c>
      <c r="B245" s="14">
        <v>31.95</v>
      </c>
      <c r="C245" s="14">
        <v>31.858000000000001</v>
      </c>
      <c r="D245" s="14">
        <v>31.96</v>
      </c>
      <c r="E245" s="14">
        <v>31.774999999999999</v>
      </c>
      <c r="G245" s="16">
        <v>3.0999999999999999E-3</v>
      </c>
    </row>
    <row r="246" spans="1:7">
      <c r="A246" s="15">
        <v>37561</v>
      </c>
      <c r="B246" s="14">
        <v>31.852</v>
      </c>
      <c r="C246" s="14">
        <v>31.786999999999999</v>
      </c>
      <c r="D246" s="14">
        <v>31.885000000000002</v>
      </c>
      <c r="E246" s="14">
        <v>31.75</v>
      </c>
      <c r="G246" s="16">
        <v>2E-3</v>
      </c>
    </row>
    <row r="247" spans="1:7">
      <c r="A247" s="15">
        <v>37530</v>
      </c>
      <c r="B247" s="14">
        <v>31.79</v>
      </c>
      <c r="C247" s="14">
        <v>31.725000000000001</v>
      </c>
      <c r="D247" s="14">
        <v>31.808</v>
      </c>
      <c r="E247" s="14">
        <v>31.663</v>
      </c>
      <c r="G247" s="16">
        <v>2.2000000000000001E-3</v>
      </c>
    </row>
    <row r="248" spans="1:7">
      <c r="A248" s="15">
        <v>37500</v>
      </c>
      <c r="B248" s="14">
        <v>31.72</v>
      </c>
      <c r="C248" s="14">
        <v>31.599</v>
      </c>
      <c r="D248" s="14">
        <v>31.725999999999999</v>
      </c>
      <c r="E248" s="14">
        <v>31.597999999999999</v>
      </c>
      <c r="G248" s="16">
        <v>3.5999999999999999E-3</v>
      </c>
    </row>
    <row r="249" spans="1:7">
      <c r="A249" s="15">
        <v>37469</v>
      </c>
      <c r="B249" s="14">
        <v>31.606999999999999</v>
      </c>
      <c r="C249" s="14">
        <v>31.542999999999999</v>
      </c>
      <c r="D249" s="14">
        <v>31.643999999999998</v>
      </c>
      <c r="E249" s="14">
        <v>31.527000000000001</v>
      </c>
      <c r="G249" s="16">
        <v>2.3E-3</v>
      </c>
    </row>
    <row r="250" spans="1:7">
      <c r="A250" s="15">
        <v>37438</v>
      </c>
      <c r="B250" s="14">
        <v>31.533000000000001</v>
      </c>
      <c r="C250" s="14">
        <v>31.52</v>
      </c>
      <c r="D250" s="14">
        <v>31.609000000000002</v>
      </c>
      <c r="E250" s="14">
        <v>31.475999999999999</v>
      </c>
      <c r="G250" s="16">
        <v>4.0000000000000002E-4</v>
      </c>
    </row>
    <row r="251" spans="1:7">
      <c r="A251" s="15">
        <v>37408</v>
      </c>
      <c r="B251" s="14">
        <v>31.52</v>
      </c>
      <c r="C251" s="14">
        <v>31.337</v>
      </c>
      <c r="D251" s="14">
        <v>31.529</v>
      </c>
      <c r="E251" s="14">
        <v>31.332000000000001</v>
      </c>
      <c r="G251" s="16">
        <v>5.7999999999999996E-3</v>
      </c>
    </row>
    <row r="252" spans="1:7">
      <c r="A252" s="15">
        <v>37377</v>
      </c>
      <c r="B252" s="14">
        <v>31.337</v>
      </c>
      <c r="C252" s="14">
        <v>31.234999999999999</v>
      </c>
      <c r="D252" s="14">
        <v>31.355</v>
      </c>
      <c r="E252" s="14">
        <v>31.2</v>
      </c>
      <c r="G252" s="16">
        <v>3.0999999999999999E-3</v>
      </c>
    </row>
    <row r="253" spans="1:7">
      <c r="A253" s="15">
        <v>37347</v>
      </c>
      <c r="B253" s="14">
        <v>31.24</v>
      </c>
      <c r="C253" s="14">
        <v>31.23</v>
      </c>
      <c r="D253" s="14">
        <v>31.274999999999999</v>
      </c>
      <c r="E253" s="14">
        <v>31.149000000000001</v>
      </c>
      <c r="G253" s="16">
        <v>8.9999999999999998E-4</v>
      </c>
    </row>
    <row r="254" spans="1:7">
      <c r="A254" s="15">
        <v>37316</v>
      </c>
      <c r="B254" s="14">
        <v>31.212</v>
      </c>
      <c r="C254" s="14">
        <v>30.957000000000001</v>
      </c>
      <c r="D254" s="14">
        <v>31.225000000000001</v>
      </c>
      <c r="E254" s="14">
        <v>30.92</v>
      </c>
      <c r="G254" s="16">
        <v>8.0999999999999996E-3</v>
      </c>
    </row>
    <row r="255" spans="1:7">
      <c r="A255" s="15">
        <v>37288</v>
      </c>
      <c r="B255" s="14">
        <v>30.962</v>
      </c>
      <c r="C255" s="14">
        <v>30.7</v>
      </c>
      <c r="D255" s="14">
        <v>31.02</v>
      </c>
      <c r="E255" s="14">
        <v>30.7</v>
      </c>
      <c r="G255" s="16">
        <v>8.2000000000000007E-3</v>
      </c>
    </row>
    <row r="256" spans="1:7">
      <c r="A256" s="15">
        <v>37257</v>
      </c>
      <c r="B256" s="14">
        <v>30.71</v>
      </c>
      <c r="C256" s="14">
        <v>30.47</v>
      </c>
      <c r="D256" s="14">
        <v>30.747</v>
      </c>
      <c r="E256" s="14">
        <v>30.178000000000001</v>
      </c>
      <c r="G256" s="16">
        <v>7.1000000000000004E-3</v>
      </c>
    </row>
    <row r="257" spans="1:7">
      <c r="A257" s="15">
        <v>37226</v>
      </c>
      <c r="B257" s="14">
        <v>30.495000000000001</v>
      </c>
      <c r="C257" s="14">
        <v>29.952999999999999</v>
      </c>
      <c r="D257" s="14">
        <v>30.524999999999999</v>
      </c>
      <c r="E257" s="14">
        <v>29.739000000000001</v>
      </c>
      <c r="G257" s="16">
        <v>1.8499999999999999E-2</v>
      </c>
    </row>
    <row r="258" spans="1:7">
      <c r="A258" s="15">
        <v>37196</v>
      </c>
      <c r="B258" s="14">
        <v>29.94</v>
      </c>
      <c r="C258" s="14">
        <v>29.73</v>
      </c>
      <c r="D258" s="14">
        <v>30.03</v>
      </c>
      <c r="E258" s="14">
        <v>29.46</v>
      </c>
      <c r="G258" s="16">
        <v>7.1000000000000004E-3</v>
      </c>
    </row>
    <row r="259" spans="1:7">
      <c r="A259" s="15">
        <v>37165</v>
      </c>
      <c r="B259" s="14">
        <v>29.728000000000002</v>
      </c>
      <c r="C259" s="14">
        <v>29.47</v>
      </c>
      <c r="D259" s="14">
        <v>29.734999999999999</v>
      </c>
      <c r="E259" s="14">
        <v>29.4</v>
      </c>
      <c r="G259" s="16">
        <v>8.9999999999999993E-3</v>
      </c>
    </row>
    <row r="260" spans="1:7">
      <c r="A260" s="15">
        <v>37135</v>
      </c>
      <c r="B260" s="14">
        <v>29.462</v>
      </c>
      <c r="C260" s="14">
        <v>29.413</v>
      </c>
      <c r="D260" s="14">
        <v>29.492000000000001</v>
      </c>
      <c r="E260" s="14">
        <v>29.34</v>
      </c>
      <c r="G260" s="16">
        <v>1.2999999999999999E-3</v>
      </c>
    </row>
    <row r="261" spans="1:7">
      <c r="A261" s="15">
        <v>37104</v>
      </c>
      <c r="B261" s="14">
        <v>29.425000000000001</v>
      </c>
      <c r="C261" s="14">
        <v>29.344999999999999</v>
      </c>
      <c r="D261" s="14">
        <v>29.457000000000001</v>
      </c>
      <c r="E261" s="14">
        <v>29.25</v>
      </c>
      <c r="G261" s="16">
        <v>2.5000000000000001E-3</v>
      </c>
    </row>
    <row r="262" spans="1:7">
      <c r="A262" s="15">
        <v>37073</v>
      </c>
      <c r="B262" s="14">
        <v>29.353000000000002</v>
      </c>
      <c r="C262" s="14">
        <v>29.181000000000001</v>
      </c>
      <c r="D262" s="14">
        <v>29.37</v>
      </c>
      <c r="E262" s="14">
        <v>29.125</v>
      </c>
      <c r="G262" s="16">
        <v>7.0000000000000001E-3</v>
      </c>
    </row>
    <row r="263" spans="1:7">
      <c r="A263" s="15">
        <v>37043</v>
      </c>
      <c r="B263" s="14">
        <v>29.15</v>
      </c>
      <c r="C263" s="14">
        <v>29.100999999999999</v>
      </c>
      <c r="D263" s="14">
        <v>29.215</v>
      </c>
      <c r="E263" s="14">
        <v>29.08</v>
      </c>
      <c r="G263" s="16">
        <v>-1E-4</v>
      </c>
    </row>
    <row r="264" spans="1:7">
      <c r="A264" s="15">
        <v>37012</v>
      </c>
      <c r="B264" s="14">
        <v>29.154</v>
      </c>
      <c r="C264" s="14">
        <v>28.928999999999998</v>
      </c>
      <c r="D264" s="14">
        <v>29.19</v>
      </c>
      <c r="E264" s="14">
        <v>28.774000000000001</v>
      </c>
      <c r="G264" s="16">
        <v>7.3000000000000001E-3</v>
      </c>
    </row>
    <row r="265" spans="1:7">
      <c r="A265" s="15">
        <v>36982</v>
      </c>
      <c r="B265" s="14">
        <v>28.943999999999999</v>
      </c>
      <c r="C265" s="14">
        <v>28.771999999999998</v>
      </c>
      <c r="D265" s="14">
        <v>28.975000000000001</v>
      </c>
      <c r="E265" s="14">
        <v>28.762</v>
      </c>
      <c r="G265" s="16">
        <v>5.5999999999999999E-3</v>
      </c>
    </row>
    <row r="266" spans="1:7">
      <c r="A266" s="15">
        <v>36951</v>
      </c>
      <c r="B266" s="14">
        <v>28.783000000000001</v>
      </c>
      <c r="C266" s="14">
        <v>28.661000000000001</v>
      </c>
      <c r="D266" s="14">
        <v>28.81</v>
      </c>
      <c r="E266" s="14">
        <v>28.603999999999999</v>
      </c>
      <c r="G266" s="16">
        <v>3.8999999999999998E-3</v>
      </c>
    </row>
    <row r="267" spans="1:7">
      <c r="A267" s="15">
        <v>36923</v>
      </c>
      <c r="B267" s="14">
        <v>28.672000000000001</v>
      </c>
      <c r="C267" s="14">
        <v>28.46</v>
      </c>
      <c r="D267" s="14">
        <v>28.824000000000002</v>
      </c>
      <c r="E267" s="14">
        <v>28.334</v>
      </c>
      <c r="G267" s="16">
        <v>7.0000000000000001E-3</v>
      </c>
    </row>
    <row r="268" spans="1:7">
      <c r="A268" s="15">
        <v>36892</v>
      </c>
      <c r="B268" s="14">
        <v>28.474</v>
      </c>
      <c r="C268" s="14">
        <v>28.53</v>
      </c>
      <c r="D268" s="14">
        <v>28.61</v>
      </c>
      <c r="E268" s="14">
        <v>27.890999999999998</v>
      </c>
      <c r="G268" s="16">
        <v>-2.3E-3</v>
      </c>
    </row>
    <row r="269" spans="1:7">
      <c r="A269" s="15">
        <v>36861</v>
      </c>
      <c r="B269" s="14">
        <v>28.541</v>
      </c>
      <c r="C269" s="14">
        <v>27.916</v>
      </c>
      <c r="D269" s="14">
        <v>28.66</v>
      </c>
      <c r="E269" s="14">
        <v>27.85</v>
      </c>
      <c r="G269" s="16">
        <v>2.1700000000000001E-2</v>
      </c>
    </row>
    <row r="270" spans="1:7">
      <c r="A270" s="15">
        <v>36831</v>
      </c>
      <c r="B270" s="14">
        <v>27.934999999999999</v>
      </c>
      <c r="C270" s="14">
        <v>27.885000000000002</v>
      </c>
      <c r="D270" s="14">
        <v>28.01</v>
      </c>
      <c r="E270" s="14">
        <v>27.69</v>
      </c>
      <c r="G270" s="16">
        <v>1.9E-3</v>
      </c>
    </row>
    <row r="271" spans="1:7">
      <c r="A271" s="15">
        <v>36800</v>
      </c>
      <c r="B271" s="14">
        <v>27.882999999999999</v>
      </c>
      <c r="C271" s="14">
        <v>27.768000000000001</v>
      </c>
      <c r="D271" s="14">
        <v>28</v>
      </c>
      <c r="E271" s="14">
        <v>27.5</v>
      </c>
      <c r="G271" s="16">
        <v>3.5999999999999999E-3</v>
      </c>
    </row>
    <row r="272" spans="1:7">
      <c r="A272" s="15">
        <v>36770</v>
      </c>
      <c r="B272" s="14">
        <v>27.782</v>
      </c>
      <c r="C272" s="14">
        <v>27.76</v>
      </c>
      <c r="D272" s="14">
        <v>28.181000000000001</v>
      </c>
      <c r="E272" s="14">
        <v>27.35</v>
      </c>
      <c r="G272" s="16">
        <v>2.9999999999999997E-4</v>
      </c>
    </row>
    <row r="273" spans="1:7">
      <c r="A273" s="15">
        <v>36739</v>
      </c>
      <c r="B273" s="14">
        <v>27.774999999999999</v>
      </c>
      <c r="C273" s="14">
        <v>27.87</v>
      </c>
      <c r="D273" s="14">
        <v>27.91</v>
      </c>
      <c r="E273" s="14">
        <v>27.25</v>
      </c>
      <c r="G273" s="16">
        <v>-3.0999999999999999E-3</v>
      </c>
    </row>
    <row r="274" spans="1:7">
      <c r="A274" s="15">
        <v>36708</v>
      </c>
      <c r="B274" s="14">
        <v>27.86</v>
      </c>
      <c r="C274" s="14">
        <v>28.06</v>
      </c>
      <c r="D274" s="14">
        <v>28.114999999999998</v>
      </c>
      <c r="E274" s="14">
        <v>27.25</v>
      </c>
      <c r="G274" s="16">
        <v>-7.7000000000000002E-3</v>
      </c>
    </row>
    <row r="275" spans="1:7">
      <c r="A275" s="15">
        <v>36678</v>
      </c>
      <c r="B275" s="14">
        <v>28.074999999999999</v>
      </c>
      <c r="C275" s="14">
        <v>28.24</v>
      </c>
      <c r="D275" s="14">
        <v>28.504999999999999</v>
      </c>
      <c r="E275" s="14">
        <v>27.75</v>
      </c>
      <c r="G275" s="16">
        <v>-6.3E-3</v>
      </c>
    </row>
    <row r="276" spans="1:7">
      <c r="A276" s="15">
        <v>36647</v>
      </c>
      <c r="B276" s="14">
        <v>28.251999999999999</v>
      </c>
      <c r="C276" s="14">
        <v>28.43</v>
      </c>
      <c r="D276" s="14">
        <v>28.46</v>
      </c>
      <c r="E276" s="14">
        <v>28</v>
      </c>
      <c r="G276" s="16">
        <v>-6.7999999999999996E-3</v>
      </c>
    </row>
    <row r="277" spans="1:7">
      <c r="A277" s="15">
        <v>36617</v>
      </c>
      <c r="B277" s="14">
        <v>28.445</v>
      </c>
      <c r="C277" s="14">
        <v>28.704999999999998</v>
      </c>
      <c r="D277" s="14">
        <v>28.954999999999998</v>
      </c>
      <c r="E277" s="14">
        <v>27.56</v>
      </c>
      <c r="G277" s="16">
        <v>-7.4999999999999997E-3</v>
      </c>
    </row>
    <row r="278" spans="1:7">
      <c r="A278" s="15">
        <v>36586</v>
      </c>
      <c r="B278" s="14">
        <v>28.66</v>
      </c>
      <c r="C278" s="14">
        <v>28.69</v>
      </c>
      <c r="D278" s="14">
        <v>28.71</v>
      </c>
      <c r="E278" s="14">
        <v>27.9</v>
      </c>
      <c r="G278" s="16">
        <v>-1.6000000000000001E-3</v>
      </c>
    </row>
    <row r="279" spans="1:7">
      <c r="A279" s="15">
        <v>36557</v>
      </c>
      <c r="B279" s="14">
        <v>28.704999999999998</v>
      </c>
      <c r="C279" s="14">
        <v>28.48</v>
      </c>
      <c r="D279" s="14">
        <v>28.975000000000001</v>
      </c>
      <c r="E279" s="14">
        <v>27.7</v>
      </c>
      <c r="G279" s="16">
        <v>2.3E-3</v>
      </c>
    </row>
    <row r="280" spans="1:7">
      <c r="A280" s="15">
        <v>36526</v>
      </c>
      <c r="B280" s="14">
        <v>28.64</v>
      </c>
      <c r="C280" s="14">
        <v>27.4</v>
      </c>
      <c r="D280" s="14">
        <v>29.03</v>
      </c>
      <c r="E280" s="14">
        <v>26.9</v>
      </c>
      <c r="G280" s="16">
        <v>3.9600000000000003E-2</v>
      </c>
    </row>
    <row r="281" spans="1:7">
      <c r="A281" s="15">
        <v>36495</v>
      </c>
      <c r="B281" s="14">
        <v>27.55</v>
      </c>
      <c r="C281" s="14">
        <v>26.65</v>
      </c>
      <c r="D281" s="14">
        <v>27.65</v>
      </c>
      <c r="E281" s="14">
        <v>25.8</v>
      </c>
      <c r="G281" s="16">
        <v>3.2000000000000001E-2</v>
      </c>
    </row>
    <row r="282" spans="1:7">
      <c r="A282" s="15">
        <v>36465</v>
      </c>
      <c r="B282" s="14">
        <v>26.695</v>
      </c>
      <c r="C282" s="14">
        <v>26.08</v>
      </c>
      <c r="D282" s="14">
        <v>26.725000000000001</v>
      </c>
      <c r="E282" s="14">
        <v>25.1</v>
      </c>
      <c r="G282" s="16">
        <v>2.2599999999999999E-2</v>
      </c>
    </row>
    <row r="283" spans="1:7">
      <c r="A283" s="15">
        <v>36434</v>
      </c>
      <c r="B283" s="14">
        <v>26.105</v>
      </c>
      <c r="C283" s="14">
        <v>25.163</v>
      </c>
      <c r="D283" s="14">
        <v>26.515999999999998</v>
      </c>
      <c r="E283" s="14">
        <v>24.7</v>
      </c>
      <c r="G283" s="16">
        <v>3.4500000000000003E-2</v>
      </c>
    </row>
    <row r="284" spans="1:7">
      <c r="A284" s="15">
        <v>36404</v>
      </c>
      <c r="B284" s="14">
        <v>25.234999999999999</v>
      </c>
      <c r="C284" s="14">
        <v>25.07</v>
      </c>
      <c r="D284" s="14">
        <v>26.015000000000001</v>
      </c>
      <c r="E284" s="14">
        <v>24.43</v>
      </c>
      <c r="G284" s="16">
        <v>6.0000000000000001E-3</v>
      </c>
    </row>
    <row r="285" spans="1:7">
      <c r="A285" s="15">
        <v>36373</v>
      </c>
      <c r="B285" s="14">
        <v>25.085000000000001</v>
      </c>
      <c r="C285" s="14">
        <v>24.23</v>
      </c>
      <c r="D285" s="14">
        <v>25.835000000000001</v>
      </c>
      <c r="E285" s="14">
        <v>23.82</v>
      </c>
      <c r="G285" s="16">
        <v>3.4599999999999999E-2</v>
      </c>
    </row>
    <row r="286" spans="1:7">
      <c r="A286" s="15">
        <v>36342</v>
      </c>
      <c r="B286" s="14">
        <v>24.245000000000001</v>
      </c>
      <c r="C286" s="14">
        <v>24.25</v>
      </c>
      <c r="D286" s="14">
        <v>25.204999999999998</v>
      </c>
      <c r="E286" s="14">
        <v>23.28</v>
      </c>
      <c r="G286" s="16">
        <v>-4.0000000000000002E-4</v>
      </c>
    </row>
    <row r="287" spans="1:7">
      <c r="A287" s="15">
        <v>36312</v>
      </c>
      <c r="B287" s="14">
        <v>24.254999999999999</v>
      </c>
      <c r="C287" s="14">
        <v>24.7</v>
      </c>
      <c r="D287" s="14">
        <v>24.94</v>
      </c>
      <c r="E287" s="14">
        <v>23.2</v>
      </c>
      <c r="G287" s="16">
        <v>-1.8800000000000001E-2</v>
      </c>
    </row>
    <row r="288" spans="1:7">
      <c r="A288" s="15">
        <v>36281</v>
      </c>
      <c r="B288" s="14">
        <v>24.72</v>
      </c>
      <c r="C288" s="14">
        <v>24.45</v>
      </c>
      <c r="D288" s="14">
        <v>26.33</v>
      </c>
      <c r="E288" s="14">
        <v>23.74</v>
      </c>
      <c r="G288" s="16">
        <v>-1.1999999999999999E-3</v>
      </c>
    </row>
    <row r="289" spans="1:7">
      <c r="A289" s="15">
        <v>36251</v>
      </c>
      <c r="B289" s="14">
        <v>24.75</v>
      </c>
      <c r="C289" s="14">
        <v>24.83</v>
      </c>
      <c r="D289" s="14">
        <v>26.5</v>
      </c>
      <c r="E289" s="14">
        <v>24</v>
      </c>
      <c r="G289" s="16">
        <v>-1.0200000000000001E-2</v>
      </c>
    </row>
    <row r="290" spans="1:7">
      <c r="A290" s="15">
        <v>36220</v>
      </c>
      <c r="B290" s="14">
        <v>25.004999999999999</v>
      </c>
      <c r="C290" s="14">
        <v>23.1</v>
      </c>
      <c r="D290" s="14">
        <v>27.405000000000001</v>
      </c>
      <c r="E290" s="14">
        <v>22.39</v>
      </c>
      <c r="G290" s="16">
        <v>8.2500000000000004E-2</v>
      </c>
    </row>
    <row r="291" spans="1:7">
      <c r="A291" s="15">
        <v>36192</v>
      </c>
      <c r="B291" s="14">
        <v>23.1</v>
      </c>
      <c r="C291" s="14">
        <v>23.15</v>
      </c>
      <c r="D291" s="14">
        <v>23.65</v>
      </c>
      <c r="E291" s="14">
        <v>22.03</v>
      </c>
      <c r="G291" s="16">
        <v>0</v>
      </c>
    </row>
    <row r="292" spans="1:7">
      <c r="A292" s="15">
        <v>36161</v>
      </c>
      <c r="B292" s="14">
        <v>23.1</v>
      </c>
      <c r="C292" s="14">
        <v>21.42</v>
      </c>
      <c r="D292" s="14">
        <v>23.75</v>
      </c>
      <c r="E292" s="14">
        <v>20.95</v>
      </c>
      <c r="G292" s="16">
        <v>7.1900000000000006E-2</v>
      </c>
    </row>
    <row r="293" spans="1:7">
      <c r="A293" s="15">
        <v>36130</v>
      </c>
      <c r="B293" s="14">
        <v>21.55</v>
      </c>
      <c r="C293" s="14">
        <v>18.41</v>
      </c>
      <c r="D293" s="14">
        <v>22.75</v>
      </c>
      <c r="E293" s="14">
        <v>16.63</v>
      </c>
      <c r="G293" s="16">
        <v>0.16800000000000001</v>
      </c>
    </row>
    <row r="294" spans="1:7">
      <c r="A294" s="15">
        <v>36100</v>
      </c>
      <c r="B294" s="14">
        <v>18.45</v>
      </c>
      <c r="C294" s="14">
        <v>16</v>
      </c>
      <c r="D294" s="14">
        <v>18.95</v>
      </c>
      <c r="E294" s="14">
        <v>13</v>
      </c>
      <c r="G294" s="16">
        <v>0.1048</v>
      </c>
    </row>
    <row r="295" spans="1:7">
      <c r="A295" s="15">
        <v>36069</v>
      </c>
      <c r="B295" s="14">
        <v>16.7</v>
      </c>
      <c r="C295" s="14">
        <v>15.7</v>
      </c>
      <c r="D295" s="14">
        <v>18.2</v>
      </c>
      <c r="E295" s="14">
        <v>12.9</v>
      </c>
      <c r="G295" s="16">
        <v>4.2099999999999999E-2</v>
      </c>
    </row>
    <row r="296" spans="1:7">
      <c r="A296" s="15">
        <v>36039</v>
      </c>
      <c r="B296" s="14">
        <v>16.024999999999999</v>
      </c>
      <c r="C296" s="14">
        <v>11</v>
      </c>
      <c r="D296" s="14">
        <v>25.625</v>
      </c>
      <c r="E296" s="14">
        <v>7</v>
      </c>
      <c r="G296" s="16">
        <v>0.61060000000000003</v>
      </c>
    </row>
    <row r="297" spans="1:7">
      <c r="A297" s="15">
        <v>36008</v>
      </c>
      <c r="B297" s="14">
        <v>9.9499999999999993</v>
      </c>
      <c r="C297" s="14">
        <v>6.28</v>
      </c>
      <c r="D297" s="14">
        <v>14.13</v>
      </c>
      <c r="E297" s="14">
        <v>6.23</v>
      </c>
      <c r="G297" s="16">
        <v>0.58409999999999995</v>
      </c>
    </row>
    <row r="298" spans="1:7">
      <c r="A298" s="15">
        <v>35977</v>
      </c>
      <c r="B298" s="14">
        <v>6.2809999999999997</v>
      </c>
      <c r="C298" s="14">
        <v>6.2290000000000001</v>
      </c>
      <c r="D298" s="14">
        <v>6.2809999999999997</v>
      </c>
      <c r="E298" s="14">
        <v>6.1909999999999998</v>
      </c>
      <c r="G298" s="16">
        <v>8.3000000000000001E-3</v>
      </c>
    </row>
    <row r="299" spans="1:7">
      <c r="A299" s="15">
        <v>35947</v>
      </c>
      <c r="B299" s="14">
        <v>6.2290000000000001</v>
      </c>
      <c r="C299" s="14">
        <v>6.1619999999999999</v>
      </c>
      <c r="D299" s="14">
        <v>6.2350000000000003</v>
      </c>
      <c r="E299" s="14">
        <v>6.1429999999999998</v>
      </c>
      <c r="G299" s="16">
        <v>9.7000000000000003E-3</v>
      </c>
    </row>
    <row r="300" spans="1:7">
      <c r="A300" s="15">
        <v>35916</v>
      </c>
      <c r="B300" s="14">
        <v>6.1689999999999996</v>
      </c>
      <c r="C300" s="14">
        <v>6.1319999999999997</v>
      </c>
      <c r="D300" s="14">
        <v>6.2030000000000003</v>
      </c>
      <c r="E300" s="14">
        <v>6.1059999999999999</v>
      </c>
      <c r="G300" s="16">
        <v>6.4000000000000003E-3</v>
      </c>
    </row>
    <row r="301" spans="1:7">
      <c r="A301" s="15">
        <v>35886</v>
      </c>
      <c r="B301" s="14">
        <v>6.13</v>
      </c>
      <c r="C301" s="14">
        <v>6.0979999999999999</v>
      </c>
      <c r="D301" s="14">
        <v>6.1970000000000001</v>
      </c>
      <c r="E301" s="14">
        <v>6.0979999999999999</v>
      </c>
      <c r="G301" s="16">
        <v>5.1999999999999998E-3</v>
      </c>
    </row>
    <row r="302" spans="1:7">
      <c r="A302" s="15">
        <v>35855</v>
      </c>
      <c r="B302" s="14">
        <v>6.0979999999999999</v>
      </c>
      <c r="C302" s="14">
        <v>6.0540000000000003</v>
      </c>
      <c r="D302" s="14">
        <v>6.0979999999999999</v>
      </c>
      <c r="E302" s="14">
        <v>6.0469999999999997</v>
      </c>
      <c r="G302" s="16">
        <v>8.0999999999999996E-3</v>
      </c>
    </row>
    <row r="303" spans="1:7">
      <c r="A303" s="15">
        <v>35827</v>
      </c>
      <c r="B303" s="14">
        <v>6.0490000000000004</v>
      </c>
      <c r="C303" s="14">
        <v>6.0469999999999997</v>
      </c>
      <c r="D303" s="14">
        <v>6.0720000000000001</v>
      </c>
      <c r="E303" s="14">
        <v>6</v>
      </c>
      <c r="G303" s="16">
        <v>1E-3</v>
      </c>
    </row>
    <row r="304" spans="1:7">
      <c r="A304" s="15">
        <v>35796</v>
      </c>
      <c r="B304" s="14">
        <v>6.0430000000000001</v>
      </c>
      <c r="C304" s="14">
        <v>5.96</v>
      </c>
      <c r="D304" s="14">
        <v>6.0570000000000004</v>
      </c>
      <c r="E304" s="14">
        <v>5.96</v>
      </c>
      <c r="G304" s="16">
        <v>7.4999999999999997E-3</v>
      </c>
    </row>
    <row r="305" spans="1:7">
      <c r="A305" s="15">
        <v>35765</v>
      </c>
      <c r="B305" s="14">
        <v>5.9980000000000002</v>
      </c>
      <c r="C305" s="14">
        <v>5.931</v>
      </c>
      <c r="D305" s="14">
        <v>6.0049999999999999</v>
      </c>
      <c r="E305" s="14">
        <v>5.9139999999999997</v>
      </c>
      <c r="G305" s="16">
        <v>1.0999999999999999E-2</v>
      </c>
    </row>
    <row r="306" spans="1:7">
      <c r="A306" s="15">
        <v>35735</v>
      </c>
      <c r="B306" s="14">
        <v>5.9329999999999998</v>
      </c>
      <c r="C306" s="14">
        <v>5.8979999999999997</v>
      </c>
      <c r="D306" s="14">
        <v>5.9409999999999998</v>
      </c>
      <c r="E306" s="14">
        <v>5.859</v>
      </c>
      <c r="G306" s="16">
        <v>6.1000000000000004E-3</v>
      </c>
    </row>
    <row r="307" spans="1:7">
      <c r="A307" s="15">
        <v>35704</v>
      </c>
      <c r="B307" s="14">
        <v>5.8970000000000002</v>
      </c>
      <c r="C307" s="14">
        <v>5.8570000000000002</v>
      </c>
      <c r="D307" s="14">
        <v>5.92</v>
      </c>
      <c r="E307" s="14">
        <v>5.8390000000000004</v>
      </c>
      <c r="G307" s="16">
        <v>6.7000000000000002E-3</v>
      </c>
    </row>
    <row r="308" spans="1:7">
      <c r="A308" s="15">
        <v>35674</v>
      </c>
      <c r="B308" s="14">
        <v>5.8579999999999997</v>
      </c>
      <c r="C308" s="14">
        <v>5.8380000000000001</v>
      </c>
      <c r="D308" s="14">
        <v>5.87</v>
      </c>
      <c r="E308" s="14">
        <v>5.8319999999999999</v>
      </c>
      <c r="G308" s="16">
        <v>3.3E-3</v>
      </c>
    </row>
    <row r="309" spans="1:7">
      <c r="A309" s="15">
        <v>35643</v>
      </c>
      <c r="B309" s="14">
        <v>5.8390000000000004</v>
      </c>
      <c r="C309" s="14">
        <v>5.8079999999999998</v>
      </c>
      <c r="D309" s="14">
        <v>5.8419999999999996</v>
      </c>
      <c r="E309" s="14">
        <v>5.7969999999999997</v>
      </c>
      <c r="G309" s="16">
        <v>4.5999999999999999E-3</v>
      </c>
    </row>
    <row r="310" spans="1:7">
      <c r="A310" s="15">
        <v>35612</v>
      </c>
      <c r="B310" s="14">
        <v>5.8120000000000003</v>
      </c>
      <c r="C310" s="14">
        <v>5.7709999999999999</v>
      </c>
      <c r="D310" s="14">
        <v>5.8179999999999996</v>
      </c>
      <c r="E310" s="14">
        <v>5.77</v>
      </c>
      <c r="G310" s="16">
        <v>6.6E-3</v>
      </c>
    </row>
    <row r="311" spans="1:7">
      <c r="A311" s="15">
        <v>35582</v>
      </c>
      <c r="B311" s="14">
        <v>5.774</v>
      </c>
      <c r="C311" s="14">
        <v>5.7679999999999998</v>
      </c>
      <c r="D311" s="14">
        <v>5.7880000000000003</v>
      </c>
      <c r="E311" s="14">
        <v>5.7530000000000001</v>
      </c>
      <c r="G311" s="16">
        <v>1E-3</v>
      </c>
    </row>
    <row r="312" spans="1:7">
      <c r="A312" s="15">
        <v>35551</v>
      </c>
      <c r="B312" s="14">
        <v>5.7679999999999998</v>
      </c>
      <c r="C312" s="14">
        <v>5.758</v>
      </c>
      <c r="D312" s="14">
        <v>5.77</v>
      </c>
      <c r="E312" s="14">
        <v>5.7270000000000003</v>
      </c>
      <c r="G312" s="16">
        <v>1.1999999999999999E-3</v>
      </c>
    </row>
    <row r="313" spans="1:7">
      <c r="A313" s="15">
        <v>35521</v>
      </c>
      <c r="B313" s="14">
        <v>5.7610000000000001</v>
      </c>
      <c r="C313" s="14">
        <v>5.73</v>
      </c>
      <c r="D313" s="14">
        <v>5.7679999999999998</v>
      </c>
      <c r="E313" s="14">
        <v>5.7169999999999996</v>
      </c>
      <c r="G313" s="16">
        <v>5.5999999999999999E-3</v>
      </c>
    </row>
    <row r="314" spans="1:7">
      <c r="A314" s="15">
        <v>35490</v>
      </c>
      <c r="B314" s="14">
        <v>5.7290000000000001</v>
      </c>
      <c r="C314" s="14">
        <v>5.6820000000000004</v>
      </c>
      <c r="D314" s="14">
        <v>5.7320000000000002</v>
      </c>
      <c r="E314" s="14">
        <v>5.68</v>
      </c>
      <c r="G314" s="16">
        <v>7.9000000000000008E-3</v>
      </c>
    </row>
    <row r="315" spans="1:7">
      <c r="A315" s="15">
        <v>35462</v>
      </c>
      <c r="B315" s="14">
        <v>5.6840000000000002</v>
      </c>
      <c r="C315" s="14">
        <v>5.6340000000000003</v>
      </c>
      <c r="D315" s="14">
        <v>5.7</v>
      </c>
      <c r="E315" s="14">
        <v>5.6260000000000003</v>
      </c>
      <c r="G315" s="16">
        <v>8.6999999999999994E-3</v>
      </c>
    </row>
    <row r="316" spans="1:7">
      <c r="A316" s="15">
        <v>35431</v>
      </c>
      <c r="B316" s="14">
        <v>5.6349999999999998</v>
      </c>
      <c r="C316" s="14">
        <v>5.59</v>
      </c>
      <c r="D316" s="14">
        <v>5.6369999999999996</v>
      </c>
      <c r="E316" s="14">
        <v>5.5880000000000001</v>
      </c>
      <c r="G316" s="16">
        <v>8.2000000000000007E-3</v>
      </c>
    </row>
    <row r="317" spans="1:7">
      <c r="A317" s="15">
        <v>35400</v>
      </c>
      <c r="B317" s="14">
        <v>5.5890000000000004</v>
      </c>
      <c r="C317" s="14">
        <v>5.5149999999999997</v>
      </c>
      <c r="D317" s="14">
        <v>5.5970000000000004</v>
      </c>
      <c r="E317" s="14">
        <v>5.51</v>
      </c>
      <c r="G317" s="16">
        <v>1.32E-2</v>
      </c>
    </row>
    <row r="318" spans="1:7">
      <c r="A318" s="15">
        <v>35370</v>
      </c>
      <c r="B318" s="14">
        <v>5.516</v>
      </c>
      <c r="C318" s="14">
        <v>5.4560000000000004</v>
      </c>
      <c r="D318" s="14">
        <v>5.5209999999999999</v>
      </c>
      <c r="E318" s="14">
        <v>5.4509999999999996</v>
      </c>
      <c r="G318" s="16">
        <v>1.0800000000000001E-2</v>
      </c>
    </row>
    <row r="319" spans="1:7">
      <c r="A319" s="15">
        <v>35339</v>
      </c>
      <c r="B319" s="14">
        <v>5.4569999999999999</v>
      </c>
      <c r="C319" s="14">
        <v>5.4050000000000002</v>
      </c>
      <c r="D319" s="14">
        <v>5.46</v>
      </c>
      <c r="E319" s="14">
        <v>5.3929999999999998</v>
      </c>
      <c r="G319" s="16">
        <v>9.5999999999999992E-3</v>
      </c>
    </row>
    <row r="320" spans="1:7">
      <c r="A320" s="15">
        <v>35309</v>
      </c>
      <c r="B320" s="14">
        <v>5.4050000000000002</v>
      </c>
      <c r="C320" s="14">
        <v>5.367</v>
      </c>
      <c r="D320" s="14">
        <v>5.4180000000000001</v>
      </c>
      <c r="E320" s="14">
        <v>5.359</v>
      </c>
      <c r="G320" s="16">
        <v>7.6E-3</v>
      </c>
    </row>
    <row r="321" spans="1:7">
      <c r="A321" s="15">
        <v>35278</v>
      </c>
      <c r="B321" s="14">
        <v>5.3639999999999999</v>
      </c>
      <c r="C321" s="14">
        <v>5.2060000000000004</v>
      </c>
      <c r="D321" s="14">
        <v>5.3730000000000002</v>
      </c>
      <c r="E321" s="14">
        <v>5.2030000000000003</v>
      </c>
      <c r="G321" s="16">
        <v>2.9399999999999999E-2</v>
      </c>
    </row>
    <row r="322" spans="1:7">
      <c r="A322" s="15">
        <v>35247</v>
      </c>
      <c r="B322" s="14">
        <v>5.2110000000000003</v>
      </c>
      <c r="C322" s="14">
        <v>5.1150000000000002</v>
      </c>
      <c r="D322" s="14">
        <v>5.2130000000000001</v>
      </c>
      <c r="E322" s="14">
        <v>5.0949999999999998</v>
      </c>
      <c r="G322" s="16">
        <v>1.84E-2</v>
      </c>
    </row>
    <row r="323" spans="1:7">
      <c r="A323" s="15">
        <v>35217</v>
      </c>
      <c r="B323" s="14">
        <v>5.117</v>
      </c>
      <c r="C323" s="14">
        <v>5.0350000000000001</v>
      </c>
      <c r="D323" s="14">
        <v>5.12</v>
      </c>
      <c r="E323" s="14">
        <v>5.0309999999999997</v>
      </c>
      <c r="G323" s="16">
        <v>1.5900000000000001E-2</v>
      </c>
    </row>
    <row r="324" spans="1:7">
      <c r="A324" s="15">
        <v>35186</v>
      </c>
      <c r="B324" s="14">
        <v>5.0369999999999999</v>
      </c>
      <c r="C324" s="14">
        <v>4.9640000000000004</v>
      </c>
      <c r="D324" s="14">
        <v>5.04</v>
      </c>
      <c r="E324" s="14">
        <v>4.9509999999999996</v>
      </c>
      <c r="G324" s="16">
        <v>1.43E-2</v>
      </c>
    </row>
    <row r="325" spans="1:7">
      <c r="A325" s="15">
        <v>35156</v>
      </c>
      <c r="B325" s="14">
        <v>4.9660000000000002</v>
      </c>
      <c r="C325" s="14">
        <v>4.8630000000000004</v>
      </c>
      <c r="D325" s="14">
        <v>4.9660000000000002</v>
      </c>
      <c r="E325" s="14">
        <v>4.8449999999999998</v>
      </c>
      <c r="G325" s="16">
        <v>2.1000000000000001E-2</v>
      </c>
    </row>
    <row r="326" spans="1:7">
      <c r="A326" s="15">
        <v>35125</v>
      </c>
      <c r="B326" s="14">
        <v>4.8639999999999999</v>
      </c>
      <c r="C326" s="14">
        <v>4.8319999999999999</v>
      </c>
      <c r="D326" s="14">
        <v>4.8730000000000002</v>
      </c>
      <c r="E326" s="14">
        <v>4.8090000000000002</v>
      </c>
      <c r="G326" s="16">
        <v>6.0000000000000001E-3</v>
      </c>
    </row>
    <row r="327" spans="1:7">
      <c r="A327" s="15">
        <v>35096</v>
      </c>
      <c r="B327" s="14">
        <v>4.835</v>
      </c>
      <c r="C327" s="14">
        <v>4.74</v>
      </c>
      <c r="D327" s="14">
        <v>4.851</v>
      </c>
      <c r="E327" s="14">
        <v>4.718</v>
      </c>
      <c r="G327" s="16">
        <v>0.02</v>
      </c>
    </row>
    <row r="328" spans="1:7">
      <c r="A328" s="15">
        <v>35065</v>
      </c>
      <c r="B328" s="14">
        <v>4.74</v>
      </c>
      <c r="C328" s="14">
        <v>4.6749999999999998</v>
      </c>
      <c r="D328" s="14">
        <v>4.742</v>
      </c>
      <c r="E328" s="14">
        <v>4.6589999999999998</v>
      </c>
      <c r="G328" s="16">
        <v>1.61E-2</v>
      </c>
    </row>
    <row r="329" spans="1:7">
      <c r="A329" s="15">
        <v>35034</v>
      </c>
      <c r="B329" s="14">
        <v>4.665</v>
      </c>
      <c r="C329" s="14">
        <v>4.665</v>
      </c>
      <c r="D329" s="14">
        <v>4.665</v>
      </c>
      <c r="E329" s="14">
        <v>4.665</v>
      </c>
      <c r="G329" s="16">
        <v>1.9400000000000001E-2</v>
      </c>
    </row>
    <row r="330" spans="1:7">
      <c r="A330" s="15">
        <v>35004</v>
      </c>
      <c r="B330" s="14">
        <v>4.5759999999999996</v>
      </c>
      <c r="C330" s="14">
        <v>4.5759999999999996</v>
      </c>
      <c r="D330" s="14">
        <v>4.5759999999999996</v>
      </c>
      <c r="E330" s="14">
        <v>4.5759999999999996</v>
      </c>
      <c r="G330" s="16">
        <v>1.5100000000000001E-2</v>
      </c>
    </row>
    <row r="331" spans="1:7">
      <c r="A331" s="15">
        <v>34973</v>
      </c>
      <c r="B331" s="14">
        <v>4.508</v>
      </c>
      <c r="C331" s="14">
        <v>4.508</v>
      </c>
      <c r="D331" s="14">
        <v>4.508</v>
      </c>
      <c r="E331" s="14">
        <v>4.508</v>
      </c>
      <c r="G331" s="16">
        <v>2.3999999999999998E-3</v>
      </c>
    </row>
    <row r="332" spans="1:7">
      <c r="A332" s="15">
        <v>34943</v>
      </c>
      <c r="B332" s="14">
        <v>4.4969999999999999</v>
      </c>
      <c r="C332" s="14">
        <v>4.4969999999999999</v>
      </c>
      <c r="D332" s="14">
        <v>4.4969999999999999</v>
      </c>
      <c r="E332" s="14">
        <v>4.4969999999999999</v>
      </c>
      <c r="G332" s="16">
        <v>8.9999999999999993E-3</v>
      </c>
    </row>
    <row r="333" spans="1:7">
      <c r="A333" s="15">
        <v>34912</v>
      </c>
      <c r="B333" s="14">
        <v>4.4569999999999999</v>
      </c>
      <c r="C333" s="14">
        <v>4.4569999999999999</v>
      </c>
      <c r="D333" s="14">
        <v>4.4569999999999999</v>
      </c>
      <c r="E333" s="14">
        <v>4.4569999999999999</v>
      </c>
      <c r="G333" s="16">
        <v>1.18E-2</v>
      </c>
    </row>
    <row r="334" spans="1:7">
      <c r="A334" s="15">
        <v>34881</v>
      </c>
      <c r="B334" s="14">
        <v>4.4050000000000002</v>
      </c>
      <c r="C334" s="14">
        <v>4.4050000000000002</v>
      </c>
      <c r="D334" s="14">
        <v>4.4050000000000002</v>
      </c>
      <c r="E334" s="14">
        <v>4.4050000000000002</v>
      </c>
      <c r="G334" s="16">
        <v>-2.9100000000000001E-2</v>
      </c>
    </row>
    <row r="335" spans="1:7">
      <c r="A335" s="15">
        <v>34851</v>
      </c>
      <c r="B335" s="14">
        <v>4.5369999999999999</v>
      </c>
      <c r="C335" s="14">
        <v>4.5369999999999999</v>
      </c>
      <c r="D335" s="14">
        <v>4.5369999999999999</v>
      </c>
      <c r="E335" s="14">
        <v>4.5369999999999999</v>
      </c>
      <c r="G335" s="16">
        <v>-9.11E-2</v>
      </c>
    </row>
    <row r="336" spans="1:7">
      <c r="A336" s="15">
        <v>34820</v>
      </c>
      <c r="B336" s="14">
        <v>4.992</v>
      </c>
      <c r="C336" s="14">
        <v>4.992</v>
      </c>
      <c r="D336" s="14">
        <v>4.992</v>
      </c>
      <c r="E336" s="14">
        <v>4.992</v>
      </c>
      <c r="G336" s="16">
        <v>-2.5000000000000001E-2</v>
      </c>
    </row>
    <row r="337" spans="1:7">
      <c r="A337" s="15">
        <v>34790</v>
      </c>
      <c r="B337" s="14">
        <v>5.12</v>
      </c>
      <c r="C337" s="14">
        <v>5.12</v>
      </c>
      <c r="D337" s="14">
        <v>5.12</v>
      </c>
      <c r="E337" s="14">
        <v>5.12</v>
      </c>
      <c r="G337" s="16">
        <v>4.1300000000000003E-2</v>
      </c>
    </row>
    <row r="338" spans="1:7">
      <c r="A338" s="15">
        <v>34759</v>
      </c>
      <c r="B338" s="14">
        <v>4.9169999999999998</v>
      </c>
      <c r="C338" s="14">
        <v>4.9169999999999998</v>
      </c>
      <c r="D338" s="14">
        <v>4.9169999999999998</v>
      </c>
      <c r="E338" s="14">
        <v>4.9169999999999998</v>
      </c>
      <c r="G338" s="16">
        <v>0.10150000000000001</v>
      </c>
    </row>
    <row r="339" spans="1:7">
      <c r="A339" s="15">
        <v>34731</v>
      </c>
      <c r="B339" s="14">
        <v>4.4640000000000004</v>
      </c>
      <c r="C339" s="14">
        <v>4.4640000000000004</v>
      </c>
      <c r="D339" s="14">
        <v>4.4640000000000004</v>
      </c>
      <c r="E339" s="14">
        <v>4.4640000000000004</v>
      </c>
      <c r="G339" s="16">
        <v>0.1132</v>
      </c>
    </row>
    <row r="340" spans="1:7">
      <c r="A340" s="15">
        <v>34700</v>
      </c>
      <c r="B340" s="14">
        <v>4.01</v>
      </c>
      <c r="C340" s="14">
        <v>4.01</v>
      </c>
      <c r="D340" s="14">
        <v>4.01</v>
      </c>
      <c r="E340" s="14">
        <v>4.01</v>
      </c>
      <c r="G340" s="16">
        <v>0.11849999999999999</v>
      </c>
    </row>
    <row r="341" spans="1:7">
      <c r="A341" s="15">
        <v>34669</v>
      </c>
      <c r="B341" s="14">
        <v>3.585</v>
      </c>
      <c r="C341" s="14">
        <v>3.585</v>
      </c>
      <c r="D341" s="14">
        <v>3.585</v>
      </c>
      <c r="E341" s="14">
        <v>3.585</v>
      </c>
      <c r="G341" s="16">
        <v>0.1061</v>
      </c>
    </row>
    <row r="342" spans="1:7">
      <c r="A342" s="15">
        <v>34639</v>
      </c>
      <c r="B342" s="14">
        <v>3.2410000000000001</v>
      </c>
      <c r="C342" s="14">
        <v>3.2410000000000001</v>
      </c>
      <c r="D342" s="14">
        <v>3.2410000000000001</v>
      </c>
      <c r="E342" s="14">
        <v>3.2410000000000001</v>
      </c>
      <c r="G342" s="16">
        <v>4.82E-2</v>
      </c>
    </row>
    <row r="343" spans="1:7">
      <c r="A343" s="15">
        <v>34608</v>
      </c>
      <c r="B343" s="14">
        <v>3.0920000000000001</v>
      </c>
      <c r="C343" s="14">
        <v>3.0920000000000001</v>
      </c>
      <c r="D343" s="14">
        <v>3.0920000000000001</v>
      </c>
      <c r="E343" s="14">
        <v>3.0920000000000001</v>
      </c>
      <c r="G343" s="16">
        <v>0.15679999999999999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3B23-6132-4633-B3C8-6AB431E1B26A}">
  <dimension ref="A1:F113"/>
  <sheetViews>
    <sheetView topLeftCell="A88" zoomScale="97" workbookViewId="0">
      <selection activeCell="J112" sqref="J112"/>
    </sheetView>
  </sheetViews>
  <sheetFormatPr defaultRowHeight="14.4"/>
  <cols>
    <col min="1" max="1" width="10.44140625" bestFit="1" customWidth="1"/>
    <col min="2" max="2" width="12" bestFit="1" customWidth="1"/>
  </cols>
  <sheetData>
    <row r="1" spans="1:6">
      <c r="B1" t="s">
        <v>0</v>
      </c>
      <c r="C1" t="s">
        <v>17</v>
      </c>
      <c r="E1" t="s">
        <v>18</v>
      </c>
    </row>
    <row r="2" spans="1:6">
      <c r="A2" s="1">
        <v>34790</v>
      </c>
      <c r="B2">
        <v>234.97749999999999</v>
      </c>
      <c r="E2">
        <v>234.97749999999999</v>
      </c>
    </row>
    <row r="3" spans="1:6">
      <c r="A3" s="1">
        <v>34881</v>
      </c>
      <c r="B3">
        <v>324.25218400000006</v>
      </c>
      <c r="E3">
        <v>324.25218400000006</v>
      </c>
    </row>
    <row r="4" spans="1:6">
      <c r="A4" s="1">
        <v>34973</v>
      </c>
      <c r="B4">
        <v>421.05967535999997</v>
      </c>
      <c r="E4">
        <v>421.05967535999997</v>
      </c>
    </row>
    <row r="5" spans="1:6">
      <c r="A5" s="1">
        <v>35065</v>
      </c>
      <c r="B5">
        <v>448.23270719999988</v>
      </c>
      <c r="E5">
        <v>448.23270719999988</v>
      </c>
    </row>
    <row r="6" spans="1:6">
      <c r="A6" s="1">
        <v>35156</v>
      </c>
      <c r="B6">
        <v>425.2888999999999</v>
      </c>
      <c r="C6">
        <v>185.13468047566201</v>
      </c>
      <c r="D6" s="4">
        <f>C6/100</f>
        <v>1.8513468047566202</v>
      </c>
      <c r="E6">
        <f>B6/D6</f>
        <v>229.71865611959655</v>
      </c>
      <c r="F6">
        <f>E6/E2</f>
        <v>0.97761979814916977</v>
      </c>
    </row>
    <row r="7" spans="1:6">
      <c r="A7" s="1">
        <v>35247</v>
      </c>
      <c r="B7">
        <v>468.41849999999994</v>
      </c>
      <c r="C7">
        <v>149.58677940239119</v>
      </c>
      <c r="D7" s="4">
        <f t="shared" ref="D7:D70" si="0">C7/100</f>
        <v>1.4958677940239118</v>
      </c>
      <c r="E7">
        <f>B7/D7</f>
        <v>313.14164384804729</v>
      </c>
      <c r="F7">
        <f t="shared" ref="F7:F70" si="1">E7/E3</f>
        <v>0.96573487951602277</v>
      </c>
    </row>
    <row r="8" spans="1:6">
      <c r="A8" s="1">
        <v>35339</v>
      </c>
      <c r="B8">
        <v>548.87810000000002</v>
      </c>
      <c r="C8">
        <v>137.94867447276187</v>
      </c>
      <c r="D8" s="4">
        <f t="shared" si="0"/>
        <v>1.3794867447276187</v>
      </c>
      <c r="E8">
        <f>B8/D8</f>
        <v>397.8857369219424</v>
      </c>
      <c r="F8">
        <f t="shared" si="1"/>
        <v>0.94496281692554818</v>
      </c>
    </row>
    <row r="9" spans="1:6">
      <c r="A9" s="1">
        <v>35431</v>
      </c>
      <c r="B9">
        <v>565.23960000000011</v>
      </c>
      <c r="C9">
        <v>130.12717135885902</v>
      </c>
      <c r="D9" s="4">
        <f t="shared" si="0"/>
        <v>1.3012717135885901</v>
      </c>
      <c r="E9">
        <f>B9/D9</f>
        <v>434.37476900286038</v>
      </c>
      <c r="F9">
        <f t="shared" si="1"/>
        <v>0.96908316154859231</v>
      </c>
    </row>
    <row r="10" spans="1:6">
      <c r="A10" s="1">
        <v>35521</v>
      </c>
      <c r="B10">
        <v>512.36879999999996</v>
      </c>
      <c r="C10">
        <v>121.00897699134208</v>
      </c>
      <c r="D10" s="4">
        <f t="shared" si="0"/>
        <v>1.2100897699134208</v>
      </c>
      <c r="E10">
        <f>B10/D10/D6</f>
        <v>228.7058670413137</v>
      </c>
      <c r="F10">
        <f t="shared" si="1"/>
        <v>0.99559117620052784</v>
      </c>
    </row>
    <row r="11" spans="1:6">
      <c r="A11" s="1">
        <v>35612</v>
      </c>
      <c r="B11">
        <v>555.07680000000005</v>
      </c>
      <c r="C11">
        <v>119.48982116356123</v>
      </c>
      <c r="D11" s="4">
        <f t="shared" si="0"/>
        <v>1.1948982116356124</v>
      </c>
      <c r="E11">
        <f t="shared" ref="E11" si="2">B11/D11/D7</f>
        <v>310.54815461478671</v>
      </c>
      <c r="F11">
        <f t="shared" si="1"/>
        <v>0.991717839884244</v>
      </c>
    </row>
    <row r="12" spans="1:6">
      <c r="A12" s="1">
        <v>35704</v>
      </c>
      <c r="B12">
        <v>634.15920000000006</v>
      </c>
      <c r="C12">
        <v>112.34346964930715</v>
      </c>
      <c r="D12" s="4">
        <f t="shared" si="0"/>
        <v>1.1234346964930715</v>
      </c>
      <c r="E12">
        <f>B12/D12/D8</f>
        <v>409.19746344640208</v>
      </c>
      <c r="F12">
        <f t="shared" si="1"/>
        <v>1.0284295853678185</v>
      </c>
    </row>
    <row r="13" spans="1:6">
      <c r="A13" s="1">
        <v>35796</v>
      </c>
      <c r="B13">
        <v>640.90919999999994</v>
      </c>
      <c r="C13">
        <v>109.43048738825895</v>
      </c>
      <c r="D13" s="4">
        <f t="shared" si="0"/>
        <v>1.0943048738825896</v>
      </c>
      <c r="E13">
        <f>B13/D13/D9</f>
        <v>450.08048502532455</v>
      </c>
      <c r="F13">
        <f t="shared" si="1"/>
        <v>1.0361570633085293</v>
      </c>
    </row>
    <row r="14" spans="1:6">
      <c r="A14" s="1">
        <v>35886</v>
      </c>
      <c r="B14">
        <v>550.8655</v>
      </c>
      <c r="C14">
        <v>109.13226575677541</v>
      </c>
      <c r="D14" s="4">
        <f t="shared" si="0"/>
        <v>1.0913226575677542</v>
      </c>
      <c r="E14">
        <f>B14/D14/D10/D6</f>
        <v>225.31340545614626</v>
      </c>
      <c r="F14">
        <f t="shared" si="1"/>
        <v>0.98516670503885839</v>
      </c>
    </row>
    <row r="15" spans="1:6">
      <c r="A15" s="1">
        <v>35977</v>
      </c>
      <c r="B15">
        <v>602.45300000000009</v>
      </c>
      <c r="C15">
        <v>109.61471166356674</v>
      </c>
      <c r="D15" s="4">
        <f t="shared" si="0"/>
        <v>1.0961471166356673</v>
      </c>
      <c r="E15">
        <f>B15/D15/D11/D7</f>
        <v>307.48943782561798</v>
      </c>
      <c r="F15">
        <f t="shared" si="1"/>
        <v>0.99015058777933218</v>
      </c>
    </row>
    <row r="16" spans="1:6">
      <c r="A16" s="1">
        <v>36069</v>
      </c>
      <c r="B16">
        <v>675.45709999999997</v>
      </c>
      <c r="C16">
        <v>116.82065660634602</v>
      </c>
      <c r="D16" s="4">
        <f t="shared" si="0"/>
        <v>1.1682065660634602</v>
      </c>
      <c r="E16">
        <f>B16/D16/D12/D8</f>
        <v>373.08927412568141</v>
      </c>
      <c r="F16">
        <f t="shared" si="1"/>
        <v>0.91175852113890188</v>
      </c>
    </row>
    <row r="17" spans="1:6">
      <c r="A17" s="1">
        <v>36161</v>
      </c>
      <c r="B17">
        <v>800.84739999999999</v>
      </c>
      <c r="C17">
        <v>137.50818019026414</v>
      </c>
      <c r="D17" s="4">
        <f t="shared" si="0"/>
        <v>1.3750818019026414</v>
      </c>
      <c r="E17">
        <f>B17/D17/D13/D9</f>
        <v>408.99209350792</v>
      </c>
      <c r="F17">
        <f t="shared" si="1"/>
        <v>0.90870879123965431</v>
      </c>
    </row>
    <row r="18" spans="1:6">
      <c r="A18" s="1">
        <v>36251</v>
      </c>
      <c r="B18">
        <v>901.34680000000014</v>
      </c>
      <c r="C18">
        <v>166.64169156187467</v>
      </c>
      <c r="D18" s="4">
        <f t="shared" si="0"/>
        <v>1.6664169156187467</v>
      </c>
      <c r="E18">
        <f>B18/D18/D14/D10/D6</f>
        <v>221.2329006537079</v>
      </c>
      <c r="F18">
        <f t="shared" si="1"/>
        <v>0.98188964924578104</v>
      </c>
    </row>
    <row r="19" spans="1:6">
      <c r="A19" s="1">
        <v>36342</v>
      </c>
      <c r="B19">
        <v>1101.5012000000002</v>
      </c>
      <c r="C19">
        <v>177.25207098213244</v>
      </c>
      <c r="D19" s="4">
        <f t="shared" si="0"/>
        <v>1.7725207098213245</v>
      </c>
      <c r="E19">
        <f>B19/D19/D15/D11/D7</f>
        <v>317.17627010456289</v>
      </c>
      <c r="F19">
        <f t="shared" si="1"/>
        <v>1.0315029756711138</v>
      </c>
    </row>
    <row r="20" spans="1:6">
      <c r="A20" s="1">
        <v>36434</v>
      </c>
      <c r="B20">
        <v>1373.0663000000002</v>
      </c>
      <c r="C20">
        <v>182.3752137825598</v>
      </c>
      <c r="D20" s="4">
        <f t="shared" si="0"/>
        <v>1.8237521378255979</v>
      </c>
      <c r="E20">
        <f>B20/D20/D16/D12/D8</f>
        <v>415.85381194525519</v>
      </c>
      <c r="F20">
        <f t="shared" si="1"/>
        <v>1.1146228015259636</v>
      </c>
    </row>
    <row r="21" spans="1:6">
      <c r="A21" s="1">
        <v>36526</v>
      </c>
      <c r="B21">
        <v>1447.3191999999999</v>
      </c>
      <c r="C21">
        <v>161.24499926436411</v>
      </c>
      <c r="D21" s="4">
        <f t="shared" si="0"/>
        <v>1.6124499926436411</v>
      </c>
      <c r="E21">
        <f>B21/D21/D17/D13/D9</f>
        <v>458.39852480919944</v>
      </c>
      <c r="F21">
        <f t="shared" si="1"/>
        <v>1.1208004557680349</v>
      </c>
    </row>
    <row r="22" spans="1:6">
      <c r="A22" s="1">
        <v>36617</v>
      </c>
      <c r="B22">
        <v>1527.4226999999994</v>
      </c>
      <c r="C22">
        <v>152.08864641361029</v>
      </c>
      <c r="D22" s="4">
        <f t="shared" si="0"/>
        <v>1.5208864641361028</v>
      </c>
      <c r="E22">
        <f>B22/D22/D18/D14/D10/D6</f>
        <v>246.50188136273948</v>
      </c>
      <c r="F22">
        <f t="shared" si="1"/>
        <v>1.1142189097298176</v>
      </c>
    </row>
    <row r="23" spans="1:6">
      <c r="A23" s="1">
        <v>36708</v>
      </c>
      <c r="B23">
        <v>1696.6486000000002</v>
      </c>
      <c r="C23">
        <v>139.73290401776131</v>
      </c>
      <c r="D23" s="4">
        <f t="shared" si="0"/>
        <v>1.3973290401776131</v>
      </c>
      <c r="E23">
        <f t="shared" ref="E23:E25" si="3">B23/D23/D19/D15/D11/D7</f>
        <v>349.63019399602109</v>
      </c>
      <c r="F23">
        <f t="shared" si="1"/>
        <v>1.1023214122568474</v>
      </c>
    </row>
    <row r="24" spans="1:6">
      <c r="A24" s="1">
        <v>36800</v>
      </c>
      <c r="B24">
        <v>2037.845</v>
      </c>
      <c r="C24">
        <v>134.25521202649546</v>
      </c>
      <c r="D24" s="4">
        <f t="shared" si="0"/>
        <v>1.3425521202649546</v>
      </c>
      <c r="E24">
        <f t="shared" si="3"/>
        <v>459.71552666312454</v>
      </c>
      <c r="F24">
        <f t="shared" si="1"/>
        <v>1.1054738791805123</v>
      </c>
    </row>
    <row r="25" spans="1:6">
      <c r="A25" s="1">
        <v>36892</v>
      </c>
      <c r="B25">
        <v>2043.7299999999998</v>
      </c>
      <c r="C25">
        <v>130.42955612832648</v>
      </c>
      <c r="D25" s="4">
        <f t="shared" si="0"/>
        <v>1.3042955612832647</v>
      </c>
      <c r="E25">
        <f t="shared" si="3"/>
        <v>496.27956350755107</v>
      </c>
      <c r="F25">
        <f t="shared" si="1"/>
        <v>1.0826377849145981</v>
      </c>
    </row>
    <row r="26" spans="1:6">
      <c r="A26" s="1">
        <v>36982</v>
      </c>
      <c r="B26">
        <v>1900.8727999999999</v>
      </c>
      <c r="C26">
        <v>118.87918259122408</v>
      </c>
      <c r="D26" s="4">
        <f t="shared" si="0"/>
        <v>1.1887918259122408</v>
      </c>
      <c r="E26">
        <f>B26/D26/D22/D18/D14/D10/D6</f>
        <v>258.05260270980921</v>
      </c>
      <c r="F26">
        <f t="shared" si="1"/>
        <v>1.04685855249142</v>
      </c>
    </row>
    <row r="27" spans="1:6">
      <c r="A27" s="1">
        <v>37073</v>
      </c>
      <c r="B27">
        <v>2105.0056999999993</v>
      </c>
      <c r="C27">
        <v>118.10385955885896</v>
      </c>
      <c r="D27" s="4">
        <f t="shared" si="0"/>
        <v>1.1810385955885896</v>
      </c>
      <c r="E27">
        <f t="shared" ref="E27:E29" si="4">B27/D27/D23/D19/D15/D11/D7</f>
        <v>367.28755566131383</v>
      </c>
      <c r="F27">
        <f t="shared" si="1"/>
        <v>1.0505029656148452</v>
      </c>
    </row>
    <row r="28" spans="1:6">
      <c r="A28" s="1">
        <v>37165</v>
      </c>
      <c r="B28">
        <v>2487.8722000000002</v>
      </c>
      <c r="C28">
        <v>115.14132881760739</v>
      </c>
      <c r="D28" s="4">
        <f t="shared" si="0"/>
        <v>1.1514132881760739</v>
      </c>
      <c r="E28">
        <f t="shared" si="4"/>
        <v>487.43291653024716</v>
      </c>
      <c r="F28">
        <f t="shared" si="1"/>
        <v>1.0602924814576333</v>
      </c>
    </row>
    <row r="29" spans="1:6">
      <c r="A29" s="1">
        <v>37257</v>
      </c>
      <c r="B29">
        <v>2449.8317000000002</v>
      </c>
      <c r="C29">
        <v>114.66404846986357</v>
      </c>
      <c r="D29" s="4">
        <f t="shared" si="0"/>
        <v>1.1466404846986358</v>
      </c>
      <c r="E29">
        <f t="shared" si="4"/>
        <v>518.8141950266604</v>
      </c>
      <c r="F29">
        <f t="shared" si="1"/>
        <v>1.0454071317380904</v>
      </c>
    </row>
    <row r="30" spans="1:6">
      <c r="A30" s="1">
        <v>37347</v>
      </c>
      <c r="B30">
        <v>2262.1866084403609</v>
      </c>
      <c r="C30">
        <v>114.65296086936851</v>
      </c>
      <c r="D30" s="4">
        <f t="shared" si="0"/>
        <v>1.1465296086936851</v>
      </c>
      <c r="E30">
        <f>B30/D30/D26/D22/D18/D10/D14/D6</f>
        <v>267.85412553481558</v>
      </c>
      <c r="F30">
        <f t="shared" si="1"/>
        <v>1.0379826543971291</v>
      </c>
    </row>
    <row r="31" spans="1:6">
      <c r="A31" s="1">
        <v>37438</v>
      </c>
      <c r="B31">
        <v>2528.6709777063229</v>
      </c>
      <c r="C31">
        <v>115.05728718571908</v>
      </c>
      <c r="D31" s="4">
        <f t="shared" si="0"/>
        <v>1.1505728718571908</v>
      </c>
      <c r="E31">
        <f t="shared" ref="E31:E33" si="5">B31/D31/D27/D23/D19/D11/D15/D7</f>
        <v>383.46976895608879</v>
      </c>
      <c r="F31">
        <f t="shared" si="1"/>
        <v>1.0440587029027932</v>
      </c>
    </row>
    <row r="32" spans="1:6">
      <c r="A32" s="1">
        <v>37530</v>
      </c>
      <c r="B32">
        <v>3012.8060670376435</v>
      </c>
      <c r="C32">
        <v>115.96325710200584</v>
      </c>
      <c r="D32" s="4">
        <f t="shared" si="0"/>
        <v>1.1596325710200583</v>
      </c>
      <c r="E32">
        <f t="shared" si="5"/>
        <v>509.02317893894065</v>
      </c>
      <c r="F32">
        <f t="shared" si="1"/>
        <v>1.044293812905337</v>
      </c>
    </row>
    <row r="33" spans="1:6">
      <c r="A33" s="1">
        <v>37622</v>
      </c>
      <c r="B33">
        <v>3026.8712612516092</v>
      </c>
      <c r="C33">
        <v>116.37966970920202</v>
      </c>
      <c r="D33" s="4">
        <f t="shared" si="0"/>
        <v>1.1637966970920202</v>
      </c>
      <c r="E33">
        <f t="shared" si="5"/>
        <v>550.79809531203671</v>
      </c>
      <c r="F33">
        <f t="shared" si="1"/>
        <v>1.0616480824772589</v>
      </c>
    </row>
    <row r="34" spans="1:6">
      <c r="A34" s="1">
        <v>37712</v>
      </c>
      <c r="B34">
        <v>2851.1054914710994</v>
      </c>
      <c r="C34">
        <v>117.12614798835963</v>
      </c>
      <c r="D34" s="4">
        <f t="shared" si="0"/>
        <v>1.1712614798835963</v>
      </c>
      <c r="E34">
        <f>B34/D34/D30/D26/D22/D18/D14/D10/D6</f>
        <v>288.22346751245635</v>
      </c>
      <c r="F34">
        <f t="shared" si="1"/>
        <v>1.0760464000207948</v>
      </c>
    </row>
    <row r="35" spans="1:6">
      <c r="A35" s="1">
        <v>37803</v>
      </c>
      <c r="B35">
        <v>3101.6935991534233</v>
      </c>
      <c r="C35">
        <v>113.83083650196259</v>
      </c>
      <c r="D35" s="4">
        <f t="shared" si="0"/>
        <v>1.138308365019626</v>
      </c>
      <c r="E35">
        <f t="shared" ref="E35:E37" si="6">B35/D35/D31/D27/D23/D19/D15/D11/D7</f>
        <v>413.21661356615107</v>
      </c>
      <c r="F35">
        <f t="shared" si="1"/>
        <v>1.0775728545461132</v>
      </c>
    </row>
    <row r="36" spans="1:6">
      <c r="A36" s="1">
        <v>37895</v>
      </c>
      <c r="B36">
        <v>3600.220823900323</v>
      </c>
      <c r="C36">
        <v>113.4307838877377</v>
      </c>
      <c r="D36" s="4">
        <f t="shared" si="0"/>
        <v>1.1343078388773771</v>
      </c>
      <c r="E36">
        <f t="shared" si="6"/>
        <v>536.24664470576022</v>
      </c>
      <c r="F36">
        <f t="shared" si="1"/>
        <v>1.0534817801884129</v>
      </c>
    </row>
    <row r="37" spans="1:6">
      <c r="A37" s="1">
        <v>37987</v>
      </c>
      <c r="B37">
        <v>3655.2138648971186</v>
      </c>
      <c r="C37">
        <v>112.09491870624555</v>
      </c>
      <c r="D37" s="4">
        <f t="shared" si="0"/>
        <v>1.1209491870624555</v>
      </c>
      <c r="E37">
        <f t="shared" si="6"/>
        <v>593.36967303852543</v>
      </c>
      <c r="F37">
        <f t="shared" si="1"/>
        <v>1.0772907134008356</v>
      </c>
    </row>
    <row r="38" spans="1:6">
      <c r="A38" s="1">
        <v>38078</v>
      </c>
      <c r="B38">
        <v>3515.656534454914</v>
      </c>
      <c r="C38">
        <v>114.98249623846455</v>
      </c>
      <c r="D38" s="4">
        <f t="shared" si="0"/>
        <v>1.1498249623846455</v>
      </c>
      <c r="E38">
        <f>B38/D38/D34/D30/D26/D22/D18/D14/D10/D6</f>
        <v>309.09413105213099</v>
      </c>
      <c r="F38">
        <f t="shared" si="1"/>
        <v>1.0724113956431138</v>
      </c>
    </row>
    <row r="39" spans="1:6">
      <c r="A39" s="1">
        <v>38169</v>
      </c>
      <c r="B39">
        <v>3971.6079652659473</v>
      </c>
      <c r="C39">
        <v>118.52904754722906</v>
      </c>
      <c r="D39" s="4">
        <f t="shared" si="0"/>
        <v>1.1852904754722906</v>
      </c>
      <c r="E39">
        <f t="shared" ref="E39:E41" si="7">B39/D39/D35/D31/D27/D23/D19/D15/D11/D7</f>
        <v>446.39616902718666</v>
      </c>
      <c r="F39">
        <f t="shared" si="1"/>
        <v>1.0802957925013921</v>
      </c>
    </row>
    <row r="40" spans="1:6">
      <c r="A40" s="1">
        <v>38261</v>
      </c>
      <c r="B40">
        <v>4594.0223040986384</v>
      </c>
      <c r="C40">
        <v>118.89575956640783</v>
      </c>
      <c r="D40" s="4">
        <f t="shared" si="0"/>
        <v>1.1889575956640783</v>
      </c>
      <c r="E40">
        <f t="shared" si="7"/>
        <v>575.52233423374628</v>
      </c>
      <c r="F40">
        <f t="shared" si="1"/>
        <v>1.0732418373443375</v>
      </c>
    </row>
    <row r="41" spans="1:6">
      <c r="A41" s="1">
        <v>38353</v>
      </c>
      <c r="B41">
        <v>4945.904056180495</v>
      </c>
      <c r="C41">
        <v>127.3879182948112</v>
      </c>
      <c r="D41" s="4">
        <f t="shared" si="0"/>
        <v>1.273879182948112</v>
      </c>
      <c r="E41">
        <f t="shared" si="7"/>
        <v>630.27488260650989</v>
      </c>
      <c r="F41">
        <f t="shared" si="1"/>
        <v>1.0621959821084221</v>
      </c>
    </row>
    <row r="42" spans="1:6">
      <c r="A42" s="1">
        <v>38443</v>
      </c>
      <c r="B42">
        <v>4458.6089739829531</v>
      </c>
      <c r="C42">
        <v>120.1233568409526</v>
      </c>
      <c r="D42" s="4">
        <f t="shared" si="0"/>
        <v>1.2012335684095259</v>
      </c>
      <c r="E42">
        <f>B42/D42/D38/D34/D30/D26/D22/D18/D14/D10/D6</f>
        <v>326.32943202657361</v>
      </c>
      <c r="F42">
        <f t="shared" si="1"/>
        <v>1.0557606866095293</v>
      </c>
    </row>
    <row r="43" spans="1:6">
      <c r="A43" s="1">
        <v>38534</v>
      </c>
      <c r="B43">
        <v>5077.8685073150136</v>
      </c>
      <c r="C43">
        <v>120.60130027692739</v>
      </c>
      <c r="D43" s="4">
        <f t="shared" si="0"/>
        <v>1.2060130027692739</v>
      </c>
      <c r="E43">
        <f t="shared" ref="E43:E45" si="8">B43/D43/D39/D35/D31/D27/D23/D19/D15/D11/D7</f>
        <v>473.24228877006095</v>
      </c>
      <c r="F43">
        <f t="shared" si="1"/>
        <v>1.0601396732444612</v>
      </c>
    </row>
    <row r="44" spans="1:6">
      <c r="A44" s="1">
        <v>38626</v>
      </c>
      <c r="B44">
        <v>5845.237908965355</v>
      </c>
      <c r="C44">
        <v>120.07814260578617</v>
      </c>
      <c r="D44" s="4">
        <f t="shared" si="0"/>
        <v>1.2007814260578618</v>
      </c>
      <c r="E44">
        <f t="shared" si="8"/>
        <v>609.82793300956848</v>
      </c>
      <c r="F44">
        <f t="shared" si="1"/>
        <v>1.0596077627838665</v>
      </c>
    </row>
    <row r="45" spans="1:6">
      <c r="A45" s="1">
        <v>38718</v>
      </c>
      <c r="B45">
        <v>6228.0500985636545</v>
      </c>
      <c r="C45">
        <v>116.83329805560638</v>
      </c>
      <c r="D45" s="4">
        <f t="shared" si="0"/>
        <v>1.1683329805560638</v>
      </c>
      <c r="E45">
        <f t="shared" si="8"/>
        <v>679.31276222067663</v>
      </c>
      <c r="F45">
        <f t="shared" si="1"/>
        <v>1.0778039566028237</v>
      </c>
    </row>
    <row r="46" spans="1:6">
      <c r="A46" s="1">
        <v>38808</v>
      </c>
      <c r="B46">
        <v>5792.9485048857468</v>
      </c>
      <c r="C46">
        <v>121.09057505289394</v>
      </c>
      <c r="D46" s="4">
        <f t="shared" si="0"/>
        <v>1.2109057505289393</v>
      </c>
      <c r="E46">
        <f>B46/D46/D42/D38/D34/D30/D26/D22/D18/D14/D10/D6</f>
        <v>350.1435943138394</v>
      </c>
      <c r="F46">
        <f t="shared" si="1"/>
        <v>1.0729758334679618</v>
      </c>
    </row>
    <row r="47" spans="1:6">
      <c r="A47" s="1">
        <v>38899</v>
      </c>
      <c r="B47">
        <v>6368.0703292722728</v>
      </c>
      <c r="C47">
        <v>116.03101287455129</v>
      </c>
      <c r="D47" s="4">
        <f t="shared" si="0"/>
        <v>1.1603101287455129</v>
      </c>
      <c r="E47">
        <f t="shared" ref="E47:E49" si="9">B47/D47/D43/D39/D35/D31/D27/D23/D19/D15/D11/D7</f>
        <v>511.48848774671302</v>
      </c>
      <c r="F47">
        <f t="shared" si="1"/>
        <v>1.0808173738573796</v>
      </c>
    </row>
    <row r="48" spans="1:6">
      <c r="A48" s="1">
        <v>38991</v>
      </c>
      <c r="B48">
        <v>7275.8471420383112</v>
      </c>
      <c r="C48">
        <v>115.05105737819932</v>
      </c>
      <c r="D48" s="4">
        <f t="shared" si="0"/>
        <v>1.1505105737819932</v>
      </c>
      <c r="E48">
        <f t="shared" si="9"/>
        <v>659.77836903295849</v>
      </c>
      <c r="F48">
        <f t="shared" si="1"/>
        <v>1.081909065360255</v>
      </c>
    </row>
    <row r="49" spans="1:6">
      <c r="A49" s="1">
        <v>39083</v>
      </c>
      <c r="B49">
        <v>7480.335398903374</v>
      </c>
      <c r="C49">
        <v>110.31082818874975</v>
      </c>
      <c r="D49" s="4">
        <f t="shared" si="0"/>
        <v>1.1031082818874975</v>
      </c>
      <c r="E49">
        <f t="shared" si="9"/>
        <v>739.64036137353639</v>
      </c>
      <c r="F49">
        <f t="shared" si="1"/>
        <v>1.0888068096286732</v>
      </c>
    </row>
    <row r="50" spans="1:6">
      <c r="A50" s="1">
        <v>39173</v>
      </c>
      <c r="B50">
        <v>6780.2228485849164</v>
      </c>
      <c r="C50">
        <v>108.3027966454371</v>
      </c>
      <c r="D50" s="4">
        <f t="shared" si="0"/>
        <v>1.0830279664543709</v>
      </c>
      <c r="E50">
        <f>B50/D50/D46/D42/D38/D34/D30/D26/D22/D18/D14/D10/D6</f>
        <v>378.39972712564258</v>
      </c>
      <c r="F50">
        <f t="shared" si="1"/>
        <v>1.0806986998210704</v>
      </c>
    </row>
    <row r="51" spans="1:6">
      <c r="A51" s="1">
        <v>39264</v>
      </c>
      <c r="B51">
        <v>7767.5171267478645</v>
      </c>
      <c r="C51">
        <v>112.29796969017272</v>
      </c>
      <c r="D51" s="4">
        <f t="shared" si="0"/>
        <v>1.1229796969017272</v>
      </c>
      <c r="E51">
        <f t="shared" ref="E51:E53" si="10">B51/D51/D47/D43/D39/D35/D31/D27/D23/D19/D15/D11/D7</f>
        <v>555.56941267946058</v>
      </c>
      <c r="F51">
        <f t="shared" si="1"/>
        <v>1.086181656066082</v>
      </c>
    </row>
    <row r="52" spans="1:6">
      <c r="A52" s="1">
        <v>39356</v>
      </c>
      <c r="B52">
        <v>8902.7336504636969</v>
      </c>
      <c r="C52">
        <v>113.11566901576984</v>
      </c>
      <c r="D52" s="4">
        <f t="shared" si="0"/>
        <v>1.1311566901576984</v>
      </c>
      <c r="E52">
        <f t="shared" si="10"/>
        <v>713.69904989201257</v>
      </c>
      <c r="F52">
        <f t="shared" si="1"/>
        <v>1.0817254450734508</v>
      </c>
    </row>
    <row r="53" spans="1:6">
      <c r="A53" s="1">
        <v>39448</v>
      </c>
      <c r="B53">
        <v>9797.039602958921</v>
      </c>
      <c r="C53">
        <v>119.95232082722882</v>
      </c>
      <c r="D53" s="4">
        <f t="shared" si="0"/>
        <v>1.1995232082722882</v>
      </c>
      <c r="E53">
        <f t="shared" si="10"/>
        <v>807.58034356573182</v>
      </c>
      <c r="F53">
        <f t="shared" si="1"/>
        <v>1.0918554283138751</v>
      </c>
    </row>
    <row r="54" spans="1:6">
      <c r="A54" s="1">
        <v>39539</v>
      </c>
      <c r="B54">
        <v>8877.6533542806683</v>
      </c>
      <c r="C54">
        <v>119.93001284074873</v>
      </c>
      <c r="D54" s="4">
        <f t="shared" si="0"/>
        <v>1.1993001284074873</v>
      </c>
      <c r="E54">
        <f>B54/D54/D50/D46/D42/D38/D34/D30/D26/D22/D18/D14/D10/D6</f>
        <v>413.12088337901088</v>
      </c>
      <c r="F54">
        <f t="shared" si="1"/>
        <v>1.0917578786779611</v>
      </c>
    </row>
    <row r="55" spans="1:6">
      <c r="A55" s="1">
        <v>39630</v>
      </c>
      <c r="B55">
        <v>10238.280014139516</v>
      </c>
      <c r="C55">
        <v>122.15687934160667</v>
      </c>
      <c r="D55" s="4">
        <f t="shared" si="0"/>
        <v>1.2215687934160666</v>
      </c>
      <c r="E55">
        <f t="shared" ref="E55:E57" si="11">B55/D55/D51/D47/D43/D39/D35/D31/D27/D23/D19/D15/D11/D7</f>
        <v>599.46686302603814</v>
      </c>
      <c r="F55">
        <f t="shared" si="1"/>
        <v>1.0790134398055937</v>
      </c>
    </row>
    <row r="56" spans="1:6">
      <c r="A56" s="1">
        <v>39722</v>
      </c>
      <c r="B56">
        <v>11542.047548388042</v>
      </c>
      <c r="C56">
        <v>121.83404524010402</v>
      </c>
      <c r="D56" s="4">
        <f t="shared" si="0"/>
        <v>1.2183404524010402</v>
      </c>
      <c r="E56">
        <f t="shared" si="11"/>
        <v>759.46179770068522</v>
      </c>
      <c r="F56">
        <f t="shared" si="1"/>
        <v>1.0641205110411691</v>
      </c>
    </row>
    <row r="57" spans="1:6">
      <c r="A57" s="1">
        <v>39814</v>
      </c>
      <c r="B57">
        <v>10618.868270134297</v>
      </c>
      <c r="C57">
        <v>109.84065654399066</v>
      </c>
      <c r="D57" s="4">
        <f t="shared" si="0"/>
        <v>1.0984065654399067</v>
      </c>
      <c r="E57">
        <f t="shared" si="11"/>
        <v>796.90396794569801</v>
      </c>
      <c r="F57">
        <f t="shared" si="1"/>
        <v>0.98677979757048806</v>
      </c>
    </row>
    <row r="58" spans="1:6">
      <c r="A58" s="1">
        <v>39904</v>
      </c>
      <c r="B58">
        <v>8334.6327818815698</v>
      </c>
      <c r="C58">
        <v>103.39769167863111</v>
      </c>
      <c r="D58" s="4">
        <f t="shared" si="0"/>
        <v>1.0339769167863111</v>
      </c>
      <c r="E58">
        <f>B58/D58/D54/D50/D46/D42/D38/D34/D30/D26/D22/D18/D14/D10/D6</f>
        <v>375.10650238757569</v>
      </c>
      <c r="F58">
        <f t="shared" si="1"/>
        <v>0.90798242712760779</v>
      </c>
    </row>
    <row r="59" spans="1:6">
      <c r="A59" s="1">
        <v>39995</v>
      </c>
      <c r="B59">
        <v>9244.8288207423739</v>
      </c>
      <c r="C59">
        <v>101.629717568342</v>
      </c>
      <c r="D59" s="4">
        <f t="shared" si="0"/>
        <v>1.01629717568342</v>
      </c>
      <c r="E59">
        <f t="shared" ref="E59:E60" si="12">B59/D59/D55/D51/D47/D43/D39/D35/D31/D27/D23/D19/D15/D11/D7</f>
        <v>532.61860602869785</v>
      </c>
      <c r="F59">
        <f t="shared" si="1"/>
        <v>0.88848715230079911</v>
      </c>
    </row>
    <row r="60" spans="1:6">
      <c r="A60" s="1">
        <v>40087</v>
      </c>
      <c r="B60">
        <v>10411.333955988388</v>
      </c>
      <c r="C60">
        <v>98.711135319802437</v>
      </c>
      <c r="D60" s="4">
        <f t="shared" si="0"/>
        <v>0.98711135319802434</v>
      </c>
      <c r="E60">
        <f t="shared" si="12"/>
        <v>694.00612622252879</v>
      </c>
      <c r="F60">
        <f t="shared" si="1"/>
        <v>0.91381308226914471</v>
      </c>
    </row>
    <row r="61" spans="1:6">
      <c r="A61" s="1">
        <v>40179</v>
      </c>
      <c r="B61">
        <v>10816.423016343833</v>
      </c>
      <c r="C61">
        <v>104.56650351956236</v>
      </c>
      <c r="D61" s="4">
        <f t="shared" si="0"/>
        <v>1.0456650351956236</v>
      </c>
      <c r="E61">
        <f>B61/D61/D57/D53/D49/D45/D41/D37/D33/D29/D25/D21/D17/D13/D9</f>
        <v>776.28077938238334</v>
      </c>
      <c r="F61">
        <f t="shared" si="1"/>
        <v>0.97412086099096951</v>
      </c>
    </row>
    <row r="62" spans="1:6">
      <c r="A62" s="1">
        <v>40269</v>
      </c>
      <c r="B62">
        <v>9995.7582587564557</v>
      </c>
      <c r="C62">
        <v>115.2409197256746</v>
      </c>
      <c r="D62" s="4">
        <f t="shared" si="0"/>
        <v>1.1524091972567461</v>
      </c>
      <c r="E62">
        <f>B62/D62/D58/D54/D50/D46/D42/D38/D34/D30/D26/D22/D18/D14/D10/D6</f>
        <v>390.37064432535789</v>
      </c>
      <c r="F62">
        <f t="shared" si="1"/>
        <v>1.0406928214803663</v>
      </c>
    </row>
    <row r="63" spans="1:6">
      <c r="A63" s="1">
        <v>40360</v>
      </c>
      <c r="B63">
        <v>10977.035260722871</v>
      </c>
      <c r="C63">
        <v>113.08265480851985</v>
      </c>
      <c r="D63" s="4">
        <f t="shared" si="0"/>
        <v>1.1308265480851984</v>
      </c>
      <c r="E63">
        <f t="shared" ref="E63:E65" si="13">B63/D63/D59/D55/D51/D47/D43/D39/D35/D31/D27/D23/D19/D15/D11/D7</f>
        <v>559.25068287819738</v>
      </c>
      <c r="F63">
        <f t="shared" si="1"/>
        <v>1.0500021526624337</v>
      </c>
    </row>
    <row r="64" spans="1:6">
      <c r="A64" s="1">
        <v>40452</v>
      </c>
      <c r="B64">
        <v>12086.463958780156</v>
      </c>
      <c r="C64">
        <v>111.81128896184211</v>
      </c>
      <c r="D64" s="4">
        <f t="shared" si="0"/>
        <v>1.1181128896184211</v>
      </c>
      <c r="E64">
        <f t="shared" si="13"/>
        <v>720.56063789000768</v>
      </c>
      <c r="F64">
        <f t="shared" si="1"/>
        <v>1.0382626473515657</v>
      </c>
    </row>
    <row r="65" spans="1:6">
      <c r="A65" s="1">
        <v>40544</v>
      </c>
      <c r="B65">
        <v>13249.283711436283</v>
      </c>
      <c r="C65">
        <v>116.5704445808542</v>
      </c>
      <c r="D65" s="4">
        <f t="shared" si="0"/>
        <v>1.1657044458085419</v>
      </c>
      <c r="E65">
        <f t="shared" si="13"/>
        <v>815.71625496324521</v>
      </c>
      <c r="F65">
        <f t="shared" si="1"/>
        <v>1.0508005307206461</v>
      </c>
    </row>
    <row r="66" spans="1:6">
      <c r="A66" s="1">
        <v>40634</v>
      </c>
      <c r="B66">
        <v>12489.5149815389</v>
      </c>
      <c r="C66">
        <v>115.80148478589936</v>
      </c>
      <c r="D66" s="4">
        <f t="shared" si="0"/>
        <v>1.1580148478589936</v>
      </c>
      <c r="E66">
        <f>B66/D66/D62/D58/D54/D50/D46/D42/D38/D34/D30/D26/D22/D18/D14/D10/D6</f>
        <v>421.20435460605108</v>
      </c>
      <c r="F66">
        <f t="shared" si="1"/>
        <v>1.078985729918243</v>
      </c>
    </row>
    <row r="67" spans="1:6">
      <c r="A67" s="1">
        <v>40725</v>
      </c>
      <c r="B67">
        <v>13905.600222977297</v>
      </c>
      <c r="C67">
        <v>117.97207257848692</v>
      </c>
      <c r="D67" s="4">
        <f t="shared" si="0"/>
        <v>1.1797207257848692</v>
      </c>
      <c r="E67">
        <f t="shared" ref="E67:E69" si="14">B67/D67/D63/D59/D55/D51/D47/D43/D39/D35/D31/D27/D23/D19/D15/D11/D7</f>
        <v>600.52624741202294</v>
      </c>
      <c r="F67">
        <f t="shared" si="1"/>
        <v>1.0738051213838486</v>
      </c>
    </row>
    <row r="68" spans="1:6">
      <c r="A68" s="1">
        <v>40817</v>
      </c>
      <c r="B68">
        <v>15239.257364095698</v>
      </c>
      <c r="C68">
        <v>116.04049551472464</v>
      </c>
      <c r="D68" s="4">
        <f t="shared" si="0"/>
        <v>1.1604049551472464</v>
      </c>
      <c r="E68">
        <f t="shared" si="14"/>
        <v>782.93462822187314</v>
      </c>
      <c r="F68">
        <f t="shared" si="1"/>
        <v>1.0865631385507166</v>
      </c>
    </row>
    <row r="69" spans="1:6">
      <c r="A69" s="1">
        <v>40909</v>
      </c>
      <c r="B69">
        <v>16406.241231993368</v>
      </c>
      <c r="C69">
        <v>114.12950649351433</v>
      </c>
      <c r="D69" s="4">
        <f t="shared" si="0"/>
        <v>1.1412950649351432</v>
      </c>
      <c r="E69">
        <f t="shared" si="14"/>
        <v>885.02975166355054</v>
      </c>
      <c r="F69">
        <f t="shared" si="1"/>
        <v>1.0849725578944465</v>
      </c>
    </row>
    <row r="70" spans="1:6">
      <c r="A70" s="1">
        <v>41000</v>
      </c>
      <c r="B70">
        <v>15182.776397336605</v>
      </c>
      <c r="C70">
        <v>110.27568519179094</v>
      </c>
      <c r="D70" s="4">
        <f t="shared" si="0"/>
        <v>1.1027568519179094</v>
      </c>
      <c r="E70">
        <f>B70/D70/D66/D62/D58/D54/D50/D46/D42/D38/D34/D30/D26/D22/D18/D14/D10/D6</f>
        <v>464.32141078904448</v>
      </c>
      <c r="F70">
        <f t="shared" si="1"/>
        <v>1.1023661216022338</v>
      </c>
    </row>
    <row r="71" spans="1:6">
      <c r="A71" s="1">
        <v>41091</v>
      </c>
      <c r="B71">
        <v>16435.995568837679</v>
      </c>
      <c r="C71">
        <v>108.58879824944042</v>
      </c>
      <c r="D71" s="4">
        <f t="shared" ref="D71:D113" si="15">C71/100</f>
        <v>1.0858879824944041</v>
      </c>
      <c r="E71">
        <f t="shared" ref="E71:E73" si="16">B71/D71/D67/D63/D59/D55/D51/D47/D43/D39/D35/D31/D27/D23/D19/D15/D11/D7</f>
        <v>653.66200712864702</v>
      </c>
      <c r="F71">
        <f t="shared" ref="F71:F113" si="17">E71/E67</f>
        <v>1.0884819938272698</v>
      </c>
    </row>
    <row r="72" spans="1:6">
      <c r="A72" s="1">
        <v>41183</v>
      </c>
      <c r="B72">
        <v>17715.787935387263</v>
      </c>
      <c r="C72">
        <v>108.71344164858318</v>
      </c>
      <c r="D72" s="4">
        <f t="shared" si="15"/>
        <v>1.0871344164858319</v>
      </c>
      <c r="E72">
        <f t="shared" si="16"/>
        <v>837.21871199337909</v>
      </c>
      <c r="F72">
        <f t="shared" si="17"/>
        <v>1.0693341203911122</v>
      </c>
    </row>
    <row r="73" spans="1:6">
      <c r="A73" s="1">
        <v>41275</v>
      </c>
      <c r="B73">
        <v>18768.889727077843</v>
      </c>
      <c r="C73">
        <v>108.38103599609863</v>
      </c>
      <c r="D73" s="4">
        <f t="shared" si="15"/>
        <v>1.0838103599609863</v>
      </c>
      <c r="E73">
        <f t="shared" si="16"/>
        <v>934.18752204254713</v>
      </c>
      <c r="F73">
        <f t="shared" si="17"/>
        <v>1.055543636003871</v>
      </c>
    </row>
    <row r="74" spans="1:6">
      <c r="A74" s="1">
        <v>41365</v>
      </c>
      <c r="B74">
        <v>16370.002896506387</v>
      </c>
      <c r="C74">
        <v>106.61503322737984</v>
      </c>
      <c r="D74" s="4">
        <f t="shared" si="15"/>
        <v>1.0661503322737984</v>
      </c>
      <c r="E74">
        <f>B74/D74/D70/D66/D62/D58/D54/D50/D46/D42/D38/D34/D30/D26/D22/D18/D14/D10/D6</f>
        <v>469.56727651564051</v>
      </c>
      <c r="F74">
        <f t="shared" si="17"/>
        <v>1.0112979190808398</v>
      </c>
    </row>
    <row r="75" spans="1:6">
      <c r="A75" s="1">
        <v>41456</v>
      </c>
      <c r="B75">
        <v>17507.88178128091</v>
      </c>
      <c r="C75">
        <v>104.71993523376804</v>
      </c>
      <c r="D75" s="4">
        <f t="shared" si="15"/>
        <v>1.0471993523376804</v>
      </c>
      <c r="E75">
        <f t="shared" ref="E75:E77" si="18">B75/D75/D71/D67/D63/D59/D55/D51/D47/D43/D39/D35/D31/D27/D23/D19/D15/D11/D7</f>
        <v>664.90786199670981</v>
      </c>
      <c r="F75">
        <f t="shared" si="17"/>
        <v>1.0172043881171291</v>
      </c>
    </row>
    <row r="76" spans="1:6">
      <c r="A76" s="1">
        <v>41548</v>
      </c>
      <c r="B76">
        <v>19003.469310733559</v>
      </c>
      <c r="C76">
        <v>105.67446130608235</v>
      </c>
      <c r="D76" s="4">
        <f t="shared" si="15"/>
        <v>1.0567446130608236</v>
      </c>
      <c r="E76">
        <f t="shared" si="18"/>
        <v>849.84809372137772</v>
      </c>
      <c r="F76">
        <f t="shared" si="17"/>
        <v>1.0150849252973917</v>
      </c>
    </row>
    <row r="77" spans="1:6">
      <c r="A77" s="1">
        <v>41640</v>
      </c>
      <c r="B77">
        <v>20104.347141818405</v>
      </c>
      <c r="C77">
        <v>104.45729948263678</v>
      </c>
      <c r="D77" s="4">
        <f t="shared" si="15"/>
        <v>1.0445729948263678</v>
      </c>
      <c r="E77">
        <f t="shared" si="18"/>
        <v>957.95842241559137</v>
      </c>
      <c r="F77">
        <f t="shared" si="17"/>
        <v>1.0254455340198405</v>
      </c>
    </row>
    <row r="78" spans="1:6">
      <c r="A78" s="1">
        <v>41730</v>
      </c>
      <c r="B78">
        <v>17311.393635386459</v>
      </c>
      <c r="C78">
        <v>105.80120358905766</v>
      </c>
      <c r="D78" s="4">
        <f t="shared" si="15"/>
        <v>1.0580120358905767</v>
      </c>
      <c r="E78">
        <f>B78/D78/D74/D70/D66/D62/D58/D54/D50/D46/D42/D38/D34/D30/D26/D22/D18/D14/D10/D6</f>
        <v>469.34315794001878</v>
      </c>
      <c r="F78">
        <f t="shared" si="17"/>
        <v>0.99952271253379332</v>
      </c>
    </row>
    <row r="79" spans="1:6">
      <c r="A79" s="1">
        <v>41821</v>
      </c>
      <c r="B79">
        <v>19044.189387806189</v>
      </c>
      <c r="C79">
        <v>108.17458707582637</v>
      </c>
      <c r="D79" s="4">
        <f t="shared" si="15"/>
        <v>1.0817458707582637</v>
      </c>
      <c r="E79">
        <f t="shared" ref="E79:E81" si="19">B79/D79/D75/D71/D67/D63/D59/D55/D51/D47/D43/D39/D35/D31/D27/D23/D19/D15/D11/D7</f>
        <v>668.5980542084219</v>
      </c>
      <c r="F79">
        <f t="shared" si="17"/>
        <v>1.0055499301822519</v>
      </c>
    </row>
    <row r="80" spans="1:6">
      <c r="A80" s="1">
        <v>41913</v>
      </c>
      <c r="B80">
        <v>20544.004177204475</v>
      </c>
      <c r="C80">
        <v>106.60911512621523</v>
      </c>
      <c r="D80" s="4">
        <f t="shared" si="15"/>
        <v>1.0660911512621523</v>
      </c>
      <c r="E80">
        <f t="shared" si="19"/>
        <v>861.78546867612306</v>
      </c>
      <c r="F80">
        <f t="shared" si="17"/>
        <v>1.0140464808275007</v>
      </c>
    </row>
    <row r="81" spans="1:6">
      <c r="A81" s="1">
        <v>42005</v>
      </c>
      <c r="B81">
        <v>22130.452874336857</v>
      </c>
      <c r="C81">
        <v>109.06665518573686</v>
      </c>
      <c r="D81" s="4">
        <f t="shared" si="15"/>
        <v>1.0906665518573686</v>
      </c>
      <c r="E81">
        <f t="shared" si="19"/>
        <v>966.84085176303665</v>
      </c>
      <c r="F81">
        <f t="shared" si="17"/>
        <v>1.0092722493373432</v>
      </c>
    </row>
    <row r="82" spans="1:6">
      <c r="A82" s="1">
        <v>42095</v>
      </c>
      <c r="B82">
        <v>18467.912804445743</v>
      </c>
      <c r="C82">
        <v>108.33783023725199</v>
      </c>
      <c r="D82" s="4">
        <f t="shared" si="15"/>
        <v>1.0833783023725199</v>
      </c>
      <c r="E82">
        <f>B82/D82/D78/D74/D70/D66/D62/D58/D54/D50/D42/D38/D46/D34/D30/D26/D22/D18/D14/D10/D6</f>
        <v>462.16402986770618</v>
      </c>
      <c r="F82">
        <f t="shared" si="17"/>
        <v>0.98470388254124697</v>
      </c>
    </row>
    <row r="83" spans="1:6">
      <c r="A83" s="1">
        <v>42186</v>
      </c>
      <c r="B83">
        <v>19751.014987984385</v>
      </c>
      <c r="C83">
        <v>107.02088841182542</v>
      </c>
      <c r="D83" s="4">
        <f t="shared" si="15"/>
        <v>1.0702088841182542</v>
      </c>
      <c r="E83">
        <f t="shared" ref="E83:E85" si="20">B83/D83/D79/D75/D71/D67/D63/D59/D55/D51/D43/D39/D47/D35/D31/D27/D23/D19/D15/D11/D7</f>
        <v>647.92312904733797</v>
      </c>
      <c r="F83">
        <f t="shared" si="17"/>
        <v>0.96907719812980653</v>
      </c>
    </row>
    <row r="84" spans="1:6">
      <c r="A84" s="1">
        <v>42278</v>
      </c>
      <c r="B84">
        <v>21788.589405104605</v>
      </c>
      <c r="C84">
        <v>107.89593650428799</v>
      </c>
      <c r="D84" s="4">
        <f t="shared" si="15"/>
        <v>1.0789593650428799</v>
      </c>
      <c r="E84">
        <f t="shared" si="20"/>
        <v>847.10666366202099</v>
      </c>
      <c r="F84">
        <f t="shared" si="17"/>
        <v>0.98296698476866673</v>
      </c>
    </row>
    <row r="85" spans="1:6">
      <c r="A85" s="1">
        <v>42370</v>
      </c>
      <c r="B85">
        <v>23079.842857342279</v>
      </c>
      <c r="C85">
        <v>105.9863831557122</v>
      </c>
      <c r="D85" s="4">
        <f t="shared" si="15"/>
        <v>1.059863831557122</v>
      </c>
      <c r="E85">
        <f t="shared" si="20"/>
        <v>951.36564971578912</v>
      </c>
      <c r="F85">
        <f t="shared" si="17"/>
        <v>0.98399405443095578</v>
      </c>
    </row>
    <row r="86" spans="1:6">
      <c r="A86" s="1">
        <v>42461</v>
      </c>
      <c r="B86">
        <v>18885.121082843765</v>
      </c>
      <c r="C86">
        <v>102.47064198191585</v>
      </c>
      <c r="D86" s="4">
        <f t="shared" si="15"/>
        <v>1.0247064198191584</v>
      </c>
      <c r="E86">
        <f>B86/D86/D82/D78/D74/D70/D66/D62/D58/D54/D50/D46/D42/D38/D34/D30/D26/D22/D18/D14/D10/D6</f>
        <v>461.2099229817415</v>
      </c>
      <c r="F86">
        <f t="shared" si="17"/>
        <v>0.99793556654281856</v>
      </c>
    </row>
    <row r="87" spans="1:6">
      <c r="A87" s="1">
        <v>42552</v>
      </c>
      <c r="B87">
        <v>20452.234645231969</v>
      </c>
      <c r="C87">
        <v>103.21898497087344</v>
      </c>
      <c r="D87" s="4">
        <f t="shared" si="15"/>
        <v>1.0321898497087343</v>
      </c>
      <c r="E87">
        <f t="shared" ref="E87:E89" si="21">B87/D87/D83/D79/D75/D71/D67/D63/D59/D55/D51/D47/D43/D39/D35/D31/D27/D23/D19/D15/D11/D7</f>
        <v>650.00282989627397</v>
      </c>
      <c r="F87">
        <f t="shared" si="17"/>
        <v>1.0032097956620161</v>
      </c>
    </row>
    <row r="88" spans="1:6">
      <c r="A88" s="1">
        <v>42644</v>
      </c>
      <c r="B88">
        <v>22235.115223401299</v>
      </c>
      <c r="C88">
        <v>101.98967045537488</v>
      </c>
      <c r="D88" s="4">
        <f t="shared" si="15"/>
        <v>1.0198967045537488</v>
      </c>
      <c r="E88">
        <f t="shared" si="21"/>
        <v>847.60240241992187</v>
      </c>
      <c r="F88">
        <f t="shared" si="17"/>
        <v>1.0005852140930609</v>
      </c>
    </row>
    <row r="89" spans="1:6">
      <c r="A89" s="1">
        <v>42736</v>
      </c>
      <c r="B89">
        <v>24043.612849930672</v>
      </c>
      <c r="C89">
        <v>103.61831837540525</v>
      </c>
      <c r="D89" s="4">
        <f t="shared" si="15"/>
        <v>1.0361831837540525</v>
      </c>
      <c r="E89">
        <f t="shared" si="21"/>
        <v>956.48421145472241</v>
      </c>
      <c r="F89">
        <f t="shared" si="17"/>
        <v>1.0053802255110456</v>
      </c>
    </row>
    <row r="90" spans="1:6">
      <c r="A90" s="1">
        <v>42826</v>
      </c>
      <c r="B90">
        <v>20586.119060373268</v>
      </c>
      <c r="C90">
        <v>107.59473651789324</v>
      </c>
      <c r="D90" s="4">
        <f t="shared" si="15"/>
        <v>1.0759473651789324</v>
      </c>
      <c r="E90">
        <f>B90/D90/D86/D82/D78/D74/D70/D66/D62/D58/D54/D50/D46/D42/D38/D34/D30/D26/D22/D18/D14/D10/D6</f>
        <v>467.26400037120192</v>
      </c>
      <c r="F90">
        <f t="shared" si="17"/>
        <v>1.0131265115683561</v>
      </c>
    </row>
    <row r="91" spans="1:6">
      <c r="A91" s="1">
        <v>42917</v>
      </c>
      <c r="B91">
        <v>21917.573773440705</v>
      </c>
      <c r="C91">
        <v>104.71050361848511</v>
      </c>
      <c r="D91" s="4">
        <f t="shared" si="15"/>
        <v>1.0471050361848511</v>
      </c>
      <c r="E91">
        <f t="shared" ref="E91:E93" si="22">B91/D91/D87/D83/D79/D75/D71/D67/D63/D59/D55/D51/D47/D43/D39/D35/D31/D27/D23/D19/D15/D11/D7</f>
        <v>665.23747949420328</v>
      </c>
      <c r="F91">
        <f t="shared" si="17"/>
        <v>1.0234378204174286</v>
      </c>
    </row>
    <row r="92" spans="1:6">
      <c r="A92" s="1">
        <v>43009</v>
      </c>
      <c r="B92">
        <v>23718.216150578643</v>
      </c>
      <c r="C92">
        <v>103.92712446598489</v>
      </c>
      <c r="D92" s="4">
        <f t="shared" si="15"/>
        <v>1.0392712446598489</v>
      </c>
      <c r="E92">
        <f t="shared" si="22"/>
        <v>869.97326419207582</v>
      </c>
      <c r="F92">
        <f t="shared" si="17"/>
        <v>1.0263931080283453</v>
      </c>
    </row>
    <row r="93" spans="1:6">
      <c r="A93" s="1">
        <v>43101</v>
      </c>
      <c r="B93">
        <v>25621.245234106133</v>
      </c>
      <c r="C93">
        <v>105.46280933276289</v>
      </c>
      <c r="D93" s="4">
        <f t="shared" si="15"/>
        <v>1.0546280933276289</v>
      </c>
      <c r="E93">
        <f t="shared" si="22"/>
        <v>966.44907922711707</v>
      </c>
      <c r="F93">
        <f t="shared" si="17"/>
        <v>1.0104182250507188</v>
      </c>
    </row>
    <row r="94" spans="1:6">
      <c r="A94" s="1">
        <v>43191</v>
      </c>
      <c r="B94">
        <v>22474.464292826313</v>
      </c>
      <c r="C94">
        <v>106.44543636354931</v>
      </c>
      <c r="D94" s="4">
        <f t="shared" si="15"/>
        <v>1.0644543636354931</v>
      </c>
      <c r="E94">
        <f>B94/D94/D90/D86/D82/D78/D74/D70/D66/D62/D58/D54/D50/D46/D42/D38/D34/D30/D26/D22/D18/D14/D10/D6</f>
        <v>479.23678331910298</v>
      </c>
      <c r="F94">
        <f t="shared" si="17"/>
        <v>1.0256231657871988</v>
      </c>
    </row>
    <row r="95" spans="1:6">
      <c r="A95" s="1">
        <v>43282</v>
      </c>
      <c r="B95">
        <v>24969.759104845027</v>
      </c>
      <c r="C95">
        <v>110.9002006920833</v>
      </c>
      <c r="D95" s="4">
        <f t="shared" si="15"/>
        <v>1.1090020069208331</v>
      </c>
      <c r="E95">
        <f t="shared" ref="E95:E97" si="23">B95/D95/D91/D87/D83/D79/D75/D71/D67/D63/D59/D55/D51/D47/D43/D39/D35/D31/D27/D23/D19/D15/D11/D7</f>
        <v>683.3862758526908</v>
      </c>
      <c r="F95">
        <f t="shared" si="17"/>
        <v>1.0272816804794078</v>
      </c>
    </row>
    <row r="96" spans="1:6">
      <c r="A96" s="1">
        <v>43374</v>
      </c>
      <c r="B96">
        <v>27196.843549961279</v>
      </c>
      <c r="C96">
        <v>111.7249396051925</v>
      </c>
      <c r="D96" s="4">
        <f t="shared" si="15"/>
        <v>1.117249396051925</v>
      </c>
      <c r="E96">
        <f t="shared" si="23"/>
        <v>892.87827897929265</v>
      </c>
      <c r="F96">
        <f t="shared" si="17"/>
        <v>1.0263284122972309</v>
      </c>
    </row>
    <row r="97" spans="1:6">
      <c r="A97" s="1">
        <v>43466</v>
      </c>
      <c r="B97">
        <v>29220.584141502397</v>
      </c>
      <c r="C97">
        <v>110.471138816372</v>
      </c>
      <c r="D97" s="4">
        <f t="shared" si="15"/>
        <v>1.1047113881637201</v>
      </c>
      <c r="E97">
        <f t="shared" si="23"/>
        <v>997.743267123176</v>
      </c>
      <c r="F97">
        <f t="shared" si="17"/>
        <v>1.0323805863844222</v>
      </c>
    </row>
    <row r="98" spans="1:6">
      <c r="A98" s="1">
        <v>43556</v>
      </c>
      <c r="B98">
        <v>24608.601432062842</v>
      </c>
      <c r="C98">
        <v>107.99970694626771</v>
      </c>
      <c r="D98" s="4">
        <f t="shared" si="15"/>
        <v>1.079997069462677</v>
      </c>
      <c r="E98">
        <f>B98/D98/D94/D90/D86/D82/D78/D74/D70/D66/D62/D58/D54/D50/D46/D42/D38/D34/D30/D26/D22/D18/D14/D10/D6</f>
        <v>485.87566856998347</v>
      </c>
      <c r="F98">
        <f t="shared" si="17"/>
        <v>1.0138530377507771</v>
      </c>
    </row>
    <row r="99" spans="1:6">
      <c r="A99" s="1">
        <v>43647</v>
      </c>
      <c r="B99">
        <v>26628.589878724502</v>
      </c>
      <c r="C99">
        <v>105.21842474068761</v>
      </c>
      <c r="D99" s="4">
        <f t="shared" si="15"/>
        <v>1.0521842474068761</v>
      </c>
      <c r="E99">
        <f t="shared" ref="E99:E101" si="24">B99/D99/D95/D91/D87/D83/D79/D75/D71/D67/D63/D59/D55/D51/D47/D43/D39/D35/D31/D27/D23/D19/D15/D11/D7</f>
        <v>692.64112466168717</v>
      </c>
      <c r="F99">
        <f t="shared" si="17"/>
        <v>1.0135426319433305</v>
      </c>
    </row>
    <row r="100" spans="1:6">
      <c r="A100" s="1">
        <v>43739</v>
      </c>
      <c r="B100">
        <v>28346.031565728943</v>
      </c>
      <c r="C100">
        <v>101.42190366415808</v>
      </c>
      <c r="D100" s="4">
        <f t="shared" si="15"/>
        <v>1.0142190366415809</v>
      </c>
      <c r="E100">
        <f t="shared" si="24"/>
        <v>917.55955808223393</v>
      </c>
      <c r="F100">
        <f t="shared" si="17"/>
        <v>1.0276423782322894</v>
      </c>
    </row>
    <row r="101" spans="1:6">
      <c r="A101" s="1">
        <v>43831</v>
      </c>
      <c r="B101">
        <v>30025.082864848035</v>
      </c>
      <c r="C101">
        <v>99.696245105960358</v>
      </c>
      <c r="D101" s="4">
        <f t="shared" si="15"/>
        <v>0.99696245105960357</v>
      </c>
      <c r="E101">
        <f t="shared" si="24"/>
        <v>1028.3366758110758</v>
      </c>
      <c r="F101">
        <f t="shared" si="17"/>
        <v>1.0306626059989468</v>
      </c>
    </row>
    <row r="102" spans="1:6">
      <c r="A102" s="1">
        <v>43922</v>
      </c>
      <c r="B102">
        <v>24852.378892808374</v>
      </c>
      <c r="C102">
        <v>99.532288062121268</v>
      </c>
      <c r="D102" s="4">
        <f t="shared" si="15"/>
        <v>0.99532288062121266</v>
      </c>
      <c r="E102">
        <f>B102/D102/D98/D94/D90/D86/D82/D78/D74/D70/D66/D62/D58/D54/D50/D46/D42/D38/D34/D30/D26/D22/D18/D14/D10/D6</f>
        <v>492.99463963367856</v>
      </c>
      <c r="F102">
        <f t="shared" si="17"/>
        <v>1.01465183692908</v>
      </c>
    </row>
    <row r="103" spans="1:6">
      <c r="A103" s="1">
        <v>44013</v>
      </c>
      <c r="B103">
        <v>23681.654179120105</v>
      </c>
      <c r="C103">
        <v>96.058202908492603</v>
      </c>
      <c r="D103" s="4">
        <f t="shared" si="15"/>
        <v>0.96058202908492607</v>
      </c>
      <c r="E103">
        <f t="shared" ref="E103:E105" si="25">B103/D103/D99/D95/D91/D87/D83/D79/D75/D71/D67/D63/D59/D55/D51/D47/D43/D39/D35/D31/D27/D23/D19/D15/D11/D7</f>
        <v>641.26521442868</v>
      </c>
      <c r="F103">
        <f t="shared" si="17"/>
        <v>0.9258260758656206</v>
      </c>
    </row>
    <row r="104" spans="1:6">
      <c r="A104" s="1">
        <v>44105</v>
      </c>
      <c r="B104">
        <v>27768.655208467739</v>
      </c>
      <c r="C104">
        <v>101.27055833807914</v>
      </c>
      <c r="D104" s="4">
        <f t="shared" si="15"/>
        <v>1.0127055833807914</v>
      </c>
      <c r="E104">
        <f t="shared" si="25"/>
        <v>887.59253466166365</v>
      </c>
      <c r="F104">
        <f t="shared" si="17"/>
        <v>0.96734051413163469</v>
      </c>
    </row>
    <row r="105" spans="1:6">
      <c r="A105" s="1">
        <v>44197</v>
      </c>
      <c r="B105">
        <v>31087.645012342553</v>
      </c>
      <c r="C105">
        <v>104.92490561071568</v>
      </c>
      <c r="D105" s="4">
        <f t="shared" si="15"/>
        <v>1.0492490561071568</v>
      </c>
      <c r="E105">
        <f t="shared" si="25"/>
        <v>1014.7530083662393</v>
      </c>
      <c r="F105">
        <f t="shared" si="17"/>
        <v>0.98679064185460208</v>
      </c>
    </row>
    <row r="106" spans="1:6">
      <c r="A106" s="1">
        <v>44287</v>
      </c>
      <c r="B106">
        <v>27091.314408420192</v>
      </c>
      <c r="C106">
        <v>109.38373528285584</v>
      </c>
      <c r="D106" s="4">
        <f t="shared" si="15"/>
        <v>1.0938373528285583</v>
      </c>
      <c r="E106">
        <f>B106/D106/D102/D98/D94/D90/D86/D82/D78/D74/D70/D66/D62/D58/D54/D50/D46/D42/D38/D34/D30/D26/D22/D18/D14/D10/D6</f>
        <v>491.30542291932841</v>
      </c>
      <c r="F106">
        <f t="shared" si="17"/>
        <v>0.99657355967276773</v>
      </c>
    </row>
    <row r="107" spans="1:6">
      <c r="A107" s="1">
        <v>44378</v>
      </c>
      <c r="B107">
        <v>30914.90001821089</v>
      </c>
      <c r="C107">
        <v>118.17101761775682</v>
      </c>
      <c r="D107" s="4">
        <f t="shared" si="15"/>
        <v>1.1817101761775681</v>
      </c>
      <c r="E107">
        <f t="shared" ref="E107:E109" si="26">B107/D107/D103/D99/D95/D91/D87/D83/D79/D75/D71/D67/D63/D59/D55/D51/D47/D43/D39/D35/D31/D27/D23/D19/D15/D11/D7</f>
        <v>708.40646857598574</v>
      </c>
      <c r="F107">
        <f t="shared" si="17"/>
        <v>1.10470122600853</v>
      </c>
    </row>
    <row r="108" spans="1:6">
      <c r="A108" s="1">
        <v>44470</v>
      </c>
      <c r="B108">
        <v>34225.499167275775</v>
      </c>
      <c r="C108">
        <v>118.52676364789166</v>
      </c>
      <c r="D108" s="4">
        <f t="shared" si="15"/>
        <v>1.1852676364789165</v>
      </c>
      <c r="E108">
        <f t="shared" si="26"/>
        <v>922.97971731055134</v>
      </c>
      <c r="F108">
        <f t="shared" si="17"/>
        <v>1.0398687249689147</v>
      </c>
    </row>
    <row r="109" spans="1:6">
      <c r="A109" s="1">
        <v>44562</v>
      </c>
      <c r="B109">
        <v>38783.275561182221</v>
      </c>
      <c r="C109">
        <v>118.78565011185501</v>
      </c>
      <c r="D109" s="4">
        <f t="shared" si="15"/>
        <v>1.18785650111855</v>
      </c>
      <c r="E109">
        <f t="shared" si="26"/>
        <v>1065.7443292265998</v>
      </c>
      <c r="F109">
        <f t="shared" si="17"/>
        <v>1.0502499824488887</v>
      </c>
    </row>
    <row r="110" spans="1:6">
      <c r="A110" s="1">
        <v>44652</v>
      </c>
      <c r="B110">
        <v>34629.163028625699</v>
      </c>
      <c r="C110">
        <v>123.4</v>
      </c>
      <c r="D110" s="4">
        <f t="shared" si="15"/>
        <v>1.234</v>
      </c>
      <c r="E110">
        <f>B110/D110/D106/D102/D98/D94/D90/D86/D82/D78/D74/D70/D66/D62/D58/D54/D50/D46/D42/D38/D34/D30/D26/D22/D18/D14/D10/D6</f>
        <v>508.91859152931818</v>
      </c>
      <c r="F110">
        <f t="shared" si="17"/>
        <v>1.0358497337670987</v>
      </c>
    </row>
    <row r="111" spans="1:6">
      <c r="A111" s="1">
        <v>44743</v>
      </c>
      <c r="B111">
        <v>34663.637165642198</v>
      </c>
      <c r="C111">
        <v>117</v>
      </c>
      <c r="D111" s="4">
        <f t="shared" si="15"/>
        <v>1.17</v>
      </c>
      <c r="E111">
        <f t="shared" ref="E111:E112" si="27">B111/D111/D107/D103/D99/D95/D91/D87/D83/D79/D75/D71/D67/D63/D59/D55/D51/D47/D43/D39/D35/D31/D27/D23/D19/D15/D11/D7</f>
        <v>678.89551607100827</v>
      </c>
      <c r="F111">
        <f t="shared" si="17"/>
        <v>0.95834178001748149</v>
      </c>
    </row>
    <row r="112" spans="1:6">
      <c r="A112" s="1">
        <v>44835</v>
      </c>
      <c r="B112">
        <v>36828.800353346909</v>
      </c>
      <c r="C112">
        <v>111.70788004608876</v>
      </c>
      <c r="D112" s="4">
        <f t="shared" si="15"/>
        <v>1.1170788004608876</v>
      </c>
      <c r="E112">
        <f t="shared" si="27"/>
        <v>889.09082606258312</v>
      </c>
      <c r="F112">
        <f t="shared" si="17"/>
        <v>0.96328316796958846</v>
      </c>
    </row>
    <row r="113" spans="1:6">
      <c r="A113" s="1">
        <v>44927</v>
      </c>
      <c r="B113">
        <v>42251.413050719624</v>
      </c>
      <c r="C113">
        <v>108.21889961953828</v>
      </c>
      <c r="D113" s="4">
        <f t="shared" si="15"/>
        <v>1.0821889961953828</v>
      </c>
      <c r="E113">
        <f>B113/D113/D109/D105/D101/D97/D93/D89/D85/D81/D77/D73/D69/D65/D61/D57/D53/D49/D45/D41/D37/D33/D29/D25/D21/D17/D13/D9</f>
        <v>1072.8689310376813</v>
      </c>
      <c r="F113">
        <f t="shared" si="17"/>
        <v>1.0066850947414863</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7086-5CC2-41DE-ADF1-49A97B1515C9}">
  <dimension ref="A1:E117"/>
  <sheetViews>
    <sheetView workbookViewId="0">
      <selection activeCell="I12" sqref="I12"/>
    </sheetView>
  </sheetViews>
  <sheetFormatPr defaultRowHeight="14.4"/>
  <cols>
    <col min="1" max="1" width="10.109375" bestFit="1" customWidth="1"/>
  </cols>
  <sheetData>
    <row r="1" spans="1:5">
      <c r="B1" t="s">
        <v>697</v>
      </c>
      <c r="D1" t="s">
        <v>699</v>
      </c>
    </row>
    <row r="2" spans="1:5">
      <c r="A2" s="1">
        <v>34425</v>
      </c>
    </row>
    <row r="3" spans="1:5">
      <c r="A3" s="1">
        <v>34516</v>
      </c>
    </row>
    <row r="4" spans="1:5">
      <c r="A4" s="1">
        <v>34608</v>
      </c>
    </row>
    <row r="5" spans="1:5">
      <c r="A5" s="1">
        <v>34700</v>
      </c>
    </row>
    <row r="6" spans="1:5">
      <c r="A6" s="1">
        <v>34790</v>
      </c>
      <c r="B6">
        <v>883</v>
      </c>
    </row>
    <row r="7" spans="1:5">
      <c r="A7" s="1">
        <v>34881</v>
      </c>
      <c r="B7">
        <v>888</v>
      </c>
    </row>
    <row r="8" spans="1:5">
      <c r="A8" s="1">
        <v>34973</v>
      </c>
      <c r="B8">
        <v>872</v>
      </c>
    </row>
    <row r="9" spans="1:5">
      <c r="A9" s="1">
        <v>35065</v>
      </c>
      <c r="B9">
        <v>890</v>
      </c>
    </row>
    <row r="10" spans="1:5">
      <c r="A10" s="1">
        <v>35156</v>
      </c>
      <c r="B10">
        <v>849</v>
      </c>
      <c r="C10">
        <f>B10/B6</f>
        <v>0.96149490373725932</v>
      </c>
      <c r="E10" t="e">
        <f>D10/D6</f>
        <v>#DIV/0!</v>
      </c>
    </row>
    <row r="11" spans="1:5">
      <c r="A11" s="1">
        <v>35247</v>
      </c>
      <c r="B11">
        <v>835</v>
      </c>
      <c r="C11">
        <f t="shared" ref="C11:C74" si="0">B11/B7</f>
        <v>0.94031531531531531</v>
      </c>
      <c r="E11" t="e">
        <f t="shared" ref="E11:E74" si="1">D11/D7</f>
        <v>#DIV/0!</v>
      </c>
    </row>
    <row r="12" spans="1:5">
      <c r="A12" s="1">
        <v>35339</v>
      </c>
      <c r="B12">
        <v>819</v>
      </c>
      <c r="C12">
        <f t="shared" si="0"/>
        <v>0.93922018348623848</v>
      </c>
      <c r="E12" t="e">
        <f t="shared" si="1"/>
        <v>#DIV/0!</v>
      </c>
    </row>
    <row r="13" spans="1:5">
      <c r="A13" s="1">
        <v>35431</v>
      </c>
      <c r="B13">
        <v>867</v>
      </c>
      <c r="C13">
        <f t="shared" si="0"/>
        <v>0.97415730337078654</v>
      </c>
      <c r="E13" t="e">
        <f t="shared" si="1"/>
        <v>#DIV/0!</v>
      </c>
    </row>
    <row r="14" spans="1:5">
      <c r="A14" s="1">
        <v>35521</v>
      </c>
      <c r="B14">
        <v>838</v>
      </c>
      <c r="C14">
        <f t="shared" si="0"/>
        <v>0.98704358068315667</v>
      </c>
      <c r="D14">
        <v>100</v>
      </c>
      <c r="E14" t="e">
        <f t="shared" si="1"/>
        <v>#DIV/0!</v>
      </c>
    </row>
    <row r="15" spans="1:5">
      <c r="A15" s="1">
        <v>35612</v>
      </c>
      <c r="B15">
        <v>796</v>
      </c>
      <c r="C15">
        <f t="shared" si="0"/>
        <v>0.95329341317365268</v>
      </c>
      <c r="D15">
        <v>116.9</v>
      </c>
      <c r="E15" t="e">
        <f t="shared" si="1"/>
        <v>#DIV/0!</v>
      </c>
    </row>
    <row r="16" spans="1:5">
      <c r="A16" s="1">
        <v>35704</v>
      </c>
      <c r="B16">
        <v>778</v>
      </c>
      <c r="C16">
        <f t="shared" si="0"/>
        <v>0.94993894993894989</v>
      </c>
      <c r="D16">
        <v>136</v>
      </c>
      <c r="E16" t="e">
        <f t="shared" si="1"/>
        <v>#DIV/0!</v>
      </c>
    </row>
    <row r="17" spans="1:5">
      <c r="A17" s="1">
        <v>35796</v>
      </c>
      <c r="B17">
        <v>843</v>
      </c>
      <c r="C17">
        <f t="shared" si="0"/>
        <v>0.97231833910034604</v>
      </c>
      <c r="D17">
        <v>106.4</v>
      </c>
      <c r="E17" t="e">
        <f t="shared" si="1"/>
        <v>#DIV/0!</v>
      </c>
    </row>
    <row r="18" spans="1:5">
      <c r="A18" s="1">
        <v>35886</v>
      </c>
      <c r="B18">
        <v>814</v>
      </c>
      <c r="C18">
        <f t="shared" si="0"/>
        <v>0.97136038186157514</v>
      </c>
      <c r="D18">
        <v>97.4</v>
      </c>
      <c r="E18">
        <f t="shared" si="1"/>
        <v>0.97400000000000009</v>
      </c>
    </row>
    <row r="19" spans="1:5">
      <c r="A19" s="1">
        <v>35977</v>
      </c>
      <c r="B19">
        <v>780</v>
      </c>
      <c r="C19">
        <f t="shared" si="0"/>
        <v>0.97989949748743721</v>
      </c>
      <c r="D19">
        <v>111.4</v>
      </c>
      <c r="E19">
        <f t="shared" si="1"/>
        <v>0.95295124037639012</v>
      </c>
    </row>
    <row r="20" spans="1:5">
      <c r="A20" s="1">
        <v>36069</v>
      </c>
      <c r="B20">
        <v>764</v>
      </c>
      <c r="C20">
        <f t="shared" si="0"/>
        <v>0.98200514138817485</v>
      </c>
      <c r="D20">
        <v>121.7</v>
      </c>
      <c r="E20">
        <f t="shared" si="1"/>
        <v>0.89485294117647063</v>
      </c>
    </row>
    <row r="21" spans="1:5">
      <c r="A21" s="1">
        <v>36161</v>
      </c>
      <c r="B21">
        <v>828</v>
      </c>
      <c r="C21">
        <f t="shared" si="0"/>
        <v>0.98220640569395012</v>
      </c>
      <c r="D21">
        <v>94.4</v>
      </c>
      <c r="E21">
        <f t="shared" si="1"/>
        <v>0.88721804511278191</v>
      </c>
    </row>
    <row r="22" spans="1:5">
      <c r="A22" s="1">
        <v>36251</v>
      </c>
      <c r="B22">
        <v>821</v>
      </c>
      <c r="C22">
        <f t="shared" si="0"/>
        <v>1.0085995085995085</v>
      </c>
      <c r="D22">
        <v>92.4</v>
      </c>
      <c r="E22">
        <f t="shared" si="1"/>
        <v>0.94866529774127306</v>
      </c>
    </row>
    <row r="23" spans="1:5">
      <c r="A23" s="1">
        <v>36342</v>
      </c>
      <c r="B23">
        <v>831</v>
      </c>
      <c r="C23">
        <f t="shared" si="0"/>
        <v>1.0653846153846154</v>
      </c>
      <c r="D23">
        <v>112.8</v>
      </c>
      <c r="E23">
        <f t="shared" si="1"/>
        <v>1.0125673249551166</v>
      </c>
    </row>
    <row r="24" spans="1:5">
      <c r="A24" s="1">
        <v>36434</v>
      </c>
      <c r="B24">
        <v>833</v>
      </c>
      <c r="C24">
        <f t="shared" si="0"/>
        <v>1.0903141361256545</v>
      </c>
      <c r="D24">
        <v>130.6</v>
      </c>
      <c r="E24">
        <f t="shared" si="1"/>
        <v>1.0731306491372226</v>
      </c>
    </row>
    <row r="25" spans="1:5">
      <c r="A25" s="1">
        <v>36526</v>
      </c>
      <c r="B25">
        <v>887</v>
      </c>
      <c r="C25">
        <f t="shared" si="0"/>
        <v>1.0712560386473431</v>
      </c>
      <c r="D25">
        <v>105.5</v>
      </c>
      <c r="E25">
        <f t="shared" si="1"/>
        <v>1.1175847457627117</v>
      </c>
    </row>
    <row r="26" spans="1:5">
      <c r="A26" s="1">
        <v>36617</v>
      </c>
      <c r="B26">
        <v>886</v>
      </c>
      <c r="C26">
        <f t="shared" si="0"/>
        <v>1.0791717417783191</v>
      </c>
      <c r="D26">
        <v>97.2</v>
      </c>
      <c r="E26">
        <f t="shared" si="1"/>
        <v>1.051948051948052</v>
      </c>
    </row>
    <row r="27" spans="1:5">
      <c r="A27" s="1">
        <v>36708</v>
      </c>
      <c r="B27">
        <v>867</v>
      </c>
      <c r="C27">
        <f t="shared" si="0"/>
        <v>1.0433212996389891</v>
      </c>
      <c r="D27">
        <v>121.1</v>
      </c>
      <c r="E27">
        <f t="shared" si="1"/>
        <v>1.073581560283688</v>
      </c>
    </row>
    <row r="28" spans="1:5">
      <c r="A28" s="1">
        <v>36800</v>
      </c>
      <c r="B28">
        <v>868</v>
      </c>
      <c r="C28">
        <f t="shared" si="0"/>
        <v>1.0420168067226891</v>
      </c>
      <c r="D28">
        <v>136.69999999999999</v>
      </c>
      <c r="E28">
        <f t="shared" si="1"/>
        <v>1.0467075038284839</v>
      </c>
    </row>
    <row r="29" spans="1:5">
      <c r="A29" s="1">
        <v>36892</v>
      </c>
      <c r="B29">
        <v>921</v>
      </c>
      <c r="C29">
        <f t="shared" si="0"/>
        <v>1.0383314543404736</v>
      </c>
      <c r="D29">
        <v>107.9</v>
      </c>
      <c r="E29">
        <f t="shared" si="1"/>
        <v>1.0227488151658768</v>
      </c>
    </row>
    <row r="30" spans="1:5">
      <c r="A30" s="1">
        <v>36982</v>
      </c>
      <c r="B30">
        <v>893</v>
      </c>
      <c r="C30">
        <f t="shared" si="0"/>
        <v>1.0079006772009029</v>
      </c>
      <c r="D30">
        <v>98.2</v>
      </c>
      <c r="E30">
        <f t="shared" si="1"/>
        <v>1.0102880658436213</v>
      </c>
    </row>
    <row r="31" spans="1:5">
      <c r="A31" s="1">
        <v>37073</v>
      </c>
      <c r="B31">
        <v>904</v>
      </c>
      <c r="C31">
        <f t="shared" si="0"/>
        <v>1.0426758938869665</v>
      </c>
      <c r="D31">
        <v>120.6</v>
      </c>
      <c r="E31">
        <f t="shared" si="1"/>
        <v>0.9958711808422791</v>
      </c>
    </row>
    <row r="32" spans="1:5">
      <c r="A32" s="1">
        <v>37165</v>
      </c>
      <c r="B32">
        <v>902</v>
      </c>
      <c r="C32">
        <f t="shared" si="0"/>
        <v>1.0391705069124424</v>
      </c>
      <c r="D32">
        <v>132.80000000000001</v>
      </c>
      <c r="E32">
        <f t="shared" si="1"/>
        <v>0.97147037307973683</v>
      </c>
    </row>
    <row r="33" spans="1:5">
      <c r="A33" s="1">
        <v>37257</v>
      </c>
      <c r="B33">
        <v>952</v>
      </c>
      <c r="C33">
        <f t="shared" si="0"/>
        <v>1.0336590662323561</v>
      </c>
      <c r="D33">
        <v>105.3</v>
      </c>
      <c r="E33">
        <f t="shared" si="1"/>
        <v>0.97590361445783125</v>
      </c>
    </row>
    <row r="34" spans="1:5">
      <c r="A34" s="1">
        <v>37347</v>
      </c>
      <c r="B34">
        <v>935</v>
      </c>
      <c r="C34">
        <f t="shared" si="0"/>
        <v>1.0470324748040314</v>
      </c>
      <c r="D34">
        <v>94.7</v>
      </c>
      <c r="E34">
        <f t="shared" si="1"/>
        <v>0.96435845213849292</v>
      </c>
    </row>
    <row r="35" spans="1:5">
      <c r="A35" s="1">
        <v>37438</v>
      </c>
      <c r="B35">
        <v>951</v>
      </c>
      <c r="C35">
        <f t="shared" si="0"/>
        <v>1.0519911504424779</v>
      </c>
      <c r="D35">
        <v>119</v>
      </c>
      <c r="E35">
        <f t="shared" si="1"/>
        <v>0.98673300165837485</v>
      </c>
    </row>
    <row r="36" spans="1:5">
      <c r="A36" s="1">
        <v>37530</v>
      </c>
      <c r="B36">
        <v>965</v>
      </c>
      <c r="C36">
        <f t="shared" si="0"/>
        <v>1.0698447893569845</v>
      </c>
      <c r="D36">
        <v>133.5</v>
      </c>
      <c r="E36">
        <f t="shared" si="1"/>
        <v>1.0052710843373494</v>
      </c>
    </row>
    <row r="37" spans="1:5">
      <c r="A37" s="1">
        <v>37622</v>
      </c>
      <c r="B37">
        <v>1015</v>
      </c>
      <c r="C37">
        <f t="shared" si="0"/>
        <v>1.0661764705882353</v>
      </c>
      <c r="D37">
        <v>106.7</v>
      </c>
      <c r="E37">
        <f t="shared" si="1"/>
        <v>1.01329534662868</v>
      </c>
    </row>
    <row r="38" spans="1:5">
      <c r="A38" s="1">
        <v>37712</v>
      </c>
      <c r="B38">
        <v>1009</v>
      </c>
      <c r="C38">
        <f t="shared" si="0"/>
        <v>1.0791443850267379</v>
      </c>
      <c r="D38">
        <v>96.8</v>
      </c>
      <c r="E38">
        <f t="shared" si="1"/>
        <v>1.0221752903907075</v>
      </c>
    </row>
    <row r="39" spans="1:5">
      <c r="A39" s="1">
        <v>37803</v>
      </c>
      <c r="B39">
        <v>1024</v>
      </c>
      <c r="C39">
        <f t="shared" si="0"/>
        <v>1.0767613038906414</v>
      </c>
      <c r="D39">
        <v>121.3</v>
      </c>
      <c r="E39">
        <f t="shared" si="1"/>
        <v>1.0193277310924369</v>
      </c>
    </row>
    <row r="40" spans="1:5">
      <c r="A40" s="1">
        <v>37895</v>
      </c>
      <c r="B40">
        <v>1039</v>
      </c>
      <c r="C40">
        <f t="shared" si="0"/>
        <v>1.0766839378238342</v>
      </c>
      <c r="D40">
        <v>138.5</v>
      </c>
      <c r="E40">
        <f t="shared" si="1"/>
        <v>1.0374531835205993</v>
      </c>
    </row>
    <row r="41" spans="1:5">
      <c r="A41" s="1">
        <v>37987</v>
      </c>
      <c r="B41">
        <v>1099</v>
      </c>
      <c r="C41">
        <f t="shared" si="0"/>
        <v>1.0827586206896551</v>
      </c>
      <c r="D41">
        <v>111.5</v>
      </c>
      <c r="E41">
        <f t="shared" si="1"/>
        <v>1.0449859418931584</v>
      </c>
    </row>
    <row r="42" spans="1:5">
      <c r="A42" s="1">
        <v>38078</v>
      </c>
      <c r="B42">
        <v>1085</v>
      </c>
      <c r="C42">
        <f t="shared" si="0"/>
        <v>1.0753221010901883</v>
      </c>
      <c r="D42">
        <v>102.9</v>
      </c>
      <c r="E42">
        <f t="shared" si="1"/>
        <v>1.0630165289256199</v>
      </c>
    </row>
    <row r="43" spans="1:5">
      <c r="A43" s="1">
        <v>38169</v>
      </c>
      <c r="B43">
        <v>1099</v>
      </c>
      <c r="C43">
        <f t="shared" si="0"/>
        <v>1.0732421875</v>
      </c>
      <c r="D43">
        <v>128.30000000000001</v>
      </c>
      <c r="E43">
        <f t="shared" si="1"/>
        <v>1.0577081615828525</v>
      </c>
    </row>
    <row r="44" spans="1:5">
      <c r="A44" s="1">
        <v>38261</v>
      </c>
      <c r="B44">
        <v>1109</v>
      </c>
      <c r="C44">
        <f t="shared" si="0"/>
        <v>1.0673724735322425</v>
      </c>
      <c r="D44">
        <v>143.6</v>
      </c>
      <c r="E44">
        <f t="shared" si="1"/>
        <v>1.0368231046931407</v>
      </c>
    </row>
    <row r="45" spans="1:5">
      <c r="A45" s="1">
        <v>38353</v>
      </c>
      <c r="B45">
        <v>1148</v>
      </c>
      <c r="C45">
        <f t="shared" si="0"/>
        <v>1.0445859872611465</v>
      </c>
      <c r="D45">
        <v>115.3</v>
      </c>
      <c r="E45">
        <f t="shared" si="1"/>
        <v>1.0340807174887892</v>
      </c>
    </row>
    <row r="46" spans="1:5">
      <c r="A46" s="1">
        <v>38443</v>
      </c>
      <c r="B46">
        <v>1113</v>
      </c>
      <c r="C46">
        <f t="shared" si="0"/>
        <v>1.0258064516129033</v>
      </c>
      <c r="D46">
        <v>95.8</v>
      </c>
      <c r="E46">
        <f t="shared" si="1"/>
        <v>0.93100097181729824</v>
      </c>
    </row>
    <row r="47" spans="1:5">
      <c r="A47" s="1">
        <v>38534</v>
      </c>
      <c r="B47">
        <v>1130</v>
      </c>
      <c r="C47">
        <f t="shared" si="0"/>
        <v>1.0282074613284804</v>
      </c>
      <c r="D47">
        <v>128.4</v>
      </c>
      <c r="E47">
        <f t="shared" si="1"/>
        <v>1.0007794232268121</v>
      </c>
    </row>
    <row r="48" spans="1:5">
      <c r="A48" s="1">
        <v>38626</v>
      </c>
      <c r="B48">
        <v>1125</v>
      </c>
      <c r="C48">
        <f t="shared" si="0"/>
        <v>1.0144274120829577</v>
      </c>
      <c r="D48">
        <v>146.19999999999999</v>
      </c>
      <c r="E48">
        <f t="shared" si="1"/>
        <v>1.0181058495821727</v>
      </c>
    </row>
    <row r="49" spans="1:5">
      <c r="A49" s="1">
        <v>38718</v>
      </c>
      <c r="B49">
        <v>1182</v>
      </c>
      <c r="C49">
        <f t="shared" si="0"/>
        <v>1.029616724738676</v>
      </c>
      <c r="D49">
        <v>116.1</v>
      </c>
      <c r="E49">
        <f t="shared" si="1"/>
        <v>1.0069384215091066</v>
      </c>
    </row>
    <row r="50" spans="1:5">
      <c r="A50" s="1">
        <v>38808</v>
      </c>
      <c r="B50">
        <v>1135</v>
      </c>
      <c r="C50">
        <f t="shared" si="0"/>
        <v>1.0197663971248876</v>
      </c>
      <c r="D50">
        <v>97.5</v>
      </c>
      <c r="E50">
        <f t="shared" si="1"/>
        <v>1.0177453027139876</v>
      </c>
    </row>
    <row r="51" spans="1:5">
      <c r="A51" s="1">
        <v>38899</v>
      </c>
      <c r="B51">
        <v>1163</v>
      </c>
      <c r="C51">
        <f t="shared" si="0"/>
        <v>1.0292035398230088</v>
      </c>
      <c r="D51">
        <v>132.9</v>
      </c>
      <c r="E51">
        <f t="shared" si="1"/>
        <v>1.0350467289719627</v>
      </c>
    </row>
    <row r="52" spans="1:5">
      <c r="A52" s="1">
        <v>38991</v>
      </c>
      <c r="B52">
        <v>1175</v>
      </c>
      <c r="C52">
        <f t="shared" si="0"/>
        <v>1.0444444444444445</v>
      </c>
      <c r="D52">
        <v>149.5</v>
      </c>
      <c r="E52">
        <f t="shared" si="1"/>
        <v>1.0225718194254447</v>
      </c>
    </row>
    <row r="53" spans="1:5">
      <c r="A53" s="1">
        <v>39083</v>
      </c>
      <c r="B53">
        <v>1202</v>
      </c>
      <c r="C53">
        <f t="shared" si="0"/>
        <v>1.0169204737732656</v>
      </c>
      <c r="D53">
        <v>117.7</v>
      </c>
      <c r="E53">
        <f t="shared" si="1"/>
        <v>1.0137812230835488</v>
      </c>
    </row>
    <row r="54" spans="1:5">
      <c r="A54" s="1">
        <v>39173</v>
      </c>
      <c r="B54">
        <v>1173</v>
      </c>
      <c r="C54">
        <f t="shared" si="0"/>
        <v>1.0334801762114538</v>
      </c>
      <c r="D54">
        <v>101.4</v>
      </c>
      <c r="E54">
        <f t="shared" si="1"/>
        <v>1.04</v>
      </c>
    </row>
    <row r="55" spans="1:5">
      <c r="A55" s="1">
        <v>39264</v>
      </c>
      <c r="B55">
        <v>1194</v>
      </c>
      <c r="C55">
        <f t="shared" si="0"/>
        <v>1.0266552020636286</v>
      </c>
      <c r="D55">
        <v>132</v>
      </c>
      <c r="E55">
        <f t="shared" si="1"/>
        <v>0.99322799097065462</v>
      </c>
    </row>
    <row r="56" spans="1:5">
      <c r="A56" s="1">
        <v>39356</v>
      </c>
      <c r="B56">
        <v>1181</v>
      </c>
      <c r="C56">
        <f t="shared" si="0"/>
        <v>1.0051063829787235</v>
      </c>
      <c r="D56">
        <v>149.1</v>
      </c>
      <c r="E56">
        <f t="shared" si="1"/>
        <v>0.99732441471571898</v>
      </c>
    </row>
    <row r="57" spans="1:5">
      <c r="A57" s="1">
        <v>39448</v>
      </c>
      <c r="B57">
        <v>1240</v>
      </c>
      <c r="C57">
        <f t="shared" si="0"/>
        <v>1.0316139767054908</v>
      </c>
      <c r="D57">
        <v>119.2</v>
      </c>
      <c r="E57">
        <f t="shared" si="1"/>
        <v>1.0127442650807137</v>
      </c>
    </row>
    <row r="58" spans="1:5">
      <c r="A58" s="1">
        <v>39539</v>
      </c>
      <c r="B58">
        <v>1234</v>
      </c>
      <c r="C58">
        <f t="shared" si="0"/>
        <v>1.052003410059676</v>
      </c>
      <c r="D58">
        <v>106.1</v>
      </c>
      <c r="E58">
        <f t="shared" si="1"/>
        <v>1.0463510848126232</v>
      </c>
    </row>
    <row r="59" spans="1:5">
      <c r="A59" s="1">
        <v>39630</v>
      </c>
      <c r="B59">
        <v>1230</v>
      </c>
      <c r="C59">
        <f t="shared" si="0"/>
        <v>1.0301507537688441</v>
      </c>
      <c r="D59">
        <v>140.69999999999999</v>
      </c>
      <c r="E59">
        <f t="shared" si="1"/>
        <v>1.0659090909090909</v>
      </c>
    </row>
    <row r="60" spans="1:5">
      <c r="A60" s="1">
        <v>39722</v>
      </c>
      <c r="B60">
        <v>1196</v>
      </c>
      <c r="C60">
        <f t="shared" si="0"/>
        <v>1.0127011007620661</v>
      </c>
      <c r="D60">
        <v>153.69999999999999</v>
      </c>
      <c r="E60">
        <f t="shared" si="1"/>
        <v>1.0308517773306505</v>
      </c>
    </row>
    <row r="61" spans="1:5">
      <c r="A61" s="1">
        <v>39814</v>
      </c>
      <c r="B61">
        <v>1160</v>
      </c>
      <c r="C61">
        <f t="shared" si="0"/>
        <v>0.93548387096774188</v>
      </c>
      <c r="D61">
        <v>117.9</v>
      </c>
      <c r="E61">
        <f t="shared" si="1"/>
        <v>0.98909395973154368</v>
      </c>
    </row>
    <row r="62" spans="1:5">
      <c r="A62" s="1">
        <v>39904</v>
      </c>
      <c r="B62">
        <v>1023</v>
      </c>
      <c r="C62">
        <f t="shared" si="0"/>
        <v>0.8290113452188006</v>
      </c>
      <c r="D62">
        <v>96.4</v>
      </c>
      <c r="E62">
        <f t="shared" si="1"/>
        <v>0.9085768143261076</v>
      </c>
    </row>
    <row r="63" spans="1:5">
      <c r="A63" s="1">
        <v>39995</v>
      </c>
      <c r="B63">
        <v>1013</v>
      </c>
      <c r="C63">
        <f t="shared" si="0"/>
        <v>0.82357723577235775</v>
      </c>
      <c r="D63">
        <v>116.7</v>
      </c>
      <c r="E63">
        <f t="shared" si="1"/>
        <v>0.82942430703624748</v>
      </c>
    </row>
    <row r="64" spans="1:5">
      <c r="A64" s="1">
        <v>40087</v>
      </c>
      <c r="B64">
        <v>1120</v>
      </c>
      <c r="C64">
        <f t="shared" si="0"/>
        <v>0.9364548494983278</v>
      </c>
      <c r="D64">
        <v>152</v>
      </c>
      <c r="E64">
        <f t="shared" si="1"/>
        <v>0.98893949251789204</v>
      </c>
    </row>
    <row r="65" spans="1:5">
      <c r="A65" s="1">
        <v>40179</v>
      </c>
      <c r="B65">
        <v>1187</v>
      </c>
      <c r="C65">
        <f t="shared" si="0"/>
        <v>1.0232758620689655</v>
      </c>
      <c r="D65">
        <v>108.4</v>
      </c>
      <c r="E65">
        <f t="shared" si="1"/>
        <v>0.91942324003392706</v>
      </c>
    </row>
    <row r="66" spans="1:5">
      <c r="A66" s="1">
        <v>40269</v>
      </c>
      <c r="B66">
        <v>1145</v>
      </c>
      <c r="C66">
        <f t="shared" si="0"/>
        <v>1.1192570869990224</v>
      </c>
      <c r="D66">
        <v>100.6</v>
      </c>
      <c r="E66">
        <f t="shared" si="1"/>
        <v>1.0435684647302903</v>
      </c>
    </row>
    <row r="67" spans="1:5">
      <c r="A67" s="1">
        <v>40360</v>
      </c>
      <c r="B67">
        <v>1146</v>
      </c>
      <c r="C67">
        <f t="shared" si="0"/>
        <v>1.1312931885488648</v>
      </c>
      <c r="D67">
        <v>123.8</v>
      </c>
      <c r="E67">
        <f t="shared" si="1"/>
        <v>1.0608397600685517</v>
      </c>
    </row>
    <row r="68" spans="1:5">
      <c r="A68" s="1">
        <v>40452</v>
      </c>
      <c r="B68">
        <v>1139</v>
      </c>
      <c r="C68">
        <f t="shared" si="0"/>
        <v>1.0169642857142858</v>
      </c>
      <c r="D68">
        <v>157.69999999999999</v>
      </c>
      <c r="E68">
        <f t="shared" si="1"/>
        <v>1.0374999999999999</v>
      </c>
    </row>
    <row r="69" spans="1:5">
      <c r="A69" s="1">
        <v>40544</v>
      </c>
      <c r="B69">
        <v>1217</v>
      </c>
      <c r="C69">
        <f t="shared" si="0"/>
        <v>1.025273799494524</v>
      </c>
      <c r="D69">
        <v>117.5</v>
      </c>
      <c r="E69">
        <f t="shared" si="1"/>
        <v>1.0839483394833949</v>
      </c>
    </row>
    <row r="70" spans="1:5">
      <c r="A70" s="1">
        <v>40634</v>
      </c>
      <c r="B70">
        <v>1189</v>
      </c>
      <c r="C70">
        <f t="shared" si="0"/>
        <v>1.0384279475982532</v>
      </c>
      <c r="D70">
        <v>103.9</v>
      </c>
      <c r="E70">
        <f t="shared" si="1"/>
        <v>1.0328031809145131</v>
      </c>
    </row>
    <row r="71" spans="1:5">
      <c r="A71" s="1">
        <v>40725</v>
      </c>
      <c r="B71">
        <v>1205</v>
      </c>
      <c r="C71">
        <f t="shared" si="0"/>
        <v>1.0514834205933683</v>
      </c>
      <c r="D71">
        <v>128.80000000000001</v>
      </c>
      <c r="E71">
        <f t="shared" si="1"/>
        <v>1.0403877221324718</v>
      </c>
    </row>
    <row r="72" spans="1:5">
      <c r="A72" s="1">
        <v>40817</v>
      </c>
      <c r="B72">
        <v>1164</v>
      </c>
      <c r="C72">
        <f t="shared" si="0"/>
        <v>1.0219490781387182</v>
      </c>
      <c r="D72">
        <v>164.6</v>
      </c>
      <c r="E72">
        <f t="shared" si="1"/>
        <v>1.0437539632213064</v>
      </c>
    </row>
    <row r="73" spans="1:5">
      <c r="A73" s="1">
        <v>40909</v>
      </c>
      <c r="B73">
        <v>1243</v>
      </c>
      <c r="C73">
        <f t="shared" si="0"/>
        <v>1.0213640098603123</v>
      </c>
      <c r="D73">
        <v>123.5</v>
      </c>
      <c r="E73">
        <f t="shared" si="1"/>
        <v>1.0510638297872341</v>
      </c>
    </row>
    <row r="74" spans="1:5">
      <c r="A74" s="1">
        <v>41000</v>
      </c>
      <c r="B74">
        <v>1245</v>
      </c>
      <c r="C74">
        <f t="shared" si="0"/>
        <v>1.047098402018503</v>
      </c>
      <c r="D74">
        <v>113.1</v>
      </c>
      <c r="E74">
        <f t="shared" si="1"/>
        <v>1.0885466794995187</v>
      </c>
    </row>
    <row r="75" spans="1:5">
      <c r="A75" s="1">
        <v>41091</v>
      </c>
      <c r="B75">
        <v>1213</v>
      </c>
      <c r="C75">
        <f t="shared" ref="C75:C116" si="2">B75/B71</f>
        <v>1.0066390041493776</v>
      </c>
      <c r="D75">
        <v>136.5</v>
      </c>
      <c r="E75">
        <f t="shared" ref="E75:E117" si="3">D75/D71</f>
        <v>1.0597826086956521</v>
      </c>
    </row>
    <row r="76" spans="1:5">
      <c r="A76" s="1">
        <v>41183</v>
      </c>
      <c r="B76">
        <v>1210</v>
      </c>
      <c r="C76">
        <f t="shared" si="2"/>
        <v>1.0395189003436427</v>
      </c>
      <c r="D76">
        <v>176.7</v>
      </c>
      <c r="E76">
        <f t="shared" si="3"/>
        <v>1.0735115431348723</v>
      </c>
    </row>
    <row r="77" spans="1:5">
      <c r="A77" s="1">
        <v>41275</v>
      </c>
      <c r="B77">
        <v>1266</v>
      </c>
      <c r="C77">
        <f t="shared" si="2"/>
        <v>1.0185036202735318</v>
      </c>
      <c r="D77">
        <v>130.9</v>
      </c>
      <c r="E77">
        <f t="shared" si="3"/>
        <v>1.059919028340081</v>
      </c>
    </row>
    <row r="78" spans="1:5">
      <c r="A78" s="1">
        <v>41365</v>
      </c>
      <c r="B78">
        <v>1225</v>
      </c>
      <c r="C78">
        <f t="shared" si="2"/>
        <v>0.98393574297188757</v>
      </c>
      <c r="D78">
        <v>121.6</v>
      </c>
      <c r="E78">
        <f t="shared" si="3"/>
        <v>1.075154730327144</v>
      </c>
    </row>
    <row r="79" spans="1:5">
      <c r="A79" s="1">
        <v>41456</v>
      </c>
      <c r="B79">
        <v>1211</v>
      </c>
      <c r="C79">
        <f t="shared" si="2"/>
        <v>0.99835119538334705</v>
      </c>
      <c r="D79">
        <v>145.69999999999999</v>
      </c>
      <c r="E79">
        <f t="shared" si="3"/>
        <v>1.0673992673992674</v>
      </c>
    </row>
    <row r="80" spans="1:5">
      <c r="A80" s="1">
        <v>41548</v>
      </c>
      <c r="B80">
        <v>1217</v>
      </c>
      <c r="C80">
        <f t="shared" si="2"/>
        <v>1.0057851239669422</v>
      </c>
      <c r="D80">
        <v>177.7</v>
      </c>
      <c r="E80">
        <f t="shared" si="3"/>
        <v>1.0056593095642332</v>
      </c>
    </row>
    <row r="81" spans="1:5">
      <c r="A81" s="1">
        <v>41640</v>
      </c>
      <c r="B81">
        <v>1305</v>
      </c>
      <c r="C81">
        <f t="shared" si="2"/>
        <v>1.0308056872037914</v>
      </c>
      <c r="D81">
        <v>133.5</v>
      </c>
      <c r="E81">
        <f t="shared" si="3"/>
        <v>1.0198624904507256</v>
      </c>
    </row>
    <row r="82" spans="1:5">
      <c r="A82" s="1">
        <v>41730</v>
      </c>
      <c r="B82">
        <v>1244</v>
      </c>
      <c r="C82">
        <f t="shared" si="2"/>
        <v>1.0155102040816326</v>
      </c>
      <c r="D82">
        <v>122.9</v>
      </c>
      <c r="E82">
        <f t="shared" si="3"/>
        <v>1.0106907894736843</v>
      </c>
    </row>
    <row r="83" spans="1:5">
      <c r="A83" s="1">
        <v>41821</v>
      </c>
      <c r="B83">
        <v>1227</v>
      </c>
      <c r="C83">
        <f t="shared" si="2"/>
        <v>1.0132122213047068</v>
      </c>
      <c r="D83">
        <v>145.9</v>
      </c>
      <c r="E83">
        <f t="shared" si="3"/>
        <v>1.0013726835964312</v>
      </c>
    </row>
    <row r="84" spans="1:5">
      <c r="A84" s="1">
        <v>41913</v>
      </c>
      <c r="B84">
        <v>1206</v>
      </c>
      <c r="C84">
        <f t="shared" si="2"/>
        <v>0.99096138044371407</v>
      </c>
      <c r="D84">
        <v>182.6</v>
      </c>
      <c r="E84">
        <f t="shared" si="3"/>
        <v>1.027574563871694</v>
      </c>
    </row>
    <row r="85" spans="1:5">
      <c r="A85" s="1">
        <v>42005</v>
      </c>
      <c r="B85">
        <v>1278</v>
      </c>
      <c r="C85">
        <f t="shared" si="2"/>
        <v>0.97931034482758617</v>
      </c>
      <c r="D85">
        <v>132.9</v>
      </c>
      <c r="E85">
        <f t="shared" si="3"/>
        <v>0.99550561797752812</v>
      </c>
    </row>
    <row r="86" spans="1:5">
      <c r="A86" s="1">
        <v>42095</v>
      </c>
      <c r="B86">
        <v>1226</v>
      </c>
      <c r="C86">
        <f t="shared" si="2"/>
        <v>0.98553054662379425</v>
      </c>
      <c r="D86">
        <v>113.4</v>
      </c>
      <c r="E86">
        <f t="shared" si="3"/>
        <v>0.92270138323840523</v>
      </c>
    </row>
    <row r="87" spans="1:5">
      <c r="A87" s="1">
        <v>42186</v>
      </c>
      <c r="B87">
        <v>1197</v>
      </c>
      <c r="C87">
        <f t="shared" si="2"/>
        <v>0.97555012224938875</v>
      </c>
      <c r="D87">
        <v>140</v>
      </c>
      <c r="E87">
        <f t="shared" si="3"/>
        <v>0.95956134338588073</v>
      </c>
    </row>
    <row r="88" spans="1:5">
      <c r="A88" s="1">
        <v>42278</v>
      </c>
      <c r="B88">
        <v>1224</v>
      </c>
      <c r="C88">
        <f t="shared" si="2"/>
        <v>1.0149253731343284</v>
      </c>
      <c r="D88">
        <v>178.8</v>
      </c>
      <c r="E88">
        <f t="shared" si="3"/>
        <v>0.97918948521358173</v>
      </c>
    </row>
    <row r="89" spans="1:5">
      <c r="A89" s="1">
        <v>42370</v>
      </c>
      <c r="B89">
        <v>1335</v>
      </c>
      <c r="C89">
        <f t="shared" si="2"/>
        <v>1.0446009389671362</v>
      </c>
      <c r="D89">
        <v>121.2</v>
      </c>
      <c r="E89">
        <f t="shared" si="3"/>
        <v>0.91196388261851014</v>
      </c>
    </row>
    <row r="90" spans="1:5">
      <c r="A90" s="1">
        <v>42461</v>
      </c>
      <c r="B90">
        <v>1246</v>
      </c>
      <c r="C90">
        <f t="shared" si="2"/>
        <v>1.0163132137030995</v>
      </c>
      <c r="D90">
        <v>108.2</v>
      </c>
      <c r="E90">
        <f t="shared" si="3"/>
        <v>0.95414462081128748</v>
      </c>
    </row>
    <row r="91" spans="1:5">
      <c r="A91" s="1">
        <v>42552</v>
      </c>
      <c r="B91">
        <v>1210</v>
      </c>
      <c r="C91">
        <f t="shared" si="2"/>
        <v>1.0108604845446951</v>
      </c>
      <c r="D91">
        <v>133.1</v>
      </c>
      <c r="E91">
        <f t="shared" si="3"/>
        <v>0.95071428571428562</v>
      </c>
    </row>
    <row r="92" spans="1:5">
      <c r="A92" s="1">
        <v>42644</v>
      </c>
      <c r="B92">
        <v>1261</v>
      </c>
      <c r="C92">
        <f t="shared" si="2"/>
        <v>1.0302287581699345</v>
      </c>
      <c r="D92">
        <v>174.4</v>
      </c>
      <c r="E92">
        <f t="shared" si="3"/>
        <v>0.97539149888143173</v>
      </c>
    </row>
    <row r="93" spans="1:5">
      <c r="A93" s="1">
        <v>42736</v>
      </c>
      <c r="B93">
        <v>1358</v>
      </c>
      <c r="C93">
        <f t="shared" si="2"/>
        <v>1.0172284644194756</v>
      </c>
      <c r="D93">
        <v>128.19999999999999</v>
      </c>
      <c r="E93">
        <f t="shared" si="3"/>
        <v>1.0577557755775577</v>
      </c>
    </row>
    <row r="94" spans="1:5">
      <c r="A94" s="1">
        <v>42826</v>
      </c>
      <c r="B94">
        <v>1325</v>
      </c>
      <c r="C94">
        <f t="shared" si="2"/>
        <v>1.0634028892455858</v>
      </c>
      <c r="D94">
        <v>119.5</v>
      </c>
      <c r="E94">
        <f t="shared" si="3"/>
        <v>1.1044362292051755</v>
      </c>
    </row>
    <row r="95" spans="1:5">
      <c r="A95" s="1">
        <v>42917</v>
      </c>
      <c r="B95">
        <v>1316</v>
      </c>
      <c r="C95">
        <f t="shared" si="2"/>
        <v>1.087603305785124</v>
      </c>
      <c r="D95">
        <v>147.9</v>
      </c>
      <c r="E95">
        <f t="shared" si="3"/>
        <v>1.1111945905334335</v>
      </c>
    </row>
    <row r="96" spans="1:5">
      <c r="A96" s="1">
        <v>43009</v>
      </c>
      <c r="B96">
        <v>1336</v>
      </c>
      <c r="C96">
        <f t="shared" si="2"/>
        <v>1.0594766058683585</v>
      </c>
      <c r="D96">
        <v>187.6</v>
      </c>
      <c r="E96">
        <f t="shared" si="3"/>
        <v>1.0756880733944953</v>
      </c>
    </row>
    <row r="97" spans="1:5">
      <c r="A97" s="1">
        <v>43101</v>
      </c>
      <c r="B97">
        <v>1390</v>
      </c>
      <c r="C97">
        <f t="shared" si="2"/>
        <v>1.0235640648011781</v>
      </c>
      <c r="D97">
        <v>138.4</v>
      </c>
      <c r="E97">
        <f t="shared" si="3"/>
        <v>1.0795631825273013</v>
      </c>
    </row>
    <row r="98" spans="1:5">
      <c r="A98" s="1">
        <v>43191</v>
      </c>
      <c r="B98">
        <v>1360</v>
      </c>
      <c r="C98">
        <f t="shared" si="2"/>
        <v>1.0264150943396226</v>
      </c>
      <c r="D98">
        <v>128.6</v>
      </c>
      <c r="E98">
        <f t="shared" si="3"/>
        <v>1.0761506276150627</v>
      </c>
    </row>
    <row r="99" spans="1:5">
      <c r="A99" s="1">
        <v>43282</v>
      </c>
      <c r="B99">
        <v>1361</v>
      </c>
      <c r="C99">
        <f t="shared" si="2"/>
        <v>1.03419452887538</v>
      </c>
      <c r="D99">
        <v>156.69999999999999</v>
      </c>
      <c r="E99">
        <f t="shared" si="3"/>
        <v>1.0594996619337389</v>
      </c>
    </row>
    <row r="100" spans="1:5">
      <c r="A100" s="1">
        <v>43374</v>
      </c>
      <c r="B100">
        <v>1372</v>
      </c>
      <c r="C100">
        <f t="shared" si="2"/>
        <v>1.0269461077844311</v>
      </c>
      <c r="D100">
        <v>198.6</v>
      </c>
      <c r="E100">
        <f t="shared" si="3"/>
        <v>1.0586353944562901</v>
      </c>
    </row>
    <row r="101" spans="1:5">
      <c r="A101" s="1">
        <v>43466</v>
      </c>
      <c r="B101">
        <v>1422</v>
      </c>
      <c r="C101">
        <f t="shared" si="2"/>
        <v>1.0230215827338129</v>
      </c>
      <c r="D101">
        <v>148.19999999999999</v>
      </c>
      <c r="E101">
        <f t="shared" si="3"/>
        <v>1.0708092485549132</v>
      </c>
    </row>
    <row r="102" spans="1:5">
      <c r="A102" s="1">
        <v>43556</v>
      </c>
      <c r="B102">
        <v>1390</v>
      </c>
      <c r="C102">
        <f t="shared" si="2"/>
        <v>1.0220588235294117</v>
      </c>
      <c r="D102">
        <v>138.69999999999999</v>
      </c>
      <c r="E102">
        <f t="shared" si="3"/>
        <v>1.078538102643857</v>
      </c>
    </row>
    <row r="103" spans="1:5">
      <c r="A103" s="1">
        <v>43647</v>
      </c>
      <c r="B103">
        <v>1383</v>
      </c>
      <c r="C103">
        <f t="shared" si="2"/>
        <v>1.0161645848640706</v>
      </c>
      <c r="D103">
        <v>169.9</v>
      </c>
      <c r="E103">
        <f t="shared" si="3"/>
        <v>1.08423739629866</v>
      </c>
    </row>
    <row r="104" spans="1:5">
      <c r="A104" s="1">
        <v>43739</v>
      </c>
      <c r="B104">
        <v>1371</v>
      </c>
      <c r="C104">
        <f t="shared" si="2"/>
        <v>0.99927113702623904</v>
      </c>
      <c r="D104">
        <v>211.8</v>
      </c>
      <c r="E104">
        <f t="shared" si="3"/>
        <v>1.0664652567975832</v>
      </c>
    </row>
    <row r="105" spans="1:5">
      <c r="A105" s="1">
        <v>43831</v>
      </c>
      <c r="B105">
        <v>1411</v>
      </c>
      <c r="C105">
        <f t="shared" si="2"/>
        <v>0.99226441631504925</v>
      </c>
      <c r="D105">
        <v>157.6</v>
      </c>
      <c r="E105">
        <f t="shared" si="3"/>
        <v>1.0634278002699056</v>
      </c>
    </row>
    <row r="106" spans="1:5">
      <c r="A106" s="1">
        <v>43922</v>
      </c>
      <c r="B106">
        <v>1334</v>
      </c>
      <c r="C106">
        <f t="shared" si="2"/>
        <v>0.9597122302158273</v>
      </c>
      <c r="D106">
        <v>132.19999999999999</v>
      </c>
      <c r="E106">
        <f t="shared" si="3"/>
        <v>0.95313626532083628</v>
      </c>
    </row>
    <row r="107" spans="1:5">
      <c r="A107" s="1">
        <v>44013</v>
      </c>
      <c r="B107">
        <v>1267</v>
      </c>
      <c r="C107">
        <f t="shared" si="2"/>
        <v>0.91612436731742586</v>
      </c>
      <c r="D107">
        <v>36.1</v>
      </c>
      <c r="E107">
        <f t="shared" si="3"/>
        <v>0.21247792819305475</v>
      </c>
    </row>
    <row r="108" spans="1:5">
      <c r="A108" s="1">
        <v>44105</v>
      </c>
      <c r="B108">
        <v>1298</v>
      </c>
      <c r="C108">
        <f t="shared" si="2"/>
        <v>0.94675419401896421</v>
      </c>
      <c r="D108">
        <v>118</v>
      </c>
      <c r="E108">
        <f t="shared" si="3"/>
        <v>0.5571293673276676</v>
      </c>
    </row>
    <row r="109" spans="1:5">
      <c r="A109" s="1">
        <v>44197</v>
      </c>
      <c r="B109">
        <v>1380</v>
      </c>
      <c r="C109">
        <f t="shared" si="2"/>
        <v>0.97802976612331682</v>
      </c>
      <c r="D109">
        <v>85.8</v>
      </c>
      <c r="E109">
        <f t="shared" si="3"/>
        <v>0.54441624365482233</v>
      </c>
    </row>
    <row r="110" spans="1:5">
      <c r="A110" s="1">
        <v>44287</v>
      </c>
      <c r="B110">
        <v>1341</v>
      </c>
      <c r="C110">
        <f t="shared" si="2"/>
        <v>1.0052473763118441</v>
      </c>
      <c r="D110">
        <v>87.7</v>
      </c>
      <c r="E110">
        <f t="shared" si="3"/>
        <v>0.66338880484114982</v>
      </c>
    </row>
    <row r="111" spans="1:5">
      <c r="A111" s="1">
        <v>44378</v>
      </c>
      <c r="B111">
        <v>1397</v>
      </c>
      <c r="C111">
        <f t="shared" si="2"/>
        <v>1.1026045777426994</v>
      </c>
      <c r="D111">
        <v>127.4</v>
      </c>
      <c r="E111">
        <f t="shared" si="3"/>
        <v>3.5290858725761773</v>
      </c>
    </row>
    <row r="112" spans="1:5">
      <c r="A112" s="1">
        <v>44470</v>
      </c>
      <c r="B112">
        <v>1391</v>
      </c>
      <c r="C112">
        <f t="shared" si="2"/>
        <v>1.071648690292758</v>
      </c>
      <c r="D112">
        <v>175.5</v>
      </c>
      <c r="E112">
        <f t="shared" si="3"/>
        <v>1.4872881355932204</v>
      </c>
    </row>
    <row r="113" spans="1:5">
      <c r="A113" s="1">
        <v>44562</v>
      </c>
      <c r="B113">
        <v>1448</v>
      </c>
      <c r="C113">
        <f t="shared" si="2"/>
        <v>1.0492753623188407</v>
      </c>
      <c r="D113">
        <v>128.1</v>
      </c>
      <c r="E113">
        <f t="shared" si="3"/>
        <v>1.4930069930069929</v>
      </c>
    </row>
    <row r="114" spans="1:5">
      <c r="A114" s="1">
        <v>44652</v>
      </c>
      <c r="B114">
        <v>1398</v>
      </c>
      <c r="C114">
        <f t="shared" si="2"/>
        <v>1.0425055928411633</v>
      </c>
      <c r="D114">
        <v>104</v>
      </c>
      <c r="E114">
        <f t="shared" si="3"/>
        <v>1.185860889395667</v>
      </c>
    </row>
    <row r="115" spans="1:5">
      <c r="A115" s="1">
        <v>44743</v>
      </c>
      <c r="B115">
        <v>1355</v>
      </c>
      <c r="C115">
        <f t="shared" si="2"/>
        <v>0.96993557623478888</v>
      </c>
      <c r="D115">
        <v>121.7</v>
      </c>
      <c r="E115">
        <f t="shared" si="3"/>
        <v>0.9552590266875981</v>
      </c>
    </row>
    <row r="116" spans="1:5">
      <c r="A116" s="1">
        <v>44835</v>
      </c>
      <c r="B116">
        <v>1314</v>
      </c>
      <c r="C116">
        <f t="shared" si="2"/>
        <v>0.94464414090582316</v>
      </c>
      <c r="D116">
        <v>174</v>
      </c>
      <c r="E116">
        <f t="shared" si="3"/>
        <v>0.99145299145299148</v>
      </c>
    </row>
    <row r="117" spans="1:5">
      <c r="A117" s="1">
        <v>44927</v>
      </c>
      <c r="E117">
        <f t="shared" si="3"/>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CD46-F815-4E64-84F1-D42BC66098B0}">
  <dimension ref="A1:C349"/>
  <sheetViews>
    <sheetView workbookViewId="0">
      <selection activeCell="B14" sqref="B14:B15"/>
    </sheetView>
  </sheetViews>
  <sheetFormatPr defaultRowHeight="14.4"/>
  <cols>
    <col min="1" max="1" width="10.109375" bestFit="1" customWidth="1"/>
  </cols>
  <sheetData>
    <row r="1" spans="1:2">
      <c r="A1" t="s">
        <v>133</v>
      </c>
    </row>
    <row r="2" spans="1:2">
      <c r="A2" s="1">
        <v>34366</v>
      </c>
    </row>
    <row r="3" spans="1:2">
      <c r="A3" s="1">
        <v>34394</v>
      </c>
    </row>
    <row r="4" spans="1:2">
      <c r="A4" s="1">
        <v>34425</v>
      </c>
    </row>
    <row r="5" spans="1:2">
      <c r="A5" s="1">
        <v>34455</v>
      </c>
    </row>
    <row r="6" spans="1:2">
      <c r="A6" s="1">
        <v>34486</v>
      </c>
    </row>
    <row r="7" spans="1:2">
      <c r="A7" s="1">
        <v>34516</v>
      </c>
    </row>
    <row r="8" spans="1:2">
      <c r="A8" s="1">
        <v>34547</v>
      </c>
    </row>
    <row r="9" spans="1:2">
      <c r="A9" s="1">
        <v>34578</v>
      </c>
    </row>
    <row r="10" spans="1:2">
      <c r="A10" s="1">
        <v>34608</v>
      </c>
    </row>
    <row r="11" spans="1:2">
      <c r="A11" s="1">
        <v>34639</v>
      </c>
    </row>
    <row r="12" spans="1:2">
      <c r="A12" s="1">
        <v>34669</v>
      </c>
    </row>
    <row r="13" spans="1:2">
      <c r="A13" s="1">
        <v>34700</v>
      </c>
    </row>
    <row r="14" spans="1:2">
      <c r="A14" s="1">
        <v>34731</v>
      </c>
      <c r="B14">
        <v>295.2</v>
      </c>
    </row>
    <row r="15" spans="1:2">
      <c r="A15" s="1">
        <v>34759</v>
      </c>
      <c r="B15">
        <v>270.39999999999998</v>
      </c>
    </row>
    <row r="16" spans="1:2">
      <c r="A16" s="1">
        <v>34790</v>
      </c>
      <c r="B16">
        <v>317</v>
      </c>
    </row>
    <row r="17" spans="1:2">
      <c r="A17" s="1">
        <v>34820</v>
      </c>
      <c r="B17">
        <v>281.8</v>
      </c>
    </row>
    <row r="18" spans="1:2">
      <c r="A18" s="1">
        <v>34851</v>
      </c>
      <c r="B18">
        <v>312.60000000000002</v>
      </c>
    </row>
    <row r="19" spans="1:2">
      <c r="A19" s="1">
        <v>34881</v>
      </c>
      <c r="B19">
        <v>293.39999999999998</v>
      </c>
    </row>
    <row r="20" spans="1:2">
      <c r="A20" s="1">
        <v>34912</v>
      </c>
      <c r="B20">
        <v>289.10000000000002</v>
      </c>
    </row>
    <row r="21" spans="1:2">
      <c r="A21" s="1">
        <v>34943</v>
      </c>
      <c r="B21">
        <v>292.60000000000002</v>
      </c>
    </row>
    <row r="22" spans="1:2">
      <c r="A22" s="1">
        <v>34973</v>
      </c>
      <c r="B22">
        <v>282.89999999999998</v>
      </c>
    </row>
    <row r="23" spans="1:2">
      <c r="A23" s="1">
        <v>35004</v>
      </c>
      <c r="B23">
        <v>304.10000000000002</v>
      </c>
    </row>
    <row r="24" spans="1:2">
      <c r="A24" s="1">
        <v>35034</v>
      </c>
      <c r="B24">
        <v>288.7</v>
      </c>
    </row>
    <row r="25" spans="1:2">
      <c r="A25" s="1">
        <v>35065</v>
      </c>
      <c r="B25">
        <v>291.3</v>
      </c>
    </row>
    <row r="26" spans="1:2">
      <c r="A26" s="1">
        <v>35096</v>
      </c>
      <c r="B26">
        <v>287.7</v>
      </c>
    </row>
    <row r="27" spans="1:2">
      <c r="A27" s="1">
        <v>35125</v>
      </c>
      <c r="B27">
        <v>271.8</v>
      </c>
    </row>
    <row r="28" spans="1:2">
      <c r="A28" s="1">
        <v>35156</v>
      </c>
      <c r="B28">
        <v>289.39999999999998</v>
      </c>
    </row>
    <row r="29" spans="1:2">
      <c r="A29" s="1">
        <v>35186</v>
      </c>
      <c r="B29">
        <v>279.2</v>
      </c>
    </row>
    <row r="30" spans="1:2">
      <c r="A30" s="1">
        <v>35217</v>
      </c>
      <c r="B30">
        <v>284.3</v>
      </c>
    </row>
    <row r="31" spans="1:2">
      <c r="A31" s="1">
        <v>35247</v>
      </c>
      <c r="B31">
        <v>271.60000000000002</v>
      </c>
    </row>
    <row r="32" spans="1:2">
      <c r="A32" s="1">
        <v>35278</v>
      </c>
      <c r="B32">
        <v>275</v>
      </c>
    </row>
    <row r="33" spans="1:3">
      <c r="A33" s="1">
        <v>35309</v>
      </c>
      <c r="B33">
        <v>272</v>
      </c>
    </row>
    <row r="34" spans="1:3">
      <c r="A34" s="1">
        <v>35339</v>
      </c>
      <c r="B34">
        <v>272.2</v>
      </c>
    </row>
    <row r="35" spans="1:3">
      <c r="A35" s="1">
        <v>35370</v>
      </c>
      <c r="B35">
        <v>291.7</v>
      </c>
    </row>
    <row r="36" spans="1:3">
      <c r="A36" s="1">
        <v>35400</v>
      </c>
      <c r="B36">
        <v>282.3</v>
      </c>
    </row>
    <row r="37" spans="1:3">
      <c r="A37" s="1">
        <v>35431</v>
      </c>
      <c r="B37">
        <v>292.8</v>
      </c>
    </row>
    <row r="38" spans="1:3">
      <c r="A38" s="1">
        <v>35462</v>
      </c>
      <c r="B38">
        <v>283</v>
      </c>
      <c r="C38">
        <v>100</v>
      </c>
    </row>
    <row r="39" spans="1:3">
      <c r="A39" s="1">
        <v>35490</v>
      </c>
      <c r="B39">
        <v>266.8</v>
      </c>
      <c r="C39">
        <v>94.8</v>
      </c>
    </row>
    <row r="40" spans="1:3">
      <c r="A40" s="1">
        <v>35521</v>
      </c>
      <c r="B40">
        <v>288.5</v>
      </c>
      <c r="C40">
        <v>101.6</v>
      </c>
    </row>
    <row r="41" spans="1:3">
      <c r="A41" s="1">
        <v>35551</v>
      </c>
      <c r="B41">
        <v>273</v>
      </c>
      <c r="C41">
        <v>102.2</v>
      </c>
    </row>
    <row r="42" spans="1:3">
      <c r="A42" s="1">
        <v>35582</v>
      </c>
      <c r="B42">
        <v>267.39999999999998</v>
      </c>
      <c r="C42">
        <v>112.2</v>
      </c>
    </row>
    <row r="43" spans="1:3">
      <c r="A43" s="1">
        <v>35612</v>
      </c>
      <c r="B43">
        <v>255.8</v>
      </c>
      <c r="C43">
        <v>131.69999999999999</v>
      </c>
    </row>
    <row r="44" spans="1:3">
      <c r="A44" s="1">
        <v>35643</v>
      </c>
      <c r="B44">
        <v>260.10000000000002</v>
      </c>
      <c r="C44">
        <v>147.30000000000001</v>
      </c>
    </row>
    <row r="45" spans="1:3">
      <c r="A45" s="1">
        <v>35674</v>
      </c>
      <c r="B45">
        <v>256.89999999999998</v>
      </c>
      <c r="C45">
        <v>140.19999999999999</v>
      </c>
    </row>
    <row r="46" spans="1:3">
      <c r="A46" s="1">
        <v>35704</v>
      </c>
      <c r="B46">
        <v>261.2</v>
      </c>
      <c r="C46">
        <v>114.9</v>
      </c>
    </row>
    <row r="47" spans="1:3">
      <c r="A47" s="1">
        <v>35735</v>
      </c>
      <c r="B47">
        <v>274.39999999999998</v>
      </c>
      <c r="C47">
        <v>107.5</v>
      </c>
    </row>
    <row r="48" spans="1:3">
      <c r="A48" s="1">
        <v>35765</v>
      </c>
      <c r="B48">
        <v>279.10000000000002</v>
      </c>
      <c r="C48">
        <v>102.9</v>
      </c>
    </row>
    <row r="49" spans="1:3">
      <c r="A49" s="1">
        <v>35796</v>
      </c>
      <c r="B49">
        <v>289.39999999999998</v>
      </c>
      <c r="C49">
        <v>105.8</v>
      </c>
    </row>
    <row r="50" spans="1:3">
      <c r="A50" s="1">
        <v>35827</v>
      </c>
      <c r="B50">
        <v>278.60000000000002</v>
      </c>
      <c r="C50">
        <v>97.8</v>
      </c>
    </row>
    <row r="51" spans="1:3">
      <c r="A51" s="1">
        <v>35855</v>
      </c>
      <c r="B51">
        <v>251.6</v>
      </c>
      <c r="C51">
        <v>92.3</v>
      </c>
    </row>
    <row r="52" spans="1:3">
      <c r="A52" s="1">
        <v>35886</v>
      </c>
      <c r="B52">
        <v>283.39999999999998</v>
      </c>
      <c r="C52">
        <v>98.5</v>
      </c>
    </row>
    <row r="53" spans="1:3">
      <c r="A53" s="1">
        <v>35916</v>
      </c>
      <c r="B53">
        <v>265.8</v>
      </c>
      <c r="C53">
        <v>97.9</v>
      </c>
    </row>
    <row r="54" spans="1:3">
      <c r="A54" s="1">
        <v>35947</v>
      </c>
      <c r="B54">
        <v>258.5</v>
      </c>
      <c r="C54">
        <v>107.3</v>
      </c>
    </row>
    <row r="55" spans="1:3">
      <c r="A55" s="1">
        <v>35977</v>
      </c>
      <c r="B55">
        <v>255.8</v>
      </c>
      <c r="C55">
        <v>124.7</v>
      </c>
    </row>
    <row r="56" spans="1:3">
      <c r="A56" s="1">
        <v>36008</v>
      </c>
      <c r="B56">
        <v>258.2</v>
      </c>
      <c r="C56">
        <v>135.69999999999999</v>
      </c>
    </row>
    <row r="57" spans="1:3">
      <c r="A57" s="1">
        <v>36039</v>
      </c>
      <c r="B57">
        <v>258.39999999999998</v>
      </c>
      <c r="C57">
        <v>126.7</v>
      </c>
    </row>
    <row r="58" spans="1:3">
      <c r="A58" s="1">
        <v>36069</v>
      </c>
      <c r="B58">
        <v>247.5</v>
      </c>
      <c r="C58">
        <v>97.9</v>
      </c>
    </row>
    <row r="59" spans="1:3">
      <c r="A59" s="1">
        <v>36100</v>
      </c>
      <c r="B59">
        <v>275.89999999999998</v>
      </c>
      <c r="C59">
        <v>93</v>
      </c>
    </row>
    <row r="60" spans="1:3">
      <c r="A60" s="1">
        <v>36130</v>
      </c>
      <c r="B60">
        <v>271.3</v>
      </c>
      <c r="C60">
        <v>90.7</v>
      </c>
    </row>
    <row r="61" spans="1:3">
      <c r="A61" s="1">
        <v>36161</v>
      </c>
      <c r="B61">
        <v>280.89999999999998</v>
      </c>
      <c r="C61">
        <v>96</v>
      </c>
    </row>
    <row r="62" spans="1:3">
      <c r="A62" s="1">
        <v>36192</v>
      </c>
      <c r="B62">
        <v>277.7</v>
      </c>
      <c r="C62">
        <v>91.1</v>
      </c>
    </row>
    <row r="63" spans="1:3">
      <c r="A63" s="1">
        <v>36220</v>
      </c>
      <c r="B63">
        <v>252.1</v>
      </c>
      <c r="C63">
        <v>87</v>
      </c>
    </row>
    <row r="64" spans="1:3">
      <c r="A64" s="1">
        <v>36251</v>
      </c>
      <c r="B64">
        <v>291.39999999999998</v>
      </c>
      <c r="C64">
        <v>95.7</v>
      </c>
    </row>
    <row r="65" spans="1:3">
      <c r="A65" s="1">
        <v>36281</v>
      </c>
      <c r="B65">
        <v>277.10000000000002</v>
      </c>
      <c r="C65">
        <v>96.5</v>
      </c>
    </row>
    <row r="66" spans="1:3">
      <c r="A66" s="1">
        <v>36312</v>
      </c>
      <c r="B66">
        <v>282.10000000000002</v>
      </c>
      <c r="C66">
        <v>107.8</v>
      </c>
    </row>
    <row r="67" spans="1:3">
      <c r="A67" s="1">
        <v>36342</v>
      </c>
      <c r="B67">
        <v>271.89999999999998</v>
      </c>
      <c r="C67">
        <v>129.6</v>
      </c>
    </row>
    <row r="68" spans="1:3">
      <c r="A68" s="1">
        <v>36373</v>
      </c>
      <c r="B68">
        <v>276.2</v>
      </c>
      <c r="C68">
        <v>144.19999999999999</v>
      </c>
    </row>
    <row r="69" spans="1:3">
      <c r="A69" s="1">
        <v>36404</v>
      </c>
      <c r="B69">
        <v>281.2</v>
      </c>
      <c r="C69">
        <v>133.6</v>
      </c>
    </row>
    <row r="70" spans="1:3">
      <c r="A70" s="1">
        <v>36434</v>
      </c>
      <c r="B70">
        <v>275.2</v>
      </c>
      <c r="C70">
        <v>108.9</v>
      </c>
    </row>
    <row r="71" spans="1:3">
      <c r="A71" s="1">
        <v>36465</v>
      </c>
      <c r="B71">
        <v>292.8</v>
      </c>
      <c r="C71">
        <v>104.7</v>
      </c>
    </row>
    <row r="72" spans="1:3">
      <c r="A72" s="1">
        <v>36495</v>
      </c>
      <c r="B72">
        <v>288.89999999999998</v>
      </c>
      <c r="C72">
        <v>101.4</v>
      </c>
    </row>
    <row r="73" spans="1:3">
      <c r="A73" s="1">
        <v>36526</v>
      </c>
      <c r="B73">
        <v>305.60000000000002</v>
      </c>
      <c r="C73">
        <v>106.1</v>
      </c>
    </row>
    <row r="74" spans="1:3">
      <c r="A74" s="1">
        <v>36557</v>
      </c>
      <c r="B74">
        <v>296.60000000000002</v>
      </c>
      <c r="C74">
        <v>96.6</v>
      </c>
    </row>
    <row r="75" spans="1:3">
      <c r="A75" s="1">
        <v>36586</v>
      </c>
      <c r="B75">
        <v>286.10000000000002</v>
      </c>
      <c r="C75">
        <v>92.2</v>
      </c>
    </row>
    <row r="76" spans="1:3">
      <c r="A76" s="1">
        <v>36617</v>
      </c>
      <c r="B76">
        <v>303.39999999999998</v>
      </c>
      <c r="C76">
        <v>98.7</v>
      </c>
    </row>
    <row r="77" spans="1:3">
      <c r="A77" s="1">
        <v>36647</v>
      </c>
      <c r="B77">
        <v>287.5</v>
      </c>
      <c r="C77">
        <v>102.4</v>
      </c>
    </row>
    <row r="78" spans="1:3">
      <c r="A78" s="1">
        <v>36678</v>
      </c>
      <c r="B78">
        <v>293.39999999999998</v>
      </c>
      <c r="C78">
        <v>116</v>
      </c>
    </row>
    <row r="79" spans="1:3">
      <c r="A79" s="1">
        <v>36708</v>
      </c>
      <c r="B79">
        <v>286.2</v>
      </c>
      <c r="C79">
        <v>140</v>
      </c>
    </row>
    <row r="80" spans="1:3">
      <c r="A80" s="1">
        <v>36739</v>
      </c>
      <c r="B80">
        <v>292</v>
      </c>
      <c r="C80">
        <v>154.30000000000001</v>
      </c>
    </row>
    <row r="81" spans="1:3">
      <c r="A81" s="1">
        <v>36770</v>
      </c>
      <c r="B81">
        <v>290</v>
      </c>
      <c r="C81">
        <v>135.69999999999999</v>
      </c>
    </row>
    <row r="82" spans="1:3">
      <c r="A82" s="1">
        <v>36800</v>
      </c>
      <c r="B82">
        <v>285.8</v>
      </c>
      <c r="C82">
        <v>114.8</v>
      </c>
    </row>
    <row r="83" spans="1:3">
      <c r="A83" s="1">
        <v>36831</v>
      </c>
      <c r="B83">
        <v>307.8</v>
      </c>
      <c r="C83">
        <v>108.9</v>
      </c>
    </row>
    <row r="84" spans="1:3">
      <c r="A84" s="1">
        <v>36861</v>
      </c>
      <c r="B84">
        <v>302.10000000000002</v>
      </c>
      <c r="C84">
        <v>104.5</v>
      </c>
    </row>
    <row r="85" spans="1:3">
      <c r="A85" s="1">
        <v>36892</v>
      </c>
      <c r="B85">
        <v>311</v>
      </c>
      <c r="C85">
        <v>106.4</v>
      </c>
    </row>
    <row r="86" spans="1:3">
      <c r="A86" s="1">
        <v>36923</v>
      </c>
      <c r="B86">
        <v>301</v>
      </c>
      <c r="C86">
        <v>97.3</v>
      </c>
    </row>
    <row r="87" spans="1:3">
      <c r="A87" s="1">
        <v>36951</v>
      </c>
      <c r="B87">
        <v>280.7</v>
      </c>
      <c r="C87">
        <v>91.7</v>
      </c>
    </row>
    <row r="88" spans="1:3">
      <c r="A88" s="1">
        <v>36982</v>
      </c>
      <c r="B88">
        <v>311</v>
      </c>
      <c r="C88">
        <v>102.1</v>
      </c>
    </row>
    <row r="89" spans="1:3">
      <c r="A89" s="1">
        <v>37012</v>
      </c>
      <c r="B89">
        <v>299.10000000000002</v>
      </c>
      <c r="C89">
        <v>103</v>
      </c>
    </row>
    <row r="90" spans="1:3">
      <c r="A90" s="1">
        <v>37043</v>
      </c>
      <c r="B90">
        <v>307.7</v>
      </c>
      <c r="C90">
        <v>114.7</v>
      </c>
    </row>
    <row r="91" spans="1:3">
      <c r="A91" s="1">
        <v>37073</v>
      </c>
      <c r="B91">
        <v>297.3</v>
      </c>
      <c r="C91">
        <v>139.80000000000001</v>
      </c>
    </row>
    <row r="92" spans="1:3">
      <c r="A92" s="1">
        <v>37104</v>
      </c>
      <c r="B92">
        <v>299.39999999999998</v>
      </c>
      <c r="C92">
        <v>148.69999999999999</v>
      </c>
    </row>
    <row r="93" spans="1:3">
      <c r="A93" s="1">
        <v>37135</v>
      </c>
      <c r="B93">
        <v>302.5</v>
      </c>
      <c r="C93">
        <v>132.5</v>
      </c>
    </row>
    <row r="94" spans="1:3">
      <c r="A94" s="1">
        <v>37165</v>
      </c>
      <c r="B94">
        <v>299.89999999999998</v>
      </c>
      <c r="C94">
        <v>112.3</v>
      </c>
    </row>
    <row r="95" spans="1:3">
      <c r="A95" s="1">
        <v>37196</v>
      </c>
      <c r="B95">
        <v>326.89999999999998</v>
      </c>
      <c r="C95">
        <v>106.6</v>
      </c>
    </row>
    <row r="96" spans="1:3">
      <c r="A96" s="1">
        <v>37226</v>
      </c>
      <c r="B96">
        <v>313.7</v>
      </c>
      <c r="C96">
        <v>102.6</v>
      </c>
    </row>
    <row r="97" spans="1:3">
      <c r="A97" s="1">
        <v>37257</v>
      </c>
      <c r="B97">
        <v>311.3</v>
      </c>
      <c r="C97">
        <v>102.6</v>
      </c>
    </row>
    <row r="98" spans="1:3">
      <c r="A98" s="1">
        <v>37288</v>
      </c>
      <c r="B98">
        <v>311.39999999999998</v>
      </c>
      <c r="C98">
        <v>94.6</v>
      </c>
    </row>
    <row r="99" spans="1:3">
      <c r="A99" s="1">
        <v>37316</v>
      </c>
      <c r="B99">
        <v>297.89999999999998</v>
      </c>
      <c r="C99">
        <v>87.7</v>
      </c>
    </row>
    <row r="100" spans="1:3">
      <c r="A100" s="1">
        <v>37347</v>
      </c>
      <c r="B100">
        <v>328</v>
      </c>
      <c r="C100">
        <v>98</v>
      </c>
    </row>
    <row r="101" spans="1:3">
      <c r="A101" s="1">
        <v>37377</v>
      </c>
      <c r="B101">
        <v>315.60000000000002</v>
      </c>
      <c r="C101">
        <v>100.5</v>
      </c>
    </row>
    <row r="102" spans="1:3">
      <c r="A102" s="1">
        <v>37408</v>
      </c>
      <c r="B102">
        <v>323.5</v>
      </c>
      <c r="C102">
        <v>115</v>
      </c>
    </row>
    <row r="103" spans="1:3">
      <c r="A103" s="1">
        <v>37438</v>
      </c>
      <c r="B103">
        <v>312</v>
      </c>
      <c r="C103">
        <v>137</v>
      </c>
    </row>
    <row r="104" spans="1:3">
      <c r="A104" s="1">
        <v>37469</v>
      </c>
      <c r="B104">
        <v>321.3</v>
      </c>
      <c r="C104">
        <v>151.69999999999999</v>
      </c>
    </row>
    <row r="105" spans="1:3">
      <c r="A105" s="1">
        <v>37500</v>
      </c>
      <c r="B105">
        <v>321.7</v>
      </c>
      <c r="C105">
        <v>131.5</v>
      </c>
    </row>
    <row r="106" spans="1:3">
      <c r="A106" s="1">
        <v>37530</v>
      </c>
      <c r="B106">
        <v>322</v>
      </c>
      <c r="C106">
        <v>112.2</v>
      </c>
    </row>
    <row r="107" spans="1:3">
      <c r="A107" s="1">
        <v>37561</v>
      </c>
      <c r="B107">
        <v>341.7</v>
      </c>
      <c r="C107">
        <v>107.1</v>
      </c>
    </row>
    <row r="108" spans="1:3">
      <c r="A108" s="1">
        <v>37591</v>
      </c>
      <c r="B108">
        <v>331.2</v>
      </c>
      <c r="C108">
        <v>104.2</v>
      </c>
    </row>
    <row r="109" spans="1:3">
      <c r="A109" s="1">
        <v>37622</v>
      </c>
      <c r="B109">
        <v>341.7</v>
      </c>
      <c r="C109">
        <v>103.9</v>
      </c>
    </row>
    <row r="110" spans="1:3">
      <c r="A110" s="1">
        <v>37653</v>
      </c>
      <c r="B110">
        <v>340.2</v>
      </c>
      <c r="C110">
        <v>96.3</v>
      </c>
    </row>
    <row r="111" spans="1:3">
      <c r="A111" s="1">
        <v>37681</v>
      </c>
      <c r="B111">
        <v>315.7</v>
      </c>
      <c r="C111">
        <v>90</v>
      </c>
    </row>
    <row r="112" spans="1:3">
      <c r="A112" s="1">
        <v>37712</v>
      </c>
      <c r="B112">
        <v>353.1</v>
      </c>
      <c r="C112">
        <v>99.7</v>
      </c>
    </row>
    <row r="113" spans="1:3">
      <c r="A113" s="1">
        <v>37742</v>
      </c>
      <c r="B113">
        <v>336.5</v>
      </c>
      <c r="C113">
        <v>103</v>
      </c>
    </row>
    <row r="114" spans="1:3">
      <c r="A114" s="1">
        <v>37773</v>
      </c>
      <c r="B114">
        <v>347.7</v>
      </c>
      <c r="C114">
        <v>117</v>
      </c>
    </row>
    <row r="115" spans="1:3">
      <c r="A115" s="1">
        <v>37803</v>
      </c>
      <c r="B115">
        <v>339.8</v>
      </c>
      <c r="C115">
        <v>138.4</v>
      </c>
    </row>
    <row r="116" spans="1:3">
      <c r="A116" s="1">
        <v>37834</v>
      </c>
      <c r="B116">
        <v>346.5</v>
      </c>
      <c r="C116">
        <v>154.80000000000001</v>
      </c>
    </row>
    <row r="117" spans="1:3">
      <c r="A117" s="1">
        <v>37865</v>
      </c>
      <c r="B117">
        <v>350.2</v>
      </c>
      <c r="C117">
        <v>137.69999999999999</v>
      </c>
    </row>
    <row r="118" spans="1:3">
      <c r="A118" s="1">
        <v>37895</v>
      </c>
      <c r="B118">
        <v>342.5</v>
      </c>
      <c r="C118">
        <v>116.6</v>
      </c>
    </row>
    <row r="119" spans="1:3">
      <c r="A119" s="1">
        <v>37926</v>
      </c>
      <c r="B119">
        <v>367.4</v>
      </c>
      <c r="C119">
        <v>111.3</v>
      </c>
    </row>
    <row r="120" spans="1:3">
      <c r="A120" s="1">
        <v>37956</v>
      </c>
      <c r="B120">
        <v>357.8</v>
      </c>
      <c r="C120">
        <v>107.3</v>
      </c>
    </row>
    <row r="121" spans="1:3">
      <c r="A121" s="1">
        <v>37987</v>
      </c>
      <c r="B121">
        <v>373.6</v>
      </c>
      <c r="C121">
        <v>110.8</v>
      </c>
    </row>
    <row r="122" spans="1:3">
      <c r="A122" s="1">
        <v>38018</v>
      </c>
      <c r="B122">
        <v>362.8</v>
      </c>
      <c r="C122">
        <v>102</v>
      </c>
    </row>
    <row r="123" spans="1:3">
      <c r="A123" s="1">
        <v>38047</v>
      </c>
      <c r="B123">
        <v>345.5</v>
      </c>
      <c r="C123">
        <v>96.7</v>
      </c>
    </row>
    <row r="124" spans="1:3">
      <c r="A124" s="1">
        <v>38078</v>
      </c>
      <c r="B124">
        <v>377.6</v>
      </c>
      <c r="C124">
        <v>105.5</v>
      </c>
    </row>
    <row r="125" spans="1:3">
      <c r="A125" s="1">
        <v>38108</v>
      </c>
      <c r="B125">
        <v>367.4</v>
      </c>
      <c r="C125">
        <v>109</v>
      </c>
    </row>
    <row r="126" spans="1:3">
      <c r="A126" s="1">
        <v>38139</v>
      </c>
      <c r="B126">
        <v>372.6</v>
      </c>
      <c r="C126">
        <v>123.7</v>
      </c>
    </row>
    <row r="127" spans="1:3">
      <c r="A127" s="1">
        <v>38169</v>
      </c>
      <c r="B127">
        <v>359.2</v>
      </c>
      <c r="C127">
        <v>146.6</v>
      </c>
    </row>
    <row r="128" spans="1:3">
      <c r="A128" s="1">
        <v>38200</v>
      </c>
      <c r="B128">
        <v>367.3</v>
      </c>
      <c r="C128">
        <v>161.6</v>
      </c>
    </row>
    <row r="129" spans="1:3">
      <c r="A129" s="1">
        <v>38231</v>
      </c>
      <c r="B129">
        <v>374</v>
      </c>
      <c r="C129">
        <v>142.5</v>
      </c>
    </row>
    <row r="130" spans="1:3">
      <c r="A130" s="1">
        <v>38261</v>
      </c>
      <c r="B130">
        <v>366.6</v>
      </c>
      <c r="C130">
        <v>120.1</v>
      </c>
    </row>
    <row r="131" spans="1:3">
      <c r="A131" s="1">
        <v>38292</v>
      </c>
      <c r="B131">
        <v>384.7</v>
      </c>
      <c r="C131">
        <v>114.7</v>
      </c>
    </row>
    <row r="132" spans="1:3">
      <c r="A132" s="1">
        <v>38322</v>
      </c>
      <c r="B132">
        <v>377.7</v>
      </c>
      <c r="C132">
        <v>110.4</v>
      </c>
    </row>
    <row r="133" spans="1:3">
      <c r="A133" s="1">
        <v>38353</v>
      </c>
      <c r="B133">
        <v>385.9</v>
      </c>
      <c r="C133">
        <v>115.2</v>
      </c>
    </row>
    <row r="134" spans="1:3">
      <c r="A134" s="1">
        <v>38384</v>
      </c>
      <c r="B134">
        <v>377.7</v>
      </c>
      <c r="C134">
        <v>93.3</v>
      </c>
    </row>
    <row r="135" spans="1:3">
      <c r="A135" s="1">
        <v>38412</v>
      </c>
      <c r="B135">
        <v>348.4</v>
      </c>
      <c r="C135">
        <v>89</v>
      </c>
    </row>
    <row r="136" spans="1:3">
      <c r="A136" s="1">
        <v>38443</v>
      </c>
      <c r="B136">
        <v>386.5</v>
      </c>
      <c r="C136">
        <v>100.2</v>
      </c>
    </row>
    <row r="137" spans="1:3">
      <c r="A137" s="1">
        <v>38473</v>
      </c>
      <c r="B137">
        <v>373.2</v>
      </c>
      <c r="C137">
        <v>105.6</v>
      </c>
    </row>
    <row r="138" spans="1:3">
      <c r="A138" s="1">
        <v>38504</v>
      </c>
      <c r="B138">
        <v>387.4</v>
      </c>
      <c r="C138">
        <v>123</v>
      </c>
    </row>
    <row r="139" spans="1:3">
      <c r="A139" s="1">
        <v>38534</v>
      </c>
      <c r="B139">
        <v>369.2</v>
      </c>
      <c r="C139">
        <v>150</v>
      </c>
    </row>
    <row r="140" spans="1:3">
      <c r="A140" s="1">
        <v>38565</v>
      </c>
      <c r="B140">
        <v>371.4</v>
      </c>
      <c r="C140">
        <v>162.30000000000001</v>
      </c>
    </row>
    <row r="141" spans="1:3">
      <c r="A141" s="1">
        <v>38596</v>
      </c>
      <c r="B141">
        <v>379.9</v>
      </c>
      <c r="C141">
        <v>144.6</v>
      </c>
    </row>
    <row r="142" spans="1:3">
      <c r="A142" s="1">
        <v>38626</v>
      </c>
      <c r="B142">
        <v>374</v>
      </c>
      <c r="C142">
        <v>124.4</v>
      </c>
    </row>
    <row r="143" spans="1:3">
      <c r="A143" s="1">
        <v>38657</v>
      </c>
      <c r="B143">
        <v>396.3</v>
      </c>
      <c r="C143">
        <v>118.7</v>
      </c>
    </row>
    <row r="144" spans="1:3">
      <c r="A144" s="1">
        <v>38687</v>
      </c>
      <c r="B144">
        <v>385.4</v>
      </c>
      <c r="C144">
        <v>112</v>
      </c>
    </row>
    <row r="145" spans="1:3">
      <c r="A145" s="1">
        <v>38718</v>
      </c>
      <c r="B145">
        <v>400.4</v>
      </c>
      <c r="C145">
        <v>111.9</v>
      </c>
    </row>
    <row r="146" spans="1:3">
      <c r="A146" s="1">
        <v>38749</v>
      </c>
      <c r="B146">
        <v>376.2</v>
      </c>
      <c r="C146">
        <v>94.9</v>
      </c>
    </row>
    <row r="147" spans="1:3">
      <c r="A147" s="1">
        <v>38777</v>
      </c>
      <c r="B147">
        <v>359.1</v>
      </c>
      <c r="C147">
        <v>93.1</v>
      </c>
    </row>
    <row r="148" spans="1:3">
      <c r="A148" s="1">
        <v>38808</v>
      </c>
      <c r="B148">
        <v>399.4</v>
      </c>
      <c r="C148">
        <v>106.9</v>
      </c>
    </row>
    <row r="149" spans="1:3">
      <c r="A149" s="1">
        <v>38838</v>
      </c>
      <c r="B149">
        <v>381.6</v>
      </c>
      <c r="C149">
        <v>113.6</v>
      </c>
    </row>
    <row r="150" spans="1:3">
      <c r="A150" s="1">
        <v>38869</v>
      </c>
      <c r="B150">
        <v>400</v>
      </c>
      <c r="C150">
        <v>130.1</v>
      </c>
    </row>
    <row r="151" spans="1:3">
      <c r="A151" s="1">
        <v>38899</v>
      </c>
      <c r="B151">
        <v>381.1</v>
      </c>
      <c r="C151">
        <v>158.1</v>
      </c>
    </row>
    <row r="152" spans="1:3">
      <c r="A152" s="1">
        <v>38930</v>
      </c>
      <c r="B152">
        <v>393.3</v>
      </c>
      <c r="C152">
        <v>168.8</v>
      </c>
    </row>
    <row r="153" spans="1:3">
      <c r="A153" s="1">
        <v>38961</v>
      </c>
      <c r="B153">
        <v>397</v>
      </c>
      <c r="C153">
        <v>151.6</v>
      </c>
    </row>
    <row r="154" spans="1:3">
      <c r="A154" s="1">
        <v>38991</v>
      </c>
      <c r="B154">
        <v>384.9</v>
      </c>
      <c r="C154">
        <v>131.4</v>
      </c>
    </row>
    <row r="155" spans="1:3">
      <c r="A155" s="1">
        <v>39022</v>
      </c>
      <c r="B155">
        <v>396.7</v>
      </c>
      <c r="C155">
        <v>123.7</v>
      </c>
    </row>
    <row r="156" spans="1:3">
      <c r="A156" s="1">
        <v>39052</v>
      </c>
      <c r="B156">
        <v>392.1</v>
      </c>
      <c r="C156">
        <v>119.3</v>
      </c>
    </row>
    <row r="157" spans="1:3">
      <c r="A157" s="1">
        <v>39083</v>
      </c>
      <c r="B157">
        <v>413.5</v>
      </c>
      <c r="C157">
        <v>112.9</v>
      </c>
    </row>
    <row r="158" spans="1:3">
      <c r="A158" s="1">
        <v>39114</v>
      </c>
      <c r="B158">
        <v>400</v>
      </c>
      <c r="C158">
        <v>102.9</v>
      </c>
    </row>
    <row r="159" spans="1:3">
      <c r="A159" s="1">
        <v>39142</v>
      </c>
      <c r="B159">
        <v>368.7</v>
      </c>
      <c r="C159">
        <v>94.5</v>
      </c>
    </row>
    <row r="160" spans="1:3">
      <c r="A160" s="1">
        <v>39173</v>
      </c>
      <c r="B160">
        <v>404</v>
      </c>
      <c r="C160">
        <v>108.1</v>
      </c>
    </row>
    <row r="161" spans="1:3">
      <c r="A161" s="1">
        <v>39203</v>
      </c>
      <c r="B161">
        <v>390.3</v>
      </c>
      <c r="C161">
        <v>110.1</v>
      </c>
    </row>
    <row r="162" spans="1:3">
      <c r="A162" s="1">
        <v>39234</v>
      </c>
      <c r="B162">
        <v>417.4</v>
      </c>
      <c r="C162">
        <v>130.1</v>
      </c>
    </row>
    <row r="163" spans="1:3">
      <c r="A163" s="1">
        <v>39264</v>
      </c>
      <c r="B163">
        <v>386.7</v>
      </c>
      <c r="C163">
        <v>156.9</v>
      </c>
    </row>
    <row r="164" spans="1:3">
      <c r="A164" s="1">
        <v>39295</v>
      </c>
      <c r="B164">
        <v>397.9</v>
      </c>
      <c r="C164">
        <v>169.6</v>
      </c>
    </row>
    <row r="165" spans="1:3">
      <c r="A165" s="1">
        <v>39326</v>
      </c>
      <c r="B165">
        <v>393.2</v>
      </c>
      <c r="C165">
        <v>148.80000000000001</v>
      </c>
    </row>
    <row r="166" spans="1:3">
      <c r="A166" s="1">
        <v>39356</v>
      </c>
      <c r="B166">
        <v>389.9</v>
      </c>
      <c r="C166">
        <v>129.9</v>
      </c>
    </row>
    <row r="167" spans="1:3">
      <c r="A167" s="1">
        <v>39387</v>
      </c>
      <c r="B167">
        <v>405.6</v>
      </c>
      <c r="C167">
        <v>122.5</v>
      </c>
    </row>
    <row r="168" spans="1:3">
      <c r="A168" s="1">
        <v>39417</v>
      </c>
      <c r="B168">
        <v>405.9</v>
      </c>
      <c r="C168">
        <v>121.7</v>
      </c>
    </row>
    <row r="169" spans="1:3">
      <c r="A169" s="1">
        <v>39448</v>
      </c>
      <c r="B169">
        <v>428.7</v>
      </c>
      <c r="C169">
        <v>114.1</v>
      </c>
    </row>
    <row r="170" spans="1:3">
      <c r="A170" s="1">
        <v>39479</v>
      </c>
      <c r="B170">
        <v>414.1</v>
      </c>
      <c r="C170">
        <v>103.3</v>
      </c>
    </row>
    <row r="171" spans="1:3">
      <c r="A171" s="1">
        <v>39508</v>
      </c>
      <c r="B171">
        <v>395.9</v>
      </c>
      <c r="C171">
        <v>101.9</v>
      </c>
    </row>
    <row r="172" spans="1:3">
      <c r="A172" s="1">
        <v>39539</v>
      </c>
      <c r="B172">
        <v>424.4</v>
      </c>
      <c r="C172">
        <v>113.4</v>
      </c>
    </row>
    <row r="173" spans="1:3">
      <c r="A173" s="1">
        <v>39569</v>
      </c>
      <c r="B173">
        <v>411</v>
      </c>
      <c r="C173">
        <v>118.9</v>
      </c>
    </row>
    <row r="174" spans="1:3">
      <c r="A174" s="1">
        <v>39600</v>
      </c>
      <c r="B174">
        <v>421.1</v>
      </c>
      <c r="C174">
        <v>140.80000000000001</v>
      </c>
    </row>
    <row r="175" spans="1:3">
      <c r="A175" s="1">
        <v>39630</v>
      </c>
      <c r="B175">
        <v>398.2</v>
      </c>
      <c r="C175">
        <v>163.1</v>
      </c>
    </row>
    <row r="176" spans="1:3">
      <c r="A176" s="1">
        <v>39661</v>
      </c>
      <c r="B176">
        <v>404.1</v>
      </c>
      <c r="C176">
        <v>175.7</v>
      </c>
    </row>
    <row r="177" spans="1:3">
      <c r="A177" s="1">
        <v>39692</v>
      </c>
      <c r="B177">
        <v>399.2</v>
      </c>
      <c r="C177">
        <v>153.19999999999999</v>
      </c>
    </row>
    <row r="178" spans="1:3">
      <c r="A178" s="1">
        <v>39722</v>
      </c>
      <c r="B178">
        <v>392.6</v>
      </c>
      <c r="C178">
        <v>133.30000000000001</v>
      </c>
    </row>
    <row r="179" spans="1:3">
      <c r="A179" s="1">
        <v>39753</v>
      </c>
      <c r="B179">
        <v>410</v>
      </c>
      <c r="C179">
        <v>126.1</v>
      </c>
    </row>
    <row r="180" spans="1:3">
      <c r="A180" s="1">
        <v>39783</v>
      </c>
      <c r="B180">
        <v>371.1</v>
      </c>
      <c r="C180">
        <v>115.6</v>
      </c>
    </row>
    <row r="181" spans="1:3">
      <c r="A181" s="1">
        <v>39814</v>
      </c>
      <c r="B181">
        <v>378.8</v>
      </c>
      <c r="C181">
        <v>110</v>
      </c>
    </row>
    <row r="182" spans="1:3">
      <c r="A182" s="1">
        <v>39845</v>
      </c>
      <c r="B182">
        <v>342.3</v>
      </c>
      <c r="C182">
        <v>102.6</v>
      </c>
    </row>
    <row r="183" spans="1:3">
      <c r="A183" s="1">
        <v>39873</v>
      </c>
      <c r="B183">
        <v>324.3</v>
      </c>
      <c r="C183">
        <v>87.9</v>
      </c>
    </row>
    <row r="184" spans="1:3">
      <c r="A184" s="1">
        <v>39904</v>
      </c>
      <c r="B184">
        <v>356.1</v>
      </c>
      <c r="C184">
        <v>97.3</v>
      </c>
    </row>
    <row r="185" spans="1:3">
      <c r="A185" s="1">
        <v>39934</v>
      </c>
      <c r="B185">
        <v>335</v>
      </c>
      <c r="C185">
        <v>100</v>
      </c>
    </row>
    <row r="186" spans="1:3">
      <c r="A186" s="1">
        <v>39965</v>
      </c>
      <c r="B186">
        <v>341.8</v>
      </c>
      <c r="C186">
        <v>114.1</v>
      </c>
    </row>
    <row r="187" spans="1:3">
      <c r="A187" s="1">
        <v>39995</v>
      </c>
      <c r="B187">
        <v>336.1</v>
      </c>
      <c r="C187">
        <v>134.19999999999999</v>
      </c>
    </row>
    <row r="188" spans="1:3">
      <c r="A188" s="1">
        <v>40026</v>
      </c>
      <c r="B188">
        <v>374.3</v>
      </c>
      <c r="C188">
        <v>157.6</v>
      </c>
    </row>
    <row r="189" spans="1:3">
      <c r="A189" s="1">
        <v>40057</v>
      </c>
      <c r="B189">
        <v>375.6</v>
      </c>
      <c r="C189">
        <v>165.3</v>
      </c>
    </row>
    <row r="190" spans="1:3">
      <c r="A190" s="1">
        <v>40087</v>
      </c>
      <c r="B190">
        <v>370.6</v>
      </c>
      <c r="C190">
        <v>131.19999999999999</v>
      </c>
    </row>
    <row r="191" spans="1:3">
      <c r="A191" s="1">
        <v>40118</v>
      </c>
      <c r="B191">
        <v>391.8</v>
      </c>
      <c r="C191">
        <v>117.9</v>
      </c>
    </row>
    <row r="192" spans="1:3">
      <c r="A192" s="1">
        <v>40148</v>
      </c>
      <c r="B192">
        <v>390.8</v>
      </c>
      <c r="C192">
        <v>105.8</v>
      </c>
    </row>
    <row r="193" spans="1:3">
      <c r="A193" s="1">
        <v>40179</v>
      </c>
      <c r="B193">
        <v>404.9</v>
      </c>
      <c r="C193">
        <v>104.9</v>
      </c>
    </row>
    <row r="194" spans="1:3">
      <c r="A194" s="1">
        <v>40210</v>
      </c>
      <c r="B194">
        <v>385.4</v>
      </c>
      <c r="C194">
        <v>102.4</v>
      </c>
    </row>
    <row r="195" spans="1:3">
      <c r="A195" s="1">
        <v>40238</v>
      </c>
      <c r="B195">
        <v>357.1</v>
      </c>
      <c r="C195">
        <v>92.6</v>
      </c>
    </row>
    <row r="196" spans="1:3">
      <c r="A196" s="1">
        <v>40269</v>
      </c>
      <c r="B196">
        <v>402.3</v>
      </c>
      <c r="C196">
        <v>106.1</v>
      </c>
    </row>
    <row r="197" spans="1:3">
      <c r="A197" s="1">
        <v>40299</v>
      </c>
      <c r="B197">
        <v>387.8</v>
      </c>
      <c r="C197">
        <v>108.6</v>
      </c>
    </row>
    <row r="198" spans="1:3">
      <c r="A198" s="1">
        <v>40330</v>
      </c>
      <c r="B198">
        <v>390.6</v>
      </c>
      <c r="C198">
        <v>119.4</v>
      </c>
    </row>
    <row r="199" spans="1:3">
      <c r="A199" s="1">
        <v>40360</v>
      </c>
      <c r="B199">
        <v>367.4</v>
      </c>
      <c r="C199">
        <v>142.1</v>
      </c>
    </row>
    <row r="200" spans="1:3">
      <c r="A200" s="1">
        <v>40391</v>
      </c>
      <c r="B200">
        <v>378.3</v>
      </c>
      <c r="C200">
        <v>165.6</v>
      </c>
    </row>
    <row r="201" spans="1:3">
      <c r="A201" s="1">
        <v>40422</v>
      </c>
      <c r="B201">
        <v>380.9</v>
      </c>
      <c r="C201">
        <v>160.69999999999999</v>
      </c>
    </row>
    <row r="202" spans="1:3">
      <c r="A202" s="1">
        <v>40452</v>
      </c>
      <c r="B202">
        <v>379.8</v>
      </c>
      <c r="C202">
        <v>145.1</v>
      </c>
    </row>
    <row r="203" spans="1:3">
      <c r="A203" s="1">
        <v>40483</v>
      </c>
      <c r="B203">
        <v>406.8</v>
      </c>
      <c r="C203">
        <v>122.7</v>
      </c>
    </row>
    <row r="204" spans="1:3">
      <c r="A204" s="1">
        <v>40513</v>
      </c>
      <c r="B204">
        <v>405.8</v>
      </c>
      <c r="C204">
        <v>115.1</v>
      </c>
    </row>
    <row r="205" spans="1:3">
      <c r="A205" s="1">
        <v>40544</v>
      </c>
      <c r="B205">
        <v>404.4</v>
      </c>
      <c r="C205">
        <v>113.4</v>
      </c>
    </row>
    <row r="206" spans="1:3">
      <c r="A206" s="1">
        <v>40575</v>
      </c>
      <c r="B206">
        <v>405</v>
      </c>
      <c r="C206">
        <v>111.2</v>
      </c>
    </row>
    <row r="207" spans="1:3">
      <c r="A207" s="1">
        <v>40603</v>
      </c>
      <c r="B207">
        <v>377</v>
      </c>
      <c r="C207">
        <v>92.9</v>
      </c>
    </row>
    <row r="208" spans="1:3">
      <c r="A208" s="1">
        <v>40634</v>
      </c>
      <c r="B208">
        <v>406.5</v>
      </c>
      <c r="C208">
        <v>106.6</v>
      </c>
    </row>
    <row r="209" spans="1:3">
      <c r="A209" s="1">
        <v>40664</v>
      </c>
      <c r="B209">
        <v>396.3</v>
      </c>
      <c r="C209">
        <v>110.9</v>
      </c>
    </row>
    <row r="210" spans="1:3">
      <c r="A210" s="1">
        <v>40695</v>
      </c>
      <c r="B210">
        <v>413.8</v>
      </c>
      <c r="C210">
        <v>125.8</v>
      </c>
    </row>
    <row r="211" spans="1:3">
      <c r="A211" s="1">
        <v>40725</v>
      </c>
      <c r="B211">
        <v>394.6</v>
      </c>
      <c r="C211">
        <v>148.9</v>
      </c>
    </row>
    <row r="212" spans="1:3">
      <c r="A212" s="1">
        <v>40756</v>
      </c>
      <c r="B212">
        <v>395.1</v>
      </c>
      <c r="C212">
        <v>170.4</v>
      </c>
    </row>
    <row r="213" spans="1:3">
      <c r="A213" s="1">
        <v>40787</v>
      </c>
      <c r="B213">
        <v>387.2</v>
      </c>
      <c r="C213">
        <v>176</v>
      </c>
    </row>
    <row r="214" spans="1:3">
      <c r="A214" s="1">
        <v>40817</v>
      </c>
      <c r="B214">
        <v>381.6</v>
      </c>
      <c r="C214">
        <v>146.4</v>
      </c>
    </row>
    <row r="215" spans="1:3">
      <c r="A215" s="1">
        <v>40848</v>
      </c>
      <c r="B215">
        <v>410.5</v>
      </c>
      <c r="C215">
        <v>127.5</v>
      </c>
    </row>
    <row r="216" spans="1:3">
      <c r="A216" s="1">
        <v>40878</v>
      </c>
      <c r="B216">
        <v>409.3</v>
      </c>
      <c r="C216">
        <v>120.8</v>
      </c>
    </row>
    <row r="217" spans="1:3">
      <c r="A217" s="1">
        <v>40909</v>
      </c>
      <c r="B217">
        <v>423.3</v>
      </c>
      <c r="C217">
        <v>121.1</v>
      </c>
    </row>
    <row r="218" spans="1:3">
      <c r="A218" s="1">
        <v>40940</v>
      </c>
      <c r="B218">
        <v>426.9</v>
      </c>
      <c r="C218">
        <v>117.9</v>
      </c>
    </row>
    <row r="219" spans="1:3">
      <c r="A219" s="1">
        <v>40969</v>
      </c>
      <c r="B219">
        <v>393.6</v>
      </c>
      <c r="C219">
        <v>103.5</v>
      </c>
    </row>
    <row r="220" spans="1:3">
      <c r="A220" s="1">
        <v>41000</v>
      </c>
      <c r="B220">
        <v>424.8</v>
      </c>
      <c r="C220">
        <v>117.4</v>
      </c>
    </row>
    <row r="221" spans="1:3">
      <c r="A221" s="1">
        <v>41030</v>
      </c>
      <c r="B221">
        <v>406.7</v>
      </c>
      <c r="C221">
        <v>120.4</v>
      </c>
    </row>
    <row r="222" spans="1:3">
      <c r="A222" s="1">
        <v>41061</v>
      </c>
      <c r="B222">
        <v>413.8</v>
      </c>
      <c r="C222">
        <v>132.5</v>
      </c>
    </row>
    <row r="223" spans="1:3">
      <c r="A223" s="1">
        <v>41091</v>
      </c>
      <c r="B223">
        <v>392.5</v>
      </c>
      <c r="C223">
        <v>156</v>
      </c>
    </row>
    <row r="224" spans="1:3">
      <c r="A224" s="1">
        <v>41122</v>
      </c>
      <c r="B224">
        <v>402.3</v>
      </c>
      <c r="C224">
        <v>183.9</v>
      </c>
    </row>
    <row r="225" spans="1:3">
      <c r="A225" s="1">
        <v>41153</v>
      </c>
      <c r="B225">
        <v>403.9</v>
      </c>
      <c r="C225">
        <v>188.2</v>
      </c>
    </row>
    <row r="226" spans="1:3">
      <c r="A226" s="1">
        <v>41183</v>
      </c>
      <c r="B226">
        <v>404.9</v>
      </c>
      <c r="C226">
        <v>156.69999999999999</v>
      </c>
    </row>
    <row r="227" spans="1:3">
      <c r="A227" s="1">
        <v>41214</v>
      </c>
      <c r="B227">
        <v>415.3</v>
      </c>
      <c r="C227">
        <v>136.19999999999999</v>
      </c>
    </row>
    <row r="228" spans="1:3">
      <c r="A228" s="1">
        <v>41244</v>
      </c>
      <c r="B228">
        <v>416.1</v>
      </c>
      <c r="C228">
        <v>127.5</v>
      </c>
    </row>
    <row r="229" spans="1:3">
      <c r="A229" s="1">
        <v>41275</v>
      </c>
      <c r="B229">
        <v>433.3</v>
      </c>
      <c r="C229">
        <v>128.1</v>
      </c>
    </row>
    <row r="230" spans="1:3">
      <c r="A230" s="1">
        <v>41306</v>
      </c>
      <c r="B230">
        <v>420.9</v>
      </c>
      <c r="C230">
        <v>126.7</v>
      </c>
    </row>
    <row r="231" spans="1:3">
      <c r="A231" s="1">
        <v>41334</v>
      </c>
      <c r="B231">
        <v>384.5</v>
      </c>
      <c r="C231">
        <v>110.2</v>
      </c>
    </row>
    <row r="232" spans="1:3">
      <c r="A232" s="1">
        <v>41365</v>
      </c>
      <c r="B232">
        <v>419.2</v>
      </c>
      <c r="C232">
        <v>126.9</v>
      </c>
    </row>
    <row r="233" spans="1:3">
      <c r="A233" s="1">
        <v>41395</v>
      </c>
      <c r="B233">
        <v>407.2</v>
      </c>
      <c r="C233">
        <v>128.19999999999999</v>
      </c>
    </row>
    <row r="234" spans="1:3">
      <c r="A234" s="1">
        <v>41426</v>
      </c>
      <c r="B234">
        <v>414.7</v>
      </c>
      <c r="C234">
        <v>142.6</v>
      </c>
    </row>
    <row r="235" spans="1:3">
      <c r="A235" s="1">
        <v>41456</v>
      </c>
      <c r="B235">
        <v>389.4</v>
      </c>
      <c r="C235">
        <v>165</v>
      </c>
    </row>
    <row r="236" spans="1:3">
      <c r="A236" s="1">
        <v>41487</v>
      </c>
      <c r="B236">
        <v>399.9</v>
      </c>
      <c r="C236">
        <v>184.8</v>
      </c>
    </row>
    <row r="237" spans="1:3">
      <c r="A237" s="1">
        <v>41518</v>
      </c>
      <c r="B237">
        <v>405.1</v>
      </c>
      <c r="C237">
        <v>189.5</v>
      </c>
    </row>
    <row r="238" spans="1:3">
      <c r="A238" s="1">
        <v>41548</v>
      </c>
      <c r="B238">
        <v>412.3</v>
      </c>
      <c r="C238">
        <v>157.19999999999999</v>
      </c>
    </row>
    <row r="239" spans="1:3">
      <c r="A239" s="1">
        <v>41579</v>
      </c>
      <c r="B239">
        <v>441.6</v>
      </c>
      <c r="C239">
        <v>138.80000000000001</v>
      </c>
    </row>
    <row r="240" spans="1:3">
      <c r="A240" s="1">
        <v>41609</v>
      </c>
      <c r="B240">
        <v>419.3</v>
      </c>
      <c r="C240">
        <v>130.4</v>
      </c>
    </row>
    <row r="241" spans="1:3">
      <c r="A241" s="1">
        <v>41640</v>
      </c>
      <c r="B241">
        <v>444.5</v>
      </c>
      <c r="C241">
        <v>130</v>
      </c>
    </row>
    <row r="242" spans="1:3">
      <c r="A242" s="1">
        <v>41671</v>
      </c>
      <c r="B242">
        <v>434.7</v>
      </c>
      <c r="C242">
        <v>127.5</v>
      </c>
    </row>
    <row r="243" spans="1:3">
      <c r="A243" s="1">
        <v>41699</v>
      </c>
      <c r="B243">
        <v>387</v>
      </c>
      <c r="C243">
        <v>112.5</v>
      </c>
    </row>
    <row r="244" spans="1:3">
      <c r="A244" s="1">
        <v>41730</v>
      </c>
      <c r="B244">
        <v>422</v>
      </c>
      <c r="C244">
        <v>128.19999999999999</v>
      </c>
    </row>
    <row r="245" spans="1:3">
      <c r="A245" s="1">
        <v>41760</v>
      </c>
      <c r="B245">
        <v>405.6</v>
      </c>
      <c r="C245">
        <v>126.2</v>
      </c>
    </row>
    <row r="246" spans="1:3">
      <c r="A246" s="1">
        <v>41791</v>
      </c>
      <c r="B246">
        <v>420.6</v>
      </c>
      <c r="C246">
        <v>143.30000000000001</v>
      </c>
    </row>
    <row r="247" spans="1:3">
      <c r="A247" s="1">
        <v>41821</v>
      </c>
      <c r="B247">
        <v>401.2</v>
      </c>
      <c r="C247">
        <v>167.7</v>
      </c>
    </row>
    <row r="248" spans="1:3">
      <c r="A248" s="1">
        <v>41852</v>
      </c>
      <c r="B248">
        <v>400</v>
      </c>
      <c r="C248">
        <v>190.8</v>
      </c>
    </row>
    <row r="249" spans="1:3">
      <c r="A249" s="1">
        <v>41883</v>
      </c>
      <c r="B249">
        <v>400.4</v>
      </c>
      <c r="C249">
        <v>196.6</v>
      </c>
    </row>
    <row r="250" spans="1:3">
      <c r="A250" s="1">
        <v>41913</v>
      </c>
      <c r="B250">
        <v>405.9</v>
      </c>
      <c r="C250">
        <v>159.4</v>
      </c>
    </row>
    <row r="251" spans="1:3">
      <c r="A251" s="1">
        <v>41944</v>
      </c>
      <c r="B251">
        <v>427.6</v>
      </c>
      <c r="C251">
        <v>140.4</v>
      </c>
    </row>
    <row r="252" spans="1:3">
      <c r="A252" s="1">
        <v>41974</v>
      </c>
      <c r="B252">
        <v>418.6</v>
      </c>
      <c r="C252">
        <v>130</v>
      </c>
    </row>
    <row r="253" spans="1:3">
      <c r="A253" s="1">
        <v>42005</v>
      </c>
      <c r="B253">
        <v>431.9</v>
      </c>
      <c r="C253">
        <v>127.7</v>
      </c>
    </row>
    <row r="254" spans="1:3">
      <c r="A254" s="1">
        <v>42036</v>
      </c>
      <c r="B254">
        <v>417.7</v>
      </c>
      <c r="C254">
        <v>119.9</v>
      </c>
    </row>
    <row r="255" spans="1:3">
      <c r="A255" s="1">
        <v>42064</v>
      </c>
      <c r="B255">
        <v>382.6</v>
      </c>
      <c r="C255">
        <v>103.1</v>
      </c>
    </row>
    <row r="256" spans="1:3">
      <c r="A256" s="1">
        <v>42095</v>
      </c>
      <c r="B256">
        <v>425.4</v>
      </c>
      <c r="C256">
        <v>117.4</v>
      </c>
    </row>
    <row r="257" spans="1:3">
      <c r="A257" s="1">
        <v>42125</v>
      </c>
      <c r="B257">
        <v>401.3</v>
      </c>
      <c r="C257">
        <v>118.9</v>
      </c>
    </row>
    <row r="258" spans="1:3">
      <c r="A258" s="1">
        <v>42156</v>
      </c>
      <c r="B258">
        <v>405.8</v>
      </c>
      <c r="C258">
        <v>139.1</v>
      </c>
    </row>
    <row r="259" spans="1:3">
      <c r="A259" s="1">
        <v>42186</v>
      </c>
      <c r="B259">
        <v>389.4</v>
      </c>
      <c r="C259">
        <v>162.9</v>
      </c>
    </row>
    <row r="260" spans="1:3">
      <c r="A260" s="1">
        <v>42217</v>
      </c>
      <c r="B260">
        <v>409.7</v>
      </c>
      <c r="C260">
        <v>188.1</v>
      </c>
    </row>
    <row r="261" spans="1:3">
      <c r="A261" s="1">
        <v>42248</v>
      </c>
      <c r="B261">
        <v>402.9</v>
      </c>
      <c r="C261">
        <v>192.8</v>
      </c>
    </row>
    <row r="262" spans="1:3">
      <c r="A262" s="1">
        <v>42278</v>
      </c>
      <c r="B262">
        <v>411.3</v>
      </c>
      <c r="C262">
        <v>156.4</v>
      </c>
    </row>
    <row r="263" spans="1:3">
      <c r="A263" s="1">
        <v>42309</v>
      </c>
      <c r="B263">
        <v>450.3</v>
      </c>
      <c r="C263">
        <v>132.9</v>
      </c>
    </row>
    <row r="264" spans="1:3">
      <c r="A264" s="1">
        <v>42339</v>
      </c>
      <c r="B264">
        <v>434.9</v>
      </c>
      <c r="C264">
        <v>116.7</v>
      </c>
    </row>
    <row r="265" spans="1:3">
      <c r="A265" s="1">
        <v>42370</v>
      </c>
      <c r="B265">
        <v>450.1</v>
      </c>
      <c r="C265">
        <v>115</v>
      </c>
    </row>
    <row r="266" spans="1:3">
      <c r="A266" s="1">
        <v>42401</v>
      </c>
      <c r="B266">
        <v>422.4</v>
      </c>
      <c r="C266">
        <v>111.9</v>
      </c>
    </row>
    <row r="267" spans="1:3">
      <c r="A267" s="1">
        <v>42430</v>
      </c>
      <c r="B267">
        <v>398.4</v>
      </c>
      <c r="C267">
        <v>101</v>
      </c>
    </row>
    <row r="268" spans="1:3">
      <c r="A268" s="1">
        <v>42461</v>
      </c>
      <c r="B268">
        <v>425.1</v>
      </c>
      <c r="C268">
        <v>112.7</v>
      </c>
    </row>
    <row r="269" spans="1:3">
      <c r="A269" s="1">
        <v>42491</v>
      </c>
      <c r="B269">
        <v>404.7</v>
      </c>
      <c r="C269">
        <v>115.9</v>
      </c>
    </row>
    <row r="270" spans="1:3">
      <c r="A270" s="1">
        <v>42522</v>
      </c>
      <c r="B270">
        <v>409.7</v>
      </c>
      <c r="C270">
        <v>129.19999999999999</v>
      </c>
    </row>
    <row r="271" spans="1:3">
      <c r="A271" s="1">
        <v>42552</v>
      </c>
      <c r="B271">
        <v>395.7</v>
      </c>
      <c r="C271">
        <v>155.4</v>
      </c>
    </row>
    <row r="272" spans="1:3">
      <c r="A272" s="1">
        <v>42583</v>
      </c>
      <c r="B272">
        <v>416.2</v>
      </c>
      <c r="C272">
        <v>182.8</v>
      </c>
    </row>
    <row r="273" spans="1:3">
      <c r="A273" s="1">
        <v>42614</v>
      </c>
      <c r="B273">
        <v>415.8</v>
      </c>
      <c r="C273">
        <v>185.9</v>
      </c>
    </row>
    <row r="274" spans="1:3">
      <c r="A274" s="1">
        <v>42644</v>
      </c>
      <c r="B274">
        <v>429.1</v>
      </c>
      <c r="C274">
        <v>155.80000000000001</v>
      </c>
    </row>
    <row r="275" spans="1:3">
      <c r="A275" s="1">
        <v>42675</v>
      </c>
      <c r="B275">
        <v>447.7</v>
      </c>
      <c r="C275">
        <v>136.80000000000001</v>
      </c>
    </row>
    <row r="276" spans="1:3">
      <c r="A276" s="1">
        <v>42705</v>
      </c>
      <c r="B276">
        <v>446.2</v>
      </c>
      <c r="C276">
        <v>123.8</v>
      </c>
    </row>
    <row r="277" spans="1:3">
      <c r="A277" s="1">
        <v>42736</v>
      </c>
      <c r="B277">
        <v>464.6</v>
      </c>
      <c r="C277">
        <v>124.9</v>
      </c>
    </row>
    <row r="278" spans="1:3">
      <c r="A278" s="1">
        <v>42767</v>
      </c>
      <c r="B278">
        <v>456.9</v>
      </c>
      <c r="C278">
        <v>122.9</v>
      </c>
    </row>
    <row r="279" spans="1:3">
      <c r="A279" s="1">
        <v>42795</v>
      </c>
      <c r="B279">
        <v>414.1</v>
      </c>
      <c r="C279">
        <v>110.6</v>
      </c>
    </row>
    <row r="280" spans="1:3">
      <c r="A280" s="1">
        <v>42826</v>
      </c>
      <c r="B280">
        <v>453.8</v>
      </c>
      <c r="C280">
        <v>125.9</v>
      </c>
    </row>
    <row r="281" spans="1:3">
      <c r="A281" s="1">
        <v>42856</v>
      </c>
      <c r="B281">
        <v>433.8</v>
      </c>
      <c r="C281">
        <v>130.30000000000001</v>
      </c>
    </row>
    <row r="282" spans="1:3">
      <c r="A282" s="1">
        <v>42887</v>
      </c>
      <c r="B282">
        <v>450.1</v>
      </c>
      <c r="C282">
        <v>144.6</v>
      </c>
    </row>
    <row r="283" spans="1:3">
      <c r="A283" s="1">
        <v>42917</v>
      </c>
      <c r="B283">
        <v>432.4</v>
      </c>
      <c r="C283">
        <v>169.9</v>
      </c>
    </row>
    <row r="284" spans="1:3">
      <c r="A284" s="1">
        <v>42948</v>
      </c>
      <c r="B284">
        <v>442.5</v>
      </c>
      <c r="C284">
        <v>197.6</v>
      </c>
    </row>
    <row r="285" spans="1:3">
      <c r="A285" s="1">
        <v>42979</v>
      </c>
      <c r="B285">
        <v>450.2</v>
      </c>
      <c r="C285">
        <v>198.6</v>
      </c>
    </row>
    <row r="286" spans="1:3">
      <c r="A286" s="1">
        <v>43009</v>
      </c>
      <c r="B286">
        <v>442.9</v>
      </c>
      <c r="C286">
        <v>167.8</v>
      </c>
    </row>
    <row r="287" spans="1:3">
      <c r="A287" s="1">
        <v>43040</v>
      </c>
      <c r="B287">
        <v>470.3</v>
      </c>
      <c r="C287">
        <v>147.30000000000001</v>
      </c>
    </row>
    <row r="288" spans="1:3">
      <c r="A288" s="1">
        <v>43070</v>
      </c>
      <c r="B288">
        <v>453.4</v>
      </c>
      <c r="C288">
        <v>133.19999999999999</v>
      </c>
    </row>
    <row r="289" spans="1:3">
      <c r="A289" s="1">
        <v>43101</v>
      </c>
      <c r="B289">
        <v>466.2</v>
      </c>
      <c r="C289">
        <v>135.5</v>
      </c>
    </row>
    <row r="290" spans="1:3">
      <c r="A290" s="1">
        <v>43132</v>
      </c>
      <c r="B290">
        <v>462.8</v>
      </c>
      <c r="C290">
        <v>133.4</v>
      </c>
    </row>
    <row r="291" spans="1:3">
      <c r="A291" s="1">
        <v>43160</v>
      </c>
      <c r="B291">
        <v>423.1</v>
      </c>
      <c r="C291">
        <v>118.2</v>
      </c>
    </row>
    <row r="292" spans="1:3">
      <c r="A292" s="1">
        <v>43191</v>
      </c>
      <c r="B292">
        <v>474.1</v>
      </c>
      <c r="C292">
        <v>134.5</v>
      </c>
    </row>
    <row r="293" spans="1:3">
      <c r="A293" s="1">
        <v>43221</v>
      </c>
      <c r="B293">
        <v>455.7</v>
      </c>
      <c r="C293">
        <v>139.1</v>
      </c>
    </row>
    <row r="294" spans="1:3">
      <c r="A294" s="1">
        <v>43252</v>
      </c>
      <c r="B294">
        <v>464.1</v>
      </c>
      <c r="C294">
        <v>151.1</v>
      </c>
    </row>
    <row r="295" spans="1:3">
      <c r="A295" s="1">
        <v>43282</v>
      </c>
      <c r="B295">
        <v>441.8</v>
      </c>
      <c r="C295">
        <v>180.4</v>
      </c>
    </row>
    <row r="296" spans="1:3">
      <c r="A296" s="1">
        <v>43313</v>
      </c>
      <c r="B296">
        <v>462</v>
      </c>
      <c r="C296">
        <v>205.4</v>
      </c>
    </row>
    <row r="297" spans="1:3">
      <c r="A297" s="1">
        <v>43344</v>
      </c>
      <c r="B297">
        <v>462.4</v>
      </c>
      <c r="C297">
        <v>208.9</v>
      </c>
    </row>
    <row r="298" spans="1:3">
      <c r="A298" s="1">
        <v>43374</v>
      </c>
      <c r="B298">
        <v>452.7</v>
      </c>
      <c r="C298">
        <v>181.6</v>
      </c>
    </row>
    <row r="299" spans="1:3">
      <c r="A299" s="1">
        <v>43405</v>
      </c>
      <c r="B299">
        <v>478.4</v>
      </c>
      <c r="C299">
        <v>158</v>
      </c>
    </row>
    <row r="300" spans="1:3">
      <c r="A300" s="1">
        <v>43435</v>
      </c>
      <c r="B300">
        <v>464.4</v>
      </c>
      <c r="C300">
        <v>143.4</v>
      </c>
    </row>
    <row r="301" spans="1:3">
      <c r="A301" s="1">
        <v>43466</v>
      </c>
      <c r="B301">
        <v>481.7</v>
      </c>
      <c r="C301">
        <v>143.1</v>
      </c>
    </row>
    <row r="302" spans="1:3">
      <c r="A302" s="1">
        <v>43497</v>
      </c>
      <c r="B302">
        <v>473.4</v>
      </c>
      <c r="C302">
        <v>142</v>
      </c>
    </row>
    <row r="303" spans="1:3">
      <c r="A303" s="1">
        <v>43525</v>
      </c>
      <c r="B303">
        <v>431.5</v>
      </c>
      <c r="C303">
        <v>126.1</v>
      </c>
    </row>
    <row r="304" spans="1:3">
      <c r="A304" s="1">
        <v>43556</v>
      </c>
      <c r="B304">
        <v>484.6</v>
      </c>
      <c r="C304">
        <v>148</v>
      </c>
    </row>
    <row r="305" spans="1:3">
      <c r="A305" s="1">
        <v>43586</v>
      </c>
      <c r="B305">
        <v>466.4</v>
      </c>
      <c r="C305">
        <v>148.9</v>
      </c>
    </row>
    <row r="306" spans="1:3">
      <c r="A306" s="1">
        <v>43617</v>
      </c>
      <c r="B306">
        <v>469</v>
      </c>
      <c r="C306">
        <v>167.8</v>
      </c>
    </row>
    <row r="307" spans="1:3">
      <c r="A307" s="1">
        <v>43647</v>
      </c>
      <c r="B307">
        <v>444.5</v>
      </c>
      <c r="C307">
        <v>193</v>
      </c>
    </row>
    <row r="308" spans="1:3">
      <c r="A308" s="1">
        <v>43678</v>
      </c>
      <c r="B308">
        <v>456.9</v>
      </c>
      <c r="C308">
        <v>220.2</v>
      </c>
    </row>
    <row r="309" spans="1:3">
      <c r="A309" s="1">
        <v>43709</v>
      </c>
      <c r="B309">
        <v>459</v>
      </c>
      <c r="C309">
        <v>223.5</v>
      </c>
    </row>
    <row r="310" spans="1:3">
      <c r="A310" s="1">
        <v>43739</v>
      </c>
      <c r="B310">
        <v>452.7</v>
      </c>
      <c r="C310">
        <v>191.8</v>
      </c>
    </row>
    <row r="311" spans="1:3">
      <c r="A311" s="1">
        <v>43770</v>
      </c>
      <c r="B311">
        <v>477.7</v>
      </c>
      <c r="C311">
        <v>171.3</v>
      </c>
    </row>
    <row r="312" spans="1:3">
      <c r="A312" s="1">
        <v>43800</v>
      </c>
      <c r="B312">
        <v>457.4</v>
      </c>
      <c r="C312">
        <v>150.69999999999999</v>
      </c>
    </row>
    <row r="313" spans="1:3">
      <c r="A313" s="1">
        <v>43831</v>
      </c>
      <c r="B313">
        <v>474.3</v>
      </c>
      <c r="C313">
        <v>150.69999999999999</v>
      </c>
    </row>
    <row r="314" spans="1:3">
      <c r="A314" s="1">
        <v>43862</v>
      </c>
      <c r="B314">
        <v>454.5</v>
      </c>
      <c r="C314">
        <v>151.19999999999999</v>
      </c>
    </row>
    <row r="315" spans="1:3">
      <c r="A315" s="1">
        <v>43891</v>
      </c>
      <c r="B315">
        <v>428.2</v>
      </c>
      <c r="C315">
        <v>133</v>
      </c>
    </row>
    <row r="316" spans="1:3">
      <c r="A316" s="1">
        <v>43922</v>
      </c>
      <c r="B316">
        <v>451.3</v>
      </c>
      <c r="C316">
        <v>112.3</v>
      </c>
    </row>
    <row r="317" spans="1:3">
      <c r="A317" s="1">
        <v>43952</v>
      </c>
      <c r="B317">
        <v>438.7</v>
      </c>
      <c r="C317">
        <v>24</v>
      </c>
    </row>
    <row r="318" spans="1:3">
      <c r="A318" s="1">
        <v>43983</v>
      </c>
      <c r="B318">
        <v>425.6</v>
      </c>
      <c r="C318">
        <v>29.4</v>
      </c>
    </row>
    <row r="319" spans="1:3">
      <c r="A319" s="1">
        <v>44013</v>
      </c>
      <c r="B319">
        <v>402.9</v>
      </c>
      <c r="C319">
        <v>54.7</v>
      </c>
    </row>
    <row r="320" spans="1:3">
      <c r="A320" s="1">
        <v>44044</v>
      </c>
      <c r="B320">
        <v>421.2</v>
      </c>
      <c r="C320">
        <v>98.8</v>
      </c>
    </row>
    <row r="321" spans="1:3">
      <c r="A321" s="1">
        <v>44075</v>
      </c>
      <c r="B321">
        <v>438.4</v>
      </c>
      <c r="C321">
        <v>132.69999999999999</v>
      </c>
    </row>
    <row r="322" spans="1:3">
      <c r="A322" s="1">
        <v>44105</v>
      </c>
      <c r="B322">
        <v>438</v>
      </c>
      <c r="C322">
        <v>121.9</v>
      </c>
    </row>
    <row r="323" spans="1:3">
      <c r="A323" s="1">
        <v>44136</v>
      </c>
      <c r="B323">
        <v>461.5</v>
      </c>
      <c r="C323">
        <v>99</v>
      </c>
    </row>
    <row r="324" spans="1:3">
      <c r="A324" s="1">
        <v>44166</v>
      </c>
      <c r="B324">
        <v>450.2</v>
      </c>
      <c r="C324">
        <v>75.599999999999994</v>
      </c>
    </row>
    <row r="325" spans="1:3">
      <c r="A325" s="1">
        <v>44197</v>
      </c>
      <c r="B325">
        <v>468.6</v>
      </c>
      <c r="C325">
        <v>82</v>
      </c>
    </row>
    <row r="326" spans="1:3">
      <c r="A326" s="1">
        <v>44228</v>
      </c>
      <c r="B326">
        <v>444.7</v>
      </c>
      <c r="C326">
        <v>84.4</v>
      </c>
    </row>
    <row r="327" spans="1:3">
      <c r="A327" s="1">
        <v>44256</v>
      </c>
      <c r="B327">
        <v>426</v>
      </c>
      <c r="C327">
        <v>79</v>
      </c>
    </row>
    <row r="328" spans="1:3">
      <c r="A328" s="1">
        <v>44287</v>
      </c>
      <c r="B328">
        <v>469.9</v>
      </c>
      <c r="C328">
        <v>99.1</v>
      </c>
    </row>
    <row r="329" spans="1:3">
      <c r="A329" s="1">
        <v>44317</v>
      </c>
      <c r="B329">
        <v>465.5</v>
      </c>
      <c r="C329">
        <v>105</v>
      </c>
    </row>
    <row r="330" spans="1:3">
      <c r="A330" s="1">
        <v>44348</v>
      </c>
      <c r="B330">
        <v>473.5</v>
      </c>
      <c r="C330">
        <v>123.6</v>
      </c>
    </row>
    <row r="331" spans="1:3">
      <c r="A331" s="1">
        <v>44378</v>
      </c>
      <c r="B331">
        <v>455.7</v>
      </c>
      <c r="C331">
        <v>152.6</v>
      </c>
    </row>
    <row r="332" spans="1:3">
      <c r="A332" s="1">
        <v>44409</v>
      </c>
      <c r="B332">
        <v>460</v>
      </c>
      <c r="C332">
        <v>178.4</v>
      </c>
    </row>
    <row r="333" spans="1:3">
      <c r="A333" s="1">
        <v>44440</v>
      </c>
      <c r="C333">
        <v>187.2</v>
      </c>
    </row>
    <row r="334" spans="1:3">
      <c r="A334" s="1">
        <v>44470</v>
      </c>
      <c r="C334">
        <v>160.19999999999999</v>
      </c>
    </row>
    <row r="335" spans="1:3">
      <c r="A335" s="1">
        <v>44501</v>
      </c>
      <c r="C335">
        <v>148.1</v>
      </c>
    </row>
    <row r="336" spans="1:3">
      <c r="A336" s="1">
        <v>44531</v>
      </c>
      <c r="C336">
        <v>116.5</v>
      </c>
    </row>
    <row r="337" spans="1:3">
      <c r="A337" s="1">
        <v>44562</v>
      </c>
      <c r="C337">
        <v>119.2</v>
      </c>
    </row>
    <row r="338" spans="1:3">
      <c r="A338" s="1">
        <v>44593</v>
      </c>
      <c r="C338">
        <v>118.2</v>
      </c>
    </row>
    <row r="339" spans="1:3">
      <c r="A339" s="1">
        <v>44621</v>
      </c>
      <c r="C339">
        <v>97.2</v>
      </c>
    </row>
    <row r="340" spans="1:3">
      <c r="A340" s="1">
        <v>44652</v>
      </c>
      <c r="C340">
        <v>96.2</v>
      </c>
    </row>
    <row r="341" spans="1:3">
      <c r="A341" s="1">
        <v>44682</v>
      </c>
      <c r="C341">
        <v>98</v>
      </c>
    </row>
    <row r="342" spans="1:3">
      <c r="A342" s="1">
        <v>44713</v>
      </c>
      <c r="C342">
        <v>118.1</v>
      </c>
    </row>
    <row r="343" spans="1:3">
      <c r="A343" s="1">
        <v>44743</v>
      </c>
      <c r="C343">
        <v>148.6</v>
      </c>
    </row>
    <row r="344" spans="1:3">
      <c r="A344" s="1">
        <v>44774</v>
      </c>
      <c r="C344">
        <v>180.1</v>
      </c>
    </row>
    <row r="345" spans="1:3">
      <c r="A345" s="1">
        <v>44805</v>
      </c>
      <c r="C345">
        <v>186.1</v>
      </c>
    </row>
    <row r="346" spans="1:3">
      <c r="A346" s="1">
        <v>44835</v>
      </c>
      <c r="C346">
        <v>156.1</v>
      </c>
    </row>
    <row r="347" spans="1:3">
      <c r="A347" s="1">
        <v>44866</v>
      </c>
      <c r="C347">
        <v>132.1</v>
      </c>
    </row>
    <row r="348" spans="1:3">
      <c r="A348" s="1">
        <v>44896</v>
      </c>
      <c r="C348">
        <v>117.4</v>
      </c>
    </row>
    <row r="349" spans="1:3">
      <c r="C349">
        <v>122.6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A4BC6-925B-491A-96F6-C61F12979298}">
  <dimension ref="A1:E117"/>
  <sheetViews>
    <sheetView workbookViewId="0">
      <selection activeCell="D4" sqref="D4"/>
    </sheetView>
  </sheetViews>
  <sheetFormatPr defaultRowHeight="14.4"/>
  <cols>
    <col min="1" max="1" width="10.109375" bestFit="1" customWidth="1"/>
  </cols>
  <sheetData>
    <row r="1" spans="1:5">
      <c r="B1" t="s">
        <v>693</v>
      </c>
      <c r="D1" t="s">
        <v>695</v>
      </c>
    </row>
    <row r="2" spans="1:5">
      <c r="A2" s="1">
        <v>34425</v>
      </c>
      <c r="D2">
        <v>4</v>
      </c>
    </row>
    <row r="3" spans="1:5">
      <c r="A3" s="1">
        <v>34516</v>
      </c>
      <c r="D3">
        <v>6.6</v>
      </c>
    </row>
    <row r="4" spans="1:5">
      <c r="A4" s="1">
        <v>34608</v>
      </c>
      <c r="D4">
        <v>6.9</v>
      </c>
    </row>
    <row r="5" spans="1:5">
      <c r="A5" s="1">
        <v>34700</v>
      </c>
      <c r="D5">
        <v>21.7</v>
      </c>
    </row>
    <row r="6" spans="1:5">
      <c r="A6" s="1">
        <v>34790</v>
      </c>
      <c r="C6" t="e">
        <f>B6/B2</f>
        <v>#DIV/0!</v>
      </c>
      <c r="D6">
        <v>4.3</v>
      </c>
      <c r="E6">
        <f>D6/D2</f>
        <v>1.075</v>
      </c>
    </row>
    <row r="7" spans="1:5">
      <c r="A7" s="1">
        <v>34881</v>
      </c>
      <c r="C7" t="e">
        <f t="shared" ref="C7:C70" si="0">B7/B3</f>
        <v>#DIV/0!</v>
      </c>
      <c r="D7">
        <v>7.7</v>
      </c>
      <c r="E7">
        <f t="shared" ref="E7:E70" si="1">D7/D3</f>
        <v>1.1666666666666667</v>
      </c>
    </row>
    <row r="8" spans="1:5">
      <c r="A8" s="1">
        <v>34973</v>
      </c>
      <c r="C8" t="e">
        <f t="shared" si="0"/>
        <v>#DIV/0!</v>
      </c>
      <c r="D8">
        <v>7.4</v>
      </c>
      <c r="E8">
        <f t="shared" si="1"/>
        <v>1.0724637681159421</v>
      </c>
    </row>
    <row r="9" spans="1:5">
      <c r="A9" s="1">
        <v>35065</v>
      </c>
      <c r="C9" t="e">
        <f t="shared" si="0"/>
        <v>#DIV/0!</v>
      </c>
      <c r="D9">
        <v>21.6</v>
      </c>
      <c r="E9">
        <f t="shared" si="1"/>
        <v>0.99539170506912455</v>
      </c>
    </row>
    <row r="10" spans="1:5">
      <c r="A10" s="1">
        <v>35156</v>
      </c>
      <c r="C10" t="e">
        <f t="shared" si="0"/>
        <v>#DIV/0!</v>
      </c>
      <c r="D10">
        <v>4.4000000000000004</v>
      </c>
      <c r="E10">
        <f t="shared" si="1"/>
        <v>1.0232558139534884</v>
      </c>
    </row>
    <row r="11" spans="1:5">
      <c r="A11" s="1">
        <v>35247</v>
      </c>
      <c r="C11" t="e">
        <f t="shared" si="0"/>
        <v>#DIV/0!</v>
      </c>
      <c r="D11">
        <v>7.7</v>
      </c>
      <c r="E11">
        <f t="shared" si="1"/>
        <v>1</v>
      </c>
    </row>
    <row r="12" spans="1:5">
      <c r="A12" s="1">
        <v>35339</v>
      </c>
      <c r="C12" t="e">
        <f t="shared" si="0"/>
        <v>#DIV/0!</v>
      </c>
      <c r="D12">
        <v>5.6</v>
      </c>
      <c r="E12">
        <f t="shared" si="1"/>
        <v>0.75675675675675669</v>
      </c>
    </row>
    <row r="13" spans="1:5">
      <c r="A13" s="1">
        <v>35431</v>
      </c>
      <c r="C13" t="e">
        <f t="shared" si="0"/>
        <v>#DIV/0!</v>
      </c>
      <c r="D13">
        <v>16.600000000000001</v>
      </c>
      <c r="E13">
        <f t="shared" si="1"/>
        <v>0.76851851851851849</v>
      </c>
    </row>
    <row r="14" spans="1:5">
      <c r="A14" s="1">
        <v>35521</v>
      </c>
      <c r="C14" t="e">
        <f t="shared" si="0"/>
        <v>#DIV/0!</v>
      </c>
      <c r="D14">
        <v>4</v>
      </c>
      <c r="E14">
        <f t="shared" si="1"/>
        <v>0.90909090909090906</v>
      </c>
    </row>
    <row r="15" spans="1:5">
      <c r="A15" s="1">
        <v>35612</v>
      </c>
      <c r="C15" t="e">
        <f t="shared" si="0"/>
        <v>#DIV/0!</v>
      </c>
      <c r="D15">
        <v>6.2</v>
      </c>
      <c r="E15">
        <f t="shared" si="1"/>
        <v>0.80519480519480524</v>
      </c>
    </row>
    <row r="16" spans="1:5">
      <c r="A16" s="1">
        <v>35704</v>
      </c>
      <c r="C16" t="e">
        <f t="shared" si="0"/>
        <v>#DIV/0!</v>
      </c>
      <c r="D16">
        <v>6.1</v>
      </c>
      <c r="E16">
        <f t="shared" si="1"/>
        <v>1.0892857142857142</v>
      </c>
    </row>
    <row r="17" spans="1:5">
      <c r="A17" s="1">
        <v>35796</v>
      </c>
      <c r="C17" t="e">
        <f t="shared" si="0"/>
        <v>#DIV/0!</v>
      </c>
      <c r="D17">
        <v>16.399999999999999</v>
      </c>
      <c r="E17">
        <f t="shared" si="1"/>
        <v>0.98795180722891551</v>
      </c>
    </row>
    <row r="18" spans="1:5">
      <c r="A18" s="1">
        <v>35886</v>
      </c>
      <c r="C18" t="e">
        <f t="shared" si="0"/>
        <v>#DIV/0!</v>
      </c>
      <c r="D18">
        <v>4.2</v>
      </c>
      <c r="E18">
        <f t="shared" si="1"/>
        <v>1.05</v>
      </c>
    </row>
    <row r="19" spans="1:5">
      <c r="A19" s="1">
        <v>35977</v>
      </c>
      <c r="C19" t="e">
        <f t="shared" si="0"/>
        <v>#DIV/0!</v>
      </c>
      <c r="D19">
        <v>5.4</v>
      </c>
      <c r="E19">
        <f t="shared" si="1"/>
        <v>0.87096774193548387</v>
      </c>
    </row>
    <row r="20" spans="1:5">
      <c r="A20" s="1">
        <v>36069</v>
      </c>
      <c r="C20" t="e">
        <f t="shared" si="0"/>
        <v>#DIV/0!</v>
      </c>
      <c r="D20">
        <v>5.7</v>
      </c>
      <c r="E20">
        <f t="shared" si="1"/>
        <v>0.93442622950819676</v>
      </c>
    </row>
    <row r="21" spans="1:5">
      <c r="A21" s="1">
        <v>36161</v>
      </c>
      <c r="C21" t="e">
        <f t="shared" si="0"/>
        <v>#DIV/0!</v>
      </c>
      <c r="D21">
        <v>15.4</v>
      </c>
      <c r="E21">
        <f t="shared" si="1"/>
        <v>0.9390243902439025</v>
      </c>
    </row>
    <row r="22" spans="1:5">
      <c r="A22" s="1">
        <v>36251</v>
      </c>
      <c r="B22">
        <v>100</v>
      </c>
      <c r="C22" t="e">
        <f t="shared" si="0"/>
        <v>#DIV/0!</v>
      </c>
      <c r="D22">
        <v>4.0999999999999996</v>
      </c>
      <c r="E22">
        <f t="shared" si="1"/>
        <v>0.97619047619047605</v>
      </c>
    </row>
    <row r="23" spans="1:5">
      <c r="A23" s="1">
        <v>36342</v>
      </c>
      <c r="B23">
        <v>130.1</v>
      </c>
      <c r="C23" t="e">
        <f t="shared" si="0"/>
        <v>#DIV/0!</v>
      </c>
      <c r="D23">
        <v>5.5</v>
      </c>
      <c r="E23">
        <f t="shared" si="1"/>
        <v>1.0185185185185184</v>
      </c>
    </row>
    <row r="24" spans="1:5">
      <c r="A24" s="1">
        <v>36434</v>
      </c>
      <c r="B24">
        <v>156.77000000000001</v>
      </c>
      <c r="C24" t="e">
        <f t="shared" si="0"/>
        <v>#DIV/0!</v>
      </c>
      <c r="D24">
        <v>5.9</v>
      </c>
      <c r="E24">
        <f t="shared" si="1"/>
        <v>1.0350877192982457</v>
      </c>
    </row>
    <row r="25" spans="1:5">
      <c r="A25" s="1">
        <v>36526</v>
      </c>
      <c r="B25">
        <v>145.47999999999999</v>
      </c>
      <c r="C25" t="e">
        <f t="shared" si="0"/>
        <v>#DIV/0!</v>
      </c>
      <c r="D25">
        <v>16.5</v>
      </c>
      <c r="E25">
        <f t="shared" si="1"/>
        <v>1.0714285714285714</v>
      </c>
    </row>
    <row r="26" spans="1:5">
      <c r="A26" s="1">
        <v>36617</v>
      </c>
      <c r="B26">
        <v>111.15</v>
      </c>
      <c r="C26">
        <f t="shared" si="0"/>
        <v>1.1115000000000002</v>
      </c>
      <c r="D26">
        <v>4.0999999999999996</v>
      </c>
      <c r="E26">
        <f t="shared" si="1"/>
        <v>1</v>
      </c>
    </row>
    <row r="27" spans="1:5">
      <c r="A27" s="1">
        <v>36708</v>
      </c>
      <c r="B27">
        <v>151.16</v>
      </c>
      <c r="C27">
        <f t="shared" si="0"/>
        <v>1.1618754803996925</v>
      </c>
      <c r="D27">
        <v>5.7</v>
      </c>
      <c r="E27">
        <f t="shared" si="1"/>
        <v>1.0363636363636364</v>
      </c>
    </row>
    <row r="28" spans="1:5">
      <c r="A28" s="1">
        <v>36800</v>
      </c>
      <c r="B28">
        <v>177.77</v>
      </c>
      <c r="C28">
        <f t="shared" si="0"/>
        <v>1.1339542004209988</v>
      </c>
      <c r="D28">
        <v>5.9</v>
      </c>
      <c r="E28">
        <f t="shared" si="1"/>
        <v>1</v>
      </c>
    </row>
    <row r="29" spans="1:5">
      <c r="A29" s="1">
        <v>36892</v>
      </c>
      <c r="B29">
        <v>164.26</v>
      </c>
      <c r="C29">
        <f t="shared" si="0"/>
        <v>1.1290899092658784</v>
      </c>
      <c r="D29">
        <v>14.6</v>
      </c>
      <c r="E29">
        <f t="shared" si="1"/>
        <v>0.88484848484848477</v>
      </c>
    </row>
    <row r="30" spans="1:5">
      <c r="A30" s="1">
        <v>36982</v>
      </c>
      <c r="B30">
        <v>118.27</v>
      </c>
      <c r="C30">
        <f t="shared" si="0"/>
        <v>1.0640575798470535</v>
      </c>
      <c r="D30">
        <v>4</v>
      </c>
      <c r="E30">
        <f t="shared" si="1"/>
        <v>0.97560975609756106</v>
      </c>
    </row>
    <row r="31" spans="1:5">
      <c r="A31" s="1">
        <v>37073</v>
      </c>
      <c r="B31">
        <v>159.54</v>
      </c>
      <c r="C31">
        <f t="shared" si="0"/>
        <v>1.0554379465467054</v>
      </c>
      <c r="D31">
        <v>5.7</v>
      </c>
      <c r="E31">
        <f t="shared" si="1"/>
        <v>1</v>
      </c>
    </row>
    <row r="32" spans="1:5">
      <c r="A32" s="1">
        <v>37165</v>
      </c>
      <c r="B32">
        <v>195.44</v>
      </c>
      <c r="C32">
        <f t="shared" si="0"/>
        <v>1.0993980986668166</v>
      </c>
      <c r="D32">
        <v>6.6</v>
      </c>
      <c r="E32">
        <f t="shared" si="1"/>
        <v>1.1186440677966101</v>
      </c>
    </row>
    <row r="33" spans="1:5">
      <c r="A33" s="1">
        <v>37257</v>
      </c>
      <c r="B33">
        <v>185.86</v>
      </c>
      <c r="C33">
        <f t="shared" si="0"/>
        <v>1.131498843297212</v>
      </c>
      <c r="D33">
        <v>15.4</v>
      </c>
      <c r="E33">
        <f t="shared" si="1"/>
        <v>1.0547945205479452</v>
      </c>
    </row>
    <row r="34" spans="1:5">
      <c r="A34" s="1">
        <v>37347</v>
      </c>
      <c r="B34">
        <v>122.67</v>
      </c>
      <c r="C34">
        <f t="shared" si="0"/>
        <v>1.0372030100617233</v>
      </c>
      <c r="D34">
        <v>4.8</v>
      </c>
      <c r="E34">
        <f t="shared" si="1"/>
        <v>1.2</v>
      </c>
    </row>
    <row r="35" spans="1:5">
      <c r="A35" s="1">
        <v>37438</v>
      </c>
      <c r="B35">
        <v>166.21</v>
      </c>
      <c r="C35">
        <f t="shared" si="0"/>
        <v>1.0418076971292467</v>
      </c>
      <c r="D35">
        <v>6.4</v>
      </c>
      <c r="E35">
        <f t="shared" si="1"/>
        <v>1.1228070175438596</v>
      </c>
    </row>
    <row r="36" spans="1:5">
      <c r="A36" s="1">
        <v>37530</v>
      </c>
      <c r="B36">
        <v>202.62</v>
      </c>
      <c r="C36">
        <f t="shared" si="0"/>
        <v>1.0367376176831764</v>
      </c>
      <c r="D36">
        <v>7.3</v>
      </c>
      <c r="E36">
        <f t="shared" si="1"/>
        <v>1.1060606060606062</v>
      </c>
    </row>
    <row r="37" spans="1:5">
      <c r="A37" s="1">
        <v>37622</v>
      </c>
      <c r="B37">
        <v>193.29</v>
      </c>
      <c r="C37">
        <f t="shared" si="0"/>
        <v>1.0399763262670827</v>
      </c>
      <c r="D37">
        <v>15.3</v>
      </c>
      <c r="E37">
        <f t="shared" si="1"/>
        <v>0.99350649350649356</v>
      </c>
    </row>
    <row r="38" spans="1:5">
      <c r="A38" s="1">
        <v>37712</v>
      </c>
      <c r="B38">
        <v>137.43</v>
      </c>
      <c r="C38">
        <f t="shared" si="0"/>
        <v>1.120322817314747</v>
      </c>
      <c r="D38">
        <v>5.6</v>
      </c>
      <c r="E38">
        <f t="shared" si="1"/>
        <v>1.1666666666666667</v>
      </c>
    </row>
    <row r="39" spans="1:5">
      <c r="A39" s="1">
        <v>37803</v>
      </c>
      <c r="B39">
        <v>188.01</v>
      </c>
      <c r="C39">
        <f t="shared" si="0"/>
        <v>1.1311593766921364</v>
      </c>
      <c r="D39">
        <v>7.1</v>
      </c>
      <c r="E39">
        <f t="shared" si="1"/>
        <v>1.1093749999999998</v>
      </c>
    </row>
    <row r="40" spans="1:5">
      <c r="A40" s="1">
        <v>37895</v>
      </c>
      <c r="B40">
        <v>228.99</v>
      </c>
      <c r="C40">
        <f t="shared" si="0"/>
        <v>1.1301450992004738</v>
      </c>
      <c r="D40">
        <v>7.6</v>
      </c>
      <c r="E40">
        <f t="shared" si="1"/>
        <v>1.0410958904109588</v>
      </c>
    </row>
    <row r="41" spans="1:5">
      <c r="A41" s="1">
        <v>37987</v>
      </c>
      <c r="B41">
        <v>218</v>
      </c>
      <c r="C41">
        <f t="shared" si="0"/>
        <v>1.1278389983961923</v>
      </c>
      <c r="D41">
        <v>16</v>
      </c>
      <c r="E41">
        <f t="shared" si="1"/>
        <v>1.0457516339869282</v>
      </c>
    </row>
    <row r="42" spans="1:5">
      <c r="A42" s="1">
        <v>38078</v>
      </c>
      <c r="B42">
        <v>156.31</v>
      </c>
      <c r="C42">
        <f t="shared" si="0"/>
        <v>1.1373790293240194</v>
      </c>
      <c r="D42">
        <v>6</v>
      </c>
      <c r="E42">
        <f t="shared" si="1"/>
        <v>1.0714285714285714</v>
      </c>
    </row>
    <row r="43" spans="1:5">
      <c r="A43" s="1">
        <v>38169</v>
      </c>
      <c r="B43">
        <v>215.24</v>
      </c>
      <c r="C43">
        <f t="shared" si="0"/>
        <v>1.1448327216637415</v>
      </c>
      <c r="D43">
        <v>7.2</v>
      </c>
      <c r="E43">
        <f t="shared" si="1"/>
        <v>1.0140845070422535</v>
      </c>
    </row>
    <row r="44" spans="1:5">
      <c r="A44" s="1">
        <v>38261</v>
      </c>
      <c r="B44">
        <v>244.51</v>
      </c>
      <c r="C44">
        <f t="shared" si="0"/>
        <v>1.0677758854098431</v>
      </c>
      <c r="D44">
        <v>8.6</v>
      </c>
      <c r="E44">
        <f t="shared" si="1"/>
        <v>1.131578947368421</v>
      </c>
    </row>
    <row r="45" spans="1:5">
      <c r="A45" s="1">
        <v>38353</v>
      </c>
      <c r="B45">
        <v>234.97</v>
      </c>
      <c r="C45">
        <f t="shared" si="0"/>
        <v>1.0778440366972477</v>
      </c>
      <c r="D45">
        <v>19.2</v>
      </c>
      <c r="E45">
        <f t="shared" si="1"/>
        <v>1.2</v>
      </c>
    </row>
    <row r="46" spans="1:5">
      <c r="A46" s="1">
        <v>38443</v>
      </c>
      <c r="B46">
        <v>164.01</v>
      </c>
      <c r="C46">
        <f t="shared" si="0"/>
        <v>1.0492610837438423</v>
      </c>
      <c r="D46">
        <v>6.7</v>
      </c>
      <c r="E46">
        <f t="shared" si="1"/>
        <v>1.1166666666666667</v>
      </c>
    </row>
    <row r="47" spans="1:5">
      <c r="A47" s="1">
        <v>38534</v>
      </c>
      <c r="B47">
        <v>228.79</v>
      </c>
      <c r="C47">
        <f t="shared" si="0"/>
        <v>1.062952982716967</v>
      </c>
      <c r="D47">
        <v>7.7</v>
      </c>
      <c r="E47">
        <f t="shared" si="1"/>
        <v>1.0694444444444444</v>
      </c>
    </row>
    <row r="48" spans="1:5">
      <c r="A48" s="1">
        <v>38626</v>
      </c>
      <c r="B48">
        <v>272.95</v>
      </c>
      <c r="C48">
        <f t="shared" si="0"/>
        <v>1.116314261175412</v>
      </c>
      <c r="D48">
        <v>8.9</v>
      </c>
      <c r="E48">
        <f t="shared" si="1"/>
        <v>1.0348837209302326</v>
      </c>
    </row>
    <row r="49" spans="1:5">
      <c r="A49" s="1">
        <v>38718</v>
      </c>
      <c r="B49">
        <v>270.77</v>
      </c>
      <c r="C49">
        <f t="shared" si="0"/>
        <v>1.1523598757288163</v>
      </c>
      <c r="D49">
        <v>20.3</v>
      </c>
      <c r="E49">
        <f t="shared" si="1"/>
        <v>1.0572916666666667</v>
      </c>
    </row>
    <row r="50" spans="1:5">
      <c r="A50" s="1">
        <v>38808</v>
      </c>
      <c r="B50">
        <v>170.04</v>
      </c>
      <c r="C50">
        <f t="shared" si="0"/>
        <v>1.0367660508505578</v>
      </c>
      <c r="D50">
        <v>6.3</v>
      </c>
      <c r="E50">
        <f t="shared" si="1"/>
        <v>0.94029850746268651</v>
      </c>
    </row>
    <row r="51" spans="1:5">
      <c r="A51" s="1">
        <v>38899</v>
      </c>
      <c r="B51">
        <v>263.23</v>
      </c>
      <c r="C51">
        <f t="shared" si="0"/>
        <v>1.1505310546789633</v>
      </c>
      <c r="D51">
        <v>9.4</v>
      </c>
      <c r="E51">
        <f t="shared" si="1"/>
        <v>1.2207792207792207</v>
      </c>
    </row>
    <row r="52" spans="1:5">
      <c r="A52" s="1">
        <v>38991</v>
      </c>
      <c r="B52">
        <v>320.87</v>
      </c>
      <c r="C52">
        <f t="shared" si="0"/>
        <v>1.1755632899798498</v>
      </c>
      <c r="D52">
        <v>10.199999999999999</v>
      </c>
      <c r="E52">
        <f t="shared" si="1"/>
        <v>1.146067415730337</v>
      </c>
    </row>
    <row r="53" spans="1:5">
      <c r="A53" s="1">
        <v>39083</v>
      </c>
      <c r="B53">
        <v>342.69</v>
      </c>
      <c r="C53">
        <f t="shared" si="0"/>
        <v>1.2656128817815859</v>
      </c>
      <c r="D53">
        <v>24.7</v>
      </c>
      <c r="E53">
        <f t="shared" si="1"/>
        <v>1.2167487684729064</v>
      </c>
    </row>
    <row r="54" spans="1:5">
      <c r="A54" s="1">
        <v>39173</v>
      </c>
      <c r="B54">
        <v>199.45</v>
      </c>
      <c r="C54">
        <f t="shared" si="0"/>
        <v>1.1729593036932486</v>
      </c>
      <c r="D54">
        <v>9.5</v>
      </c>
      <c r="E54">
        <f t="shared" si="1"/>
        <v>1.5079365079365079</v>
      </c>
    </row>
    <row r="55" spans="1:5">
      <c r="A55" s="1">
        <v>39264</v>
      </c>
      <c r="B55">
        <v>320.87</v>
      </c>
      <c r="C55">
        <f t="shared" si="0"/>
        <v>1.218972001671542</v>
      </c>
      <c r="D55">
        <v>11.7</v>
      </c>
      <c r="E55">
        <f t="shared" si="1"/>
        <v>1.2446808510638296</v>
      </c>
    </row>
    <row r="56" spans="1:5">
      <c r="A56" s="1">
        <v>39356</v>
      </c>
      <c r="B56">
        <v>371.56</v>
      </c>
      <c r="C56">
        <f t="shared" si="0"/>
        <v>1.15797675070901</v>
      </c>
      <c r="D56">
        <v>12.8</v>
      </c>
      <c r="E56">
        <f t="shared" si="1"/>
        <v>1.2549019607843139</v>
      </c>
    </row>
    <row r="57" spans="1:5">
      <c r="A57" s="1">
        <v>39448</v>
      </c>
      <c r="B57">
        <v>406.11</v>
      </c>
      <c r="C57">
        <f t="shared" si="0"/>
        <v>1.185065219294406</v>
      </c>
      <c r="D57">
        <v>26.4</v>
      </c>
      <c r="E57">
        <f t="shared" si="1"/>
        <v>1.068825910931174</v>
      </c>
    </row>
    <row r="58" spans="1:5">
      <c r="A58" s="1">
        <v>39539</v>
      </c>
      <c r="B58">
        <v>257.07</v>
      </c>
      <c r="C58">
        <f t="shared" si="0"/>
        <v>1.2888944597643519</v>
      </c>
      <c r="D58">
        <v>10.199999999999999</v>
      </c>
      <c r="E58">
        <f t="shared" si="1"/>
        <v>1.0736842105263158</v>
      </c>
    </row>
    <row r="59" spans="1:5">
      <c r="A59" s="1">
        <v>39630</v>
      </c>
      <c r="B59">
        <v>378.41</v>
      </c>
      <c r="C59">
        <f t="shared" si="0"/>
        <v>1.1793249602642815</v>
      </c>
      <c r="D59">
        <v>11.5</v>
      </c>
      <c r="E59">
        <f t="shared" si="1"/>
        <v>0.98290598290598297</v>
      </c>
    </row>
    <row r="60" spans="1:5">
      <c r="A60" s="1">
        <v>39722</v>
      </c>
      <c r="B60">
        <v>406.79</v>
      </c>
      <c r="C60">
        <f t="shared" si="0"/>
        <v>1.0948164495640005</v>
      </c>
      <c r="D60">
        <v>13.5</v>
      </c>
      <c r="E60">
        <f t="shared" si="1"/>
        <v>1.0546875</v>
      </c>
    </row>
    <row r="61" spans="1:5">
      <c r="A61" s="1">
        <v>39814</v>
      </c>
      <c r="B61">
        <v>421.84</v>
      </c>
      <c r="C61">
        <f t="shared" si="0"/>
        <v>1.0387333481076555</v>
      </c>
      <c r="D61">
        <v>28.9</v>
      </c>
      <c r="E61">
        <f t="shared" si="1"/>
        <v>1.0946969696969697</v>
      </c>
    </row>
    <row r="62" spans="1:5">
      <c r="A62" s="1">
        <v>39904</v>
      </c>
      <c r="B62">
        <v>214.29</v>
      </c>
      <c r="C62">
        <f t="shared" si="0"/>
        <v>0.83358618275177965</v>
      </c>
      <c r="D62">
        <v>10.4</v>
      </c>
      <c r="E62">
        <f t="shared" si="1"/>
        <v>1.0196078431372551</v>
      </c>
    </row>
    <row r="63" spans="1:5">
      <c r="A63" s="1">
        <v>39995</v>
      </c>
      <c r="B63">
        <v>315.66000000000003</v>
      </c>
      <c r="C63">
        <f t="shared" si="0"/>
        <v>0.83417457255357941</v>
      </c>
      <c r="D63">
        <v>11.2</v>
      </c>
      <c r="E63">
        <f t="shared" si="1"/>
        <v>0.9739130434782608</v>
      </c>
    </row>
    <row r="64" spans="1:5">
      <c r="A64" s="1">
        <v>40087</v>
      </c>
      <c r="B64">
        <v>347.85</v>
      </c>
      <c r="C64">
        <f t="shared" si="0"/>
        <v>0.85510951596646922</v>
      </c>
      <c r="D64">
        <v>13.4</v>
      </c>
      <c r="E64">
        <f t="shared" si="1"/>
        <v>0.99259259259259258</v>
      </c>
    </row>
    <row r="65" spans="1:5">
      <c r="A65" s="1">
        <v>40179</v>
      </c>
      <c r="B65">
        <v>288.89999999999998</v>
      </c>
      <c r="C65">
        <f t="shared" si="0"/>
        <v>0.68485681775080598</v>
      </c>
      <c r="D65">
        <v>24.8</v>
      </c>
      <c r="E65">
        <f t="shared" si="1"/>
        <v>0.8581314878892734</v>
      </c>
    </row>
    <row r="66" spans="1:5">
      <c r="A66" s="1">
        <v>40269</v>
      </c>
      <c r="B66">
        <v>208.45</v>
      </c>
      <c r="C66">
        <f t="shared" si="0"/>
        <v>0.97274721172243217</v>
      </c>
      <c r="D66">
        <v>9.6</v>
      </c>
      <c r="E66">
        <f t="shared" si="1"/>
        <v>0.92307692307692302</v>
      </c>
    </row>
    <row r="67" spans="1:5">
      <c r="A67" s="1">
        <v>40360</v>
      </c>
      <c r="B67">
        <v>336.23</v>
      </c>
      <c r="C67">
        <f t="shared" si="0"/>
        <v>1.065165051004245</v>
      </c>
      <c r="D67">
        <v>12</v>
      </c>
      <c r="E67">
        <f t="shared" si="1"/>
        <v>1.0714285714285714</v>
      </c>
    </row>
    <row r="68" spans="1:5">
      <c r="A68" s="1">
        <v>40452</v>
      </c>
      <c r="B68">
        <v>377.25</v>
      </c>
      <c r="C68">
        <f t="shared" si="0"/>
        <v>1.0845191893057351</v>
      </c>
      <c r="D68">
        <v>11.4</v>
      </c>
      <c r="E68">
        <f t="shared" si="1"/>
        <v>0.85074626865671643</v>
      </c>
    </row>
    <row r="69" spans="1:5">
      <c r="A69" s="1">
        <v>40544</v>
      </c>
      <c r="B69">
        <v>404.79</v>
      </c>
      <c r="C69">
        <f t="shared" si="0"/>
        <v>1.4011422637590865</v>
      </c>
      <c r="D69">
        <v>25.5</v>
      </c>
      <c r="E69">
        <f t="shared" si="1"/>
        <v>1.0282258064516128</v>
      </c>
    </row>
    <row r="70" spans="1:5">
      <c r="A70" s="1">
        <v>40634</v>
      </c>
      <c r="B70">
        <v>213.73</v>
      </c>
      <c r="C70">
        <f t="shared" si="0"/>
        <v>1.02532981530343</v>
      </c>
      <c r="D70">
        <v>9.3000000000000007</v>
      </c>
      <c r="E70">
        <f t="shared" si="1"/>
        <v>0.96875000000000011</v>
      </c>
    </row>
    <row r="71" spans="1:5">
      <c r="A71" s="1">
        <v>40725</v>
      </c>
      <c r="B71">
        <v>335.98</v>
      </c>
      <c r="C71">
        <f t="shared" ref="C71:C116" si="2">B71/B67</f>
        <v>0.99925646135086099</v>
      </c>
      <c r="D71">
        <v>11.4</v>
      </c>
      <c r="E71">
        <f t="shared" ref="E71:E117" si="3">D71/D67</f>
        <v>0.95000000000000007</v>
      </c>
    </row>
    <row r="72" spans="1:5">
      <c r="A72" s="1">
        <v>40817</v>
      </c>
      <c r="B72">
        <v>398.14</v>
      </c>
      <c r="C72">
        <f t="shared" si="2"/>
        <v>1.055374420145792</v>
      </c>
      <c r="D72">
        <v>13</v>
      </c>
      <c r="E72">
        <f t="shared" si="3"/>
        <v>1.1403508771929824</v>
      </c>
    </row>
    <row r="73" spans="1:5">
      <c r="A73" s="1">
        <v>40909</v>
      </c>
      <c r="B73">
        <v>441.54</v>
      </c>
      <c r="C73">
        <f t="shared" si="2"/>
        <v>1.090787815904543</v>
      </c>
      <c r="D73">
        <v>28.6</v>
      </c>
      <c r="E73">
        <f t="shared" si="3"/>
        <v>1.1215686274509804</v>
      </c>
    </row>
    <row r="74" spans="1:5">
      <c r="A74" s="1">
        <v>41000</v>
      </c>
      <c r="B74">
        <v>224.74</v>
      </c>
      <c r="C74">
        <f t="shared" si="2"/>
        <v>1.0515135919150331</v>
      </c>
      <c r="D74">
        <v>9.8000000000000007</v>
      </c>
      <c r="E74">
        <f t="shared" si="3"/>
        <v>1.053763440860215</v>
      </c>
    </row>
    <row r="75" spans="1:5">
      <c r="A75" s="1">
        <v>41091</v>
      </c>
      <c r="B75">
        <v>353.74</v>
      </c>
      <c r="C75">
        <f t="shared" si="2"/>
        <v>1.0528602893029346</v>
      </c>
      <c r="D75">
        <v>11.2</v>
      </c>
      <c r="E75">
        <f t="shared" si="3"/>
        <v>0.98245614035087714</v>
      </c>
    </row>
    <row r="76" spans="1:5">
      <c r="A76" s="1">
        <v>41183</v>
      </c>
      <c r="B76">
        <v>406.45</v>
      </c>
      <c r="C76">
        <f t="shared" si="2"/>
        <v>1.0208720550560104</v>
      </c>
      <c r="D76">
        <v>13.6</v>
      </c>
      <c r="E76">
        <f t="shared" si="3"/>
        <v>1.0461538461538462</v>
      </c>
    </row>
    <row r="77" spans="1:5">
      <c r="A77" s="1">
        <v>41275</v>
      </c>
      <c r="B77">
        <v>438.97</v>
      </c>
      <c r="C77">
        <f t="shared" si="2"/>
        <v>0.99417946278932823</v>
      </c>
      <c r="D77">
        <v>31.1</v>
      </c>
      <c r="E77">
        <f t="shared" si="3"/>
        <v>1.0874125874125875</v>
      </c>
    </row>
    <row r="78" spans="1:5">
      <c r="A78" s="1">
        <v>41365</v>
      </c>
      <c r="B78">
        <v>235.29</v>
      </c>
      <c r="C78">
        <f t="shared" si="2"/>
        <v>1.0469431342885112</v>
      </c>
      <c r="D78">
        <v>10.4</v>
      </c>
      <c r="E78">
        <f t="shared" si="3"/>
        <v>1.0612244897959184</v>
      </c>
    </row>
    <row r="79" spans="1:5">
      <c r="A79" s="1">
        <v>41456</v>
      </c>
      <c r="B79">
        <v>349.64</v>
      </c>
      <c r="C79">
        <f t="shared" si="2"/>
        <v>0.98840956634816524</v>
      </c>
      <c r="D79">
        <v>12.2</v>
      </c>
      <c r="E79">
        <f t="shared" si="3"/>
        <v>1.0892857142857142</v>
      </c>
    </row>
    <row r="80" spans="1:5">
      <c r="A80" s="1">
        <v>41548</v>
      </c>
      <c r="B80">
        <v>401.38</v>
      </c>
      <c r="C80">
        <f t="shared" si="2"/>
        <v>0.98752614097674996</v>
      </c>
      <c r="D80">
        <v>16.100000000000001</v>
      </c>
      <c r="E80">
        <f t="shared" si="3"/>
        <v>1.1838235294117649</v>
      </c>
    </row>
    <row r="81" spans="1:5">
      <c r="A81" s="1">
        <v>41640</v>
      </c>
      <c r="B81">
        <v>439.91</v>
      </c>
      <c r="C81">
        <f t="shared" si="2"/>
        <v>1.0021413764038545</v>
      </c>
      <c r="D81">
        <v>30.7</v>
      </c>
      <c r="E81">
        <f t="shared" si="3"/>
        <v>0.98713826366559476</v>
      </c>
    </row>
    <row r="82" spans="1:5">
      <c r="A82" s="1">
        <v>41730</v>
      </c>
      <c r="B82">
        <v>225.24</v>
      </c>
      <c r="C82">
        <f t="shared" si="2"/>
        <v>0.95728675251816919</v>
      </c>
      <c r="D82">
        <v>14</v>
      </c>
      <c r="E82">
        <f t="shared" si="3"/>
        <v>1.346153846153846</v>
      </c>
    </row>
    <row r="83" spans="1:5">
      <c r="A83" s="1">
        <v>41821</v>
      </c>
      <c r="B83">
        <v>340.78</v>
      </c>
      <c r="C83">
        <f t="shared" si="2"/>
        <v>0.97465964992563781</v>
      </c>
      <c r="D83">
        <v>15.7</v>
      </c>
      <c r="E83">
        <f t="shared" si="3"/>
        <v>1.2868852459016393</v>
      </c>
    </row>
    <row r="84" spans="1:5">
      <c r="A84" s="1">
        <v>41913</v>
      </c>
      <c r="B84">
        <v>394.28</v>
      </c>
      <c r="C84">
        <f t="shared" si="2"/>
        <v>0.98231102695699835</v>
      </c>
      <c r="D84">
        <v>18.899999999999999</v>
      </c>
      <c r="E84">
        <f t="shared" si="3"/>
        <v>1.1739130434782608</v>
      </c>
    </row>
    <row r="85" spans="1:5">
      <c r="A85" s="1">
        <v>42005</v>
      </c>
      <c r="B85">
        <v>434.5</v>
      </c>
      <c r="C85">
        <f t="shared" si="2"/>
        <v>0.98770202996067369</v>
      </c>
      <c r="D85">
        <v>35.6</v>
      </c>
      <c r="E85">
        <f t="shared" si="3"/>
        <v>1.1596091205211727</v>
      </c>
    </row>
    <row r="86" spans="1:5">
      <c r="A86" s="1">
        <v>42095</v>
      </c>
      <c r="B86">
        <v>206.39</v>
      </c>
      <c r="C86">
        <f t="shared" si="2"/>
        <v>0.91631148996625811</v>
      </c>
      <c r="D86">
        <v>18.600000000000001</v>
      </c>
      <c r="E86">
        <f t="shared" si="3"/>
        <v>1.3285714285714287</v>
      </c>
    </row>
    <row r="87" spans="1:5">
      <c r="A87" s="1">
        <v>42186</v>
      </c>
      <c r="B87">
        <v>290.18</v>
      </c>
      <c r="C87">
        <f t="shared" si="2"/>
        <v>0.85151710781149137</v>
      </c>
      <c r="D87">
        <v>16.100000000000001</v>
      </c>
      <c r="E87">
        <f t="shared" si="3"/>
        <v>1.0254777070063696</v>
      </c>
    </row>
    <row r="88" spans="1:5">
      <c r="A88" s="1">
        <v>42278</v>
      </c>
      <c r="B88">
        <v>344.45</v>
      </c>
      <c r="C88">
        <f t="shared" si="2"/>
        <v>0.87361773359034189</v>
      </c>
      <c r="D88">
        <v>17.7</v>
      </c>
      <c r="E88">
        <f t="shared" si="3"/>
        <v>0.93650793650793651</v>
      </c>
    </row>
    <row r="89" spans="1:5">
      <c r="A89" s="1">
        <v>42370</v>
      </c>
      <c r="B89">
        <v>428.84</v>
      </c>
      <c r="C89">
        <f t="shared" si="2"/>
        <v>0.9869735327963175</v>
      </c>
      <c r="D89">
        <v>32.9</v>
      </c>
      <c r="E89">
        <f t="shared" si="3"/>
        <v>0.92415730337078639</v>
      </c>
    </row>
    <row r="90" spans="1:5">
      <c r="A90" s="1">
        <v>42461</v>
      </c>
      <c r="B90">
        <v>200.7</v>
      </c>
      <c r="C90">
        <f t="shared" si="2"/>
        <v>0.97243083482726878</v>
      </c>
      <c r="D90">
        <v>15.6</v>
      </c>
      <c r="E90">
        <f t="shared" si="3"/>
        <v>0.83870967741935476</v>
      </c>
    </row>
    <row r="91" spans="1:5">
      <c r="A91" s="1">
        <v>42552</v>
      </c>
      <c r="B91">
        <v>277.76</v>
      </c>
      <c r="C91">
        <f t="shared" si="2"/>
        <v>0.95719897994348335</v>
      </c>
      <c r="D91">
        <v>15.9</v>
      </c>
      <c r="E91">
        <f t="shared" si="3"/>
        <v>0.98757763975155277</v>
      </c>
    </row>
    <row r="92" spans="1:5">
      <c r="A92" s="1">
        <v>42644</v>
      </c>
      <c r="B92">
        <v>336.65</v>
      </c>
      <c r="C92">
        <f t="shared" si="2"/>
        <v>0.97735520394832343</v>
      </c>
      <c r="D92">
        <v>18</v>
      </c>
      <c r="E92">
        <f t="shared" si="3"/>
        <v>1.0169491525423728</v>
      </c>
    </row>
    <row r="93" spans="1:5">
      <c r="A93" s="1">
        <v>42736</v>
      </c>
      <c r="B93">
        <v>425.86</v>
      </c>
      <c r="C93">
        <f t="shared" si="2"/>
        <v>0.99305102135994783</v>
      </c>
      <c r="D93">
        <v>30.7</v>
      </c>
      <c r="E93">
        <f t="shared" si="3"/>
        <v>0.93313069908814594</v>
      </c>
    </row>
    <row r="94" spans="1:5">
      <c r="A94" s="1">
        <v>42826</v>
      </c>
      <c r="B94">
        <v>203.99</v>
      </c>
      <c r="C94">
        <f t="shared" si="2"/>
        <v>1.0163926258096663</v>
      </c>
      <c r="D94">
        <v>13.1</v>
      </c>
      <c r="E94">
        <f t="shared" si="3"/>
        <v>0.83974358974358976</v>
      </c>
    </row>
    <row r="95" spans="1:5">
      <c r="A95" s="1">
        <v>42917</v>
      </c>
      <c r="B95">
        <v>283.95</v>
      </c>
      <c r="C95">
        <f t="shared" si="2"/>
        <v>1.0222854262672811</v>
      </c>
      <c r="D95">
        <v>14.9</v>
      </c>
      <c r="E95">
        <f t="shared" si="3"/>
        <v>0.93710691823899372</v>
      </c>
    </row>
    <row r="96" spans="1:5">
      <c r="A96" s="1">
        <v>43009</v>
      </c>
      <c r="B96">
        <v>347.27</v>
      </c>
      <c r="C96">
        <f t="shared" si="2"/>
        <v>1.0315461161443635</v>
      </c>
      <c r="D96">
        <v>18.399999999999999</v>
      </c>
      <c r="E96">
        <f t="shared" si="3"/>
        <v>1.0222222222222221</v>
      </c>
    </row>
    <row r="97" spans="1:5">
      <c r="A97" s="1">
        <v>43101</v>
      </c>
      <c r="B97">
        <v>393.11</v>
      </c>
      <c r="C97">
        <f t="shared" si="2"/>
        <v>0.9230967923730804</v>
      </c>
      <c r="D97">
        <v>32.799999999999997</v>
      </c>
      <c r="E97">
        <f t="shared" si="3"/>
        <v>1.0684039087947883</v>
      </c>
    </row>
    <row r="98" spans="1:5">
      <c r="A98" s="1">
        <v>43191</v>
      </c>
      <c r="B98">
        <v>216.6</v>
      </c>
      <c r="C98">
        <f t="shared" si="2"/>
        <v>1.0618167557233198</v>
      </c>
      <c r="D98">
        <v>15.7</v>
      </c>
      <c r="E98">
        <f t="shared" si="3"/>
        <v>1.198473282442748</v>
      </c>
    </row>
    <row r="99" spans="1:5">
      <c r="A99" s="1">
        <v>43282</v>
      </c>
      <c r="B99">
        <v>303.45999999999998</v>
      </c>
      <c r="C99">
        <f t="shared" si="2"/>
        <v>1.0687092798027822</v>
      </c>
      <c r="D99">
        <v>13.3</v>
      </c>
      <c r="E99">
        <f t="shared" si="3"/>
        <v>0.89261744966442957</v>
      </c>
    </row>
    <row r="100" spans="1:5">
      <c r="A100" s="1">
        <v>43374</v>
      </c>
      <c r="B100">
        <v>365.06</v>
      </c>
      <c r="C100">
        <f t="shared" si="2"/>
        <v>1.0512281510064216</v>
      </c>
      <c r="D100">
        <v>16.5</v>
      </c>
      <c r="E100">
        <f t="shared" si="3"/>
        <v>0.89673913043478271</v>
      </c>
    </row>
    <row r="101" spans="1:5">
      <c r="A101" s="1">
        <v>43466</v>
      </c>
      <c r="B101">
        <v>417.63</v>
      </c>
      <c r="C101">
        <f t="shared" si="2"/>
        <v>1.0623743990231742</v>
      </c>
      <c r="D101">
        <v>29.8</v>
      </c>
      <c r="E101">
        <f t="shared" si="3"/>
        <v>0.9085365853658538</v>
      </c>
    </row>
    <row r="102" spans="1:5">
      <c r="A102" s="1">
        <v>43556</v>
      </c>
      <c r="B102">
        <v>209.65</v>
      </c>
      <c r="C102">
        <f t="shared" si="2"/>
        <v>0.96791320406278858</v>
      </c>
      <c r="D102">
        <v>14.8</v>
      </c>
      <c r="E102">
        <f t="shared" si="3"/>
        <v>0.94267515923566891</v>
      </c>
    </row>
    <row r="103" spans="1:5">
      <c r="A103" s="1">
        <v>43647</v>
      </c>
      <c r="B103">
        <v>307.98</v>
      </c>
      <c r="C103">
        <f t="shared" si="2"/>
        <v>1.0148948790614909</v>
      </c>
      <c r="D103">
        <v>15.3</v>
      </c>
      <c r="E103">
        <f t="shared" si="3"/>
        <v>1.1503759398496241</v>
      </c>
    </row>
    <row r="104" spans="1:5">
      <c r="A104" s="1">
        <v>43739</v>
      </c>
      <c r="B104">
        <v>377.58</v>
      </c>
      <c r="C104">
        <f t="shared" si="2"/>
        <v>1.0342957322084041</v>
      </c>
      <c r="D104">
        <v>18.8</v>
      </c>
      <c r="E104">
        <f t="shared" si="3"/>
        <v>1.1393939393939394</v>
      </c>
    </row>
    <row r="105" spans="1:5">
      <c r="A105" s="1">
        <v>43831</v>
      </c>
      <c r="B105">
        <v>424.78</v>
      </c>
      <c r="C105">
        <f t="shared" si="2"/>
        <v>1.0171204175945214</v>
      </c>
      <c r="D105">
        <v>33.1</v>
      </c>
      <c r="E105">
        <f t="shared" si="3"/>
        <v>1.1107382550335572</v>
      </c>
    </row>
    <row r="106" spans="1:5">
      <c r="A106" s="1">
        <v>43922</v>
      </c>
      <c r="B106">
        <v>216.21</v>
      </c>
      <c r="C106">
        <f t="shared" si="2"/>
        <v>1.0312902456475077</v>
      </c>
      <c r="D106">
        <v>15.4</v>
      </c>
      <c r="E106">
        <f t="shared" si="3"/>
        <v>1.0405405405405406</v>
      </c>
    </row>
    <row r="107" spans="1:5">
      <c r="A107" s="1">
        <v>44013</v>
      </c>
      <c r="B107">
        <v>296.20999999999998</v>
      </c>
      <c r="C107">
        <f t="shared" si="2"/>
        <v>0.96178323267744648</v>
      </c>
      <c r="D107">
        <v>12.7</v>
      </c>
      <c r="E107">
        <f t="shared" si="3"/>
        <v>0.83006535947712412</v>
      </c>
    </row>
    <row r="108" spans="1:5">
      <c r="A108" s="1">
        <v>44105</v>
      </c>
      <c r="B108">
        <v>382.11</v>
      </c>
      <c r="C108">
        <f t="shared" si="2"/>
        <v>1.011997457492452</v>
      </c>
      <c r="D108">
        <v>20.3</v>
      </c>
      <c r="E108">
        <f t="shared" si="3"/>
        <v>1.0797872340425532</v>
      </c>
    </row>
    <row r="109" spans="1:5">
      <c r="A109" s="1">
        <v>44197</v>
      </c>
      <c r="B109">
        <v>437.9</v>
      </c>
      <c r="C109">
        <f t="shared" si="2"/>
        <v>1.0308865765808184</v>
      </c>
      <c r="D109">
        <v>33.799999999999997</v>
      </c>
      <c r="E109">
        <f t="shared" si="3"/>
        <v>1.0211480362537764</v>
      </c>
    </row>
    <row r="110" spans="1:5">
      <c r="A110" s="1">
        <v>44287</v>
      </c>
      <c r="B110">
        <v>222.45</v>
      </c>
      <c r="C110">
        <f t="shared" si="2"/>
        <v>1.0288608297488553</v>
      </c>
      <c r="D110">
        <v>17.8</v>
      </c>
      <c r="E110">
        <f t="shared" si="3"/>
        <v>1.1558441558441559</v>
      </c>
    </row>
    <row r="111" spans="1:5">
      <c r="A111" s="1">
        <v>44378</v>
      </c>
      <c r="B111">
        <v>327.45</v>
      </c>
      <c r="C111">
        <f t="shared" si="2"/>
        <v>1.1054657168900444</v>
      </c>
      <c r="D111">
        <v>18.7</v>
      </c>
      <c r="E111">
        <f t="shared" si="3"/>
        <v>1.4724409448818898</v>
      </c>
    </row>
    <row r="112" spans="1:5">
      <c r="A112" s="1">
        <v>44470</v>
      </c>
      <c r="B112">
        <v>395.89</v>
      </c>
      <c r="C112">
        <f t="shared" si="2"/>
        <v>1.0360629138206274</v>
      </c>
      <c r="D112">
        <v>26.1</v>
      </c>
      <c r="E112">
        <f t="shared" si="3"/>
        <v>1.2857142857142858</v>
      </c>
    </row>
    <row r="113" spans="1:5">
      <c r="A113" s="1">
        <v>44562</v>
      </c>
      <c r="B113">
        <v>465.57</v>
      </c>
      <c r="C113">
        <f t="shared" si="2"/>
        <v>1.0631879424526147</v>
      </c>
      <c r="D113">
        <v>30</v>
      </c>
      <c r="E113">
        <f t="shared" si="3"/>
        <v>0.88757396449704151</v>
      </c>
    </row>
    <row r="114" spans="1:5">
      <c r="A114" s="1">
        <v>44652</v>
      </c>
      <c r="B114">
        <v>232.32</v>
      </c>
      <c r="C114">
        <f t="shared" si="2"/>
        <v>1.0443695212407282</v>
      </c>
      <c r="D114">
        <v>29.3</v>
      </c>
      <c r="E114">
        <f t="shared" si="3"/>
        <v>1.646067415730337</v>
      </c>
    </row>
    <row r="115" spans="1:5">
      <c r="A115" s="1">
        <v>44743</v>
      </c>
      <c r="B115">
        <v>338.02</v>
      </c>
      <c r="C115">
        <f t="shared" si="2"/>
        <v>1.0322797373644832</v>
      </c>
      <c r="D115">
        <v>23.3</v>
      </c>
      <c r="E115">
        <f t="shared" si="3"/>
        <v>1.2459893048128343</v>
      </c>
    </row>
    <row r="116" spans="1:5">
      <c r="A116" s="1">
        <v>44835</v>
      </c>
      <c r="B116">
        <v>420.5</v>
      </c>
      <c r="C116">
        <f t="shared" si="2"/>
        <v>1.0621637323498951</v>
      </c>
      <c r="D116">
        <v>26.5</v>
      </c>
      <c r="E116">
        <f t="shared" si="3"/>
        <v>1.0153256704980842</v>
      </c>
    </row>
    <row r="117" spans="1:5">
      <c r="A117" s="1">
        <v>44927</v>
      </c>
      <c r="E117">
        <f t="shared" si="3"/>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B9ECD-60BC-42FD-8B0D-C57D1394BADA}">
  <dimension ref="A1:C349"/>
  <sheetViews>
    <sheetView topLeftCell="A12" workbookViewId="0">
      <selection activeCell="C14" sqref="C14:C15"/>
    </sheetView>
  </sheetViews>
  <sheetFormatPr defaultRowHeight="14.4"/>
  <cols>
    <col min="1" max="1" width="10.109375" bestFit="1" customWidth="1"/>
  </cols>
  <sheetData>
    <row r="1" spans="1:3">
      <c r="A1" t="s">
        <v>133</v>
      </c>
    </row>
    <row r="2" spans="1:3">
      <c r="A2" s="1">
        <v>34366</v>
      </c>
      <c r="C2">
        <v>500</v>
      </c>
    </row>
    <row r="3" spans="1:3">
      <c r="A3" s="1">
        <v>34394</v>
      </c>
      <c r="C3">
        <v>500</v>
      </c>
    </row>
    <row r="4" spans="1:3">
      <c r="A4" s="1">
        <v>34425</v>
      </c>
      <c r="C4">
        <v>3000</v>
      </c>
    </row>
    <row r="5" spans="1:3">
      <c r="A5" s="1">
        <v>34455</v>
      </c>
      <c r="C5">
        <v>1000</v>
      </c>
    </row>
    <row r="6" spans="1:3">
      <c r="A6" s="1">
        <v>34486</v>
      </c>
      <c r="C6">
        <v>1300</v>
      </c>
    </row>
    <row r="7" spans="1:3">
      <c r="A7" s="1">
        <v>34516</v>
      </c>
      <c r="C7">
        <v>4300</v>
      </c>
    </row>
    <row r="8" spans="1:3">
      <c r="A8" s="1">
        <v>34547</v>
      </c>
      <c r="C8">
        <v>1600</v>
      </c>
    </row>
    <row r="9" spans="1:3">
      <c r="A9" s="1">
        <v>34578</v>
      </c>
      <c r="C9">
        <v>1600</v>
      </c>
    </row>
    <row r="10" spans="1:3">
      <c r="A10" s="1">
        <v>34608</v>
      </c>
      <c r="C10">
        <v>3700</v>
      </c>
    </row>
    <row r="11" spans="1:3">
      <c r="A11" s="1">
        <v>34639</v>
      </c>
      <c r="C11">
        <v>1700</v>
      </c>
    </row>
    <row r="12" spans="1:3">
      <c r="A12" s="1">
        <v>34669</v>
      </c>
      <c r="C12">
        <v>1700</v>
      </c>
    </row>
    <row r="13" spans="1:3">
      <c r="A13" s="1">
        <v>34700</v>
      </c>
      <c r="C13">
        <v>18300</v>
      </c>
    </row>
    <row r="14" spans="1:3">
      <c r="A14" s="1">
        <v>34731</v>
      </c>
      <c r="C14">
        <v>400</v>
      </c>
    </row>
    <row r="15" spans="1:3">
      <c r="A15" s="1">
        <v>34759</v>
      </c>
      <c r="C15">
        <v>600</v>
      </c>
    </row>
    <row r="16" spans="1:3">
      <c r="A16" s="1">
        <v>34790</v>
      </c>
      <c r="C16">
        <v>3300</v>
      </c>
    </row>
    <row r="17" spans="1:3">
      <c r="A17" s="1">
        <v>34820</v>
      </c>
      <c r="C17">
        <v>1200</v>
      </c>
    </row>
    <row r="18" spans="1:3">
      <c r="A18" s="1">
        <v>34851</v>
      </c>
      <c r="C18">
        <v>1500</v>
      </c>
    </row>
    <row r="19" spans="1:3">
      <c r="A19" s="1">
        <v>34881</v>
      </c>
      <c r="C19">
        <v>5000</v>
      </c>
    </row>
    <row r="20" spans="1:3">
      <c r="A20" s="1">
        <v>34912</v>
      </c>
      <c r="C20">
        <v>1800</v>
      </c>
    </row>
    <row r="21" spans="1:3">
      <c r="A21" s="1">
        <v>34943</v>
      </c>
      <c r="C21">
        <v>1800</v>
      </c>
    </row>
    <row r="22" spans="1:3">
      <c r="A22" s="1">
        <v>34973</v>
      </c>
      <c r="C22">
        <v>3800</v>
      </c>
    </row>
    <row r="23" spans="1:3">
      <c r="A23" s="1">
        <v>35004</v>
      </c>
      <c r="C23">
        <v>1800</v>
      </c>
    </row>
    <row r="24" spans="1:3">
      <c r="A24" s="1">
        <v>35034</v>
      </c>
      <c r="C24">
        <v>1800</v>
      </c>
    </row>
    <row r="25" spans="1:3">
      <c r="A25" s="1">
        <v>35065</v>
      </c>
      <c r="C25">
        <v>18000</v>
      </c>
    </row>
    <row r="26" spans="1:3">
      <c r="A26" s="1">
        <v>35096</v>
      </c>
      <c r="C26">
        <v>400</v>
      </c>
    </row>
    <row r="27" spans="1:3">
      <c r="A27" s="1">
        <v>35125</v>
      </c>
      <c r="C27">
        <v>600</v>
      </c>
    </row>
    <row r="28" spans="1:3">
      <c r="A28" s="1">
        <v>35156</v>
      </c>
      <c r="C28">
        <v>3400</v>
      </c>
    </row>
    <row r="29" spans="1:3">
      <c r="A29" s="1">
        <v>35186</v>
      </c>
      <c r="C29">
        <v>1300</v>
      </c>
    </row>
    <row r="30" spans="1:3">
      <c r="A30" s="1">
        <v>35217</v>
      </c>
      <c r="C30">
        <v>1500</v>
      </c>
    </row>
    <row r="31" spans="1:3">
      <c r="A31" s="1">
        <v>35247</v>
      </c>
      <c r="C31">
        <v>4900</v>
      </c>
    </row>
    <row r="32" spans="1:3">
      <c r="A32" s="1">
        <v>35278</v>
      </c>
      <c r="C32">
        <v>1700</v>
      </c>
    </row>
    <row r="33" spans="1:3">
      <c r="A33" s="1">
        <v>35309</v>
      </c>
      <c r="C33">
        <v>1400</v>
      </c>
    </row>
    <row r="34" spans="1:3">
      <c r="A34" s="1">
        <v>35339</v>
      </c>
      <c r="C34">
        <v>2500</v>
      </c>
    </row>
    <row r="35" spans="1:3">
      <c r="A35" s="1">
        <v>35370</v>
      </c>
      <c r="C35">
        <v>1300</v>
      </c>
    </row>
    <row r="36" spans="1:3">
      <c r="A36" s="1">
        <v>35400</v>
      </c>
      <c r="C36">
        <v>1600</v>
      </c>
    </row>
    <row r="37" spans="1:3">
      <c r="A37" s="1">
        <v>35431</v>
      </c>
      <c r="C37">
        <v>13700</v>
      </c>
    </row>
    <row r="38" spans="1:3">
      <c r="A38" s="1">
        <v>35462</v>
      </c>
      <c r="C38">
        <v>400</v>
      </c>
    </row>
    <row r="39" spans="1:3">
      <c r="A39" s="1">
        <v>35490</v>
      </c>
      <c r="C39">
        <v>600</v>
      </c>
    </row>
    <row r="40" spans="1:3">
      <c r="A40" s="1">
        <v>35521</v>
      </c>
      <c r="C40">
        <v>3000</v>
      </c>
    </row>
    <row r="41" spans="1:3">
      <c r="A41" s="1">
        <v>35551</v>
      </c>
      <c r="C41">
        <v>1100</v>
      </c>
    </row>
    <row r="42" spans="1:3">
      <c r="A42" s="1">
        <v>35582</v>
      </c>
      <c r="C42">
        <v>1200</v>
      </c>
    </row>
    <row r="43" spans="1:3">
      <c r="A43" s="1">
        <v>35612</v>
      </c>
      <c r="C43">
        <v>3900</v>
      </c>
    </row>
    <row r="44" spans="1:3">
      <c r="A44" s="1">
        <v>35643</v>
      </c>
      <c r="C44">
        <v>1500</v>
      </c>
    </row>
    <row r="45" spans="1:3">
      <c r="A45" s="1">
        <v>35674</v>
      </c>
      <c r="C45">
        <v>1400</v>
      </c>
    </row>
    <row r="46" spans="1:3">
      <c r="A46" s="1">
        <v>35704</v>
      </c>
      <c r="C46">
        <v>3200</v>
      </c>
    </row>
    <row r="47" spans="1:3">
      <c r="A47" s="1">
        <v>35735</v>
      </c>
      <c r="C47">
        <v>1500</v>
      </c>
    </row>
    <row r="48" spans="1:3">
      <c r="A48" s="1">
        <v>35765</v>
      </c>
      <c r="C48">
        <v>1900</v>
      </c>
    </row>
    <row r="49" spans="1:3">
      <c r="A49" s="1">
        <v>35796</v>
      </c>
      <c r="C49">
        <v>13000</v>
      </c>
    </row>
    <row r="50" spans="1:3">
      <c r="A50" s="1">
        <v>35827</v>
      </c>
      <c r="C50">
        <v>500</v>
      </c>
    </row>
    <row r="51" spans="1:3">
      <c r="A51" s="1">
        <v>35855</v>
      </c>
      <c r="C51">
        <v>600</v>
      </c>
    </row>
    <row r="52" spans="1:3">
      <c r="A52" s="1">
        <v>35886</v>
      </c>
      <c r="C52">
        <v>3100</v>
      </c>
    </row>
    <row r="53" spans="1:3">
      <c r="A53" s="1">
        <v>35916</v>
      </c>
      <c r="C53">
        <v>800</v>
      </c>
    </row>
    <row r="54" spans="1:3">
      <c r="A54" s="1">
        <v>35947</v>
      </c>
      <c r="C54">
        <v>1200</v>
      </c>
    </row>
    <row r="55" spans="1:3">
      <c r="A55" s="1">
        <v>35977</v>
      </c>
      <c r="C55">
        <v>3400</v>
      </c>
    </row>
    <row r="56" spans="1:3">
      <c r="A56" s="1">
        <v>36008</v>
      </c>
      <c r="C56">
        <v>1200</v>
      </c>
    </row>
    <row r="57" spans="1:3">
      <c r="A57" s="1">
        <v>36039</v>
      </c>
      <c r="C57">
        <v>1400</v>
      </c>
    </row>
    <row r="58" spans="1:3">
      <c r="A58" s="1">
        <v>36069</v>
      </c>
      <c r="C58">
        <v>3100</v>
      </c>
    </row>
    <row r="59" spans="1:3">
      <c r="A59" s="1">
        <v>36100</v>
      </c>
      <c r="C59">
        <v>1200</v>
      </c>
    </row>
    <row r="60" spans="1:3">
      <c r="A60" s="1">
        <v>36130</v>
      </c>
      <c r="C60">
        <v>1900</v>
      </c>
    </row>
    <row r="61" spans="1:3">
      <c r="A61" s="1">
        <v>36161</v>
      </c>
      <c r="C61">
        <v>12300</v>
      </c>
    </row>
    <row r="62" spans="1:3">
      <c r="A62" s="1">
        <v>36192</v>
      </c>
      <c r="B62">
        <v>100</v>
      </c>
      <c r="C62">
        <v>700</v>
      </c>
    </row>
    <row r="63" spans="1:3">
      <c r="A63" s="1">
        <v>36220</v>
      </c>
      <c r="B63">
        <v>114.1</v>
      </c>
      <c r="C63">
        <v>900</v>
      </c>
    </row>
    <row r="64" spans="1:3">
      <c r="A64" s="1">
        <v>36251</v>
      </c>
      <c r="B64">
        <v>138.52000000000001</v>
      </c>
      <c r="C64">
        <v>2500</v>
      </c>
    </row>
    <row r="65" spans="1:3">
      <c r="A65" s="1">
        <v>36281</v>
      </c>
      <c r="B65">
        <v>132.56</v>
      </c>
      <c r="C65">
        <v>1000</v>
      </c>
    </row>
    <row r="66" spans="1:3">
      <c r="A66" s="1">
        <v>36312</v>
      </c>
      <c r="B66">
        <v>145.02000000000001</v>
      </c>
      <c r="C66">
        <v>1100</v>
      </c>
    </row>
    <row r="67" spans="1:3">
      <c r="A67" s="1">
        <v>36342</v>
      </c>
      <c r="B67">
        <v>176.78</v>
      </c>
      <c r="C67">
        <v>3400</v>
      </c>
    </row>
    <row r="68" spans="1:3">
      <c r="A68" s="1">
        <v>36373</v>
      </c>
      <c r="B68">
        <v>188.1</v>
      </c>
      <c r="C68">
        <v>1200</v>
      </c>
    </row>
    <row r="69" spans="1:3">
      <c r="A69" s="1">
        <v>36404</v>
      </c>
      <c r="B69">
        <v>185.27</v>
      </c>
      <c r="C69">
        <v>1300</v>
      </c>
    </row>
    <row r="70" spans="1:3">
      <c r="A70" s="1">
        <v>36434</v>
      </c>
      <c r="B70">
        <v>199.73</v>
      </c>
      <c r="C70">
        <v>3400</v>
      </c>
    </row>
    <row r="71" spans="1:3">
      <c r="A71" s="1">
        <v>36465</v>
      </c>
      <c r="B71">
        <v>185.55</v>
      </c>
      <c r="C71">
        <v>1600</v>
      </c>
    </row>
    <row r="72" spans="1:3">
      <c r="A72" s="1">
        <v>36495</v>
      </c>
      <c r="B72">
        <v>176.08</v>
      </c>
      <c r="C72">
        <v>2200</v>
      </c>
    </row>
    <row r="73" spans="1:3">
      <c r="A73" s="1">
        <v>36526</v>
      </c>
      <c r="B73">
        <v>186.65</v>
      </c>
      <c r="C73">
        <v>12700</v>
      </c>
    </row>
    <row r="74" spans="1:3">
      <c r="A74" s="1">
        <v>36557</v>
      </c>
      <c r="B74">
        <v>110.5</v>
      </c>
      <c r="C74">
        <v>900</v>
      </c>
    </row>
    <row r="75" spans="1:3">
      <c r="A75" s="1">
        <v>36586</v>
      </c>
      <c r="B75">
        <v>127.07</v>
      </c>
      <c r="C75">
        <v>1100</v>
      </c>
    </row>
    <row r="76" spans="1:3">
      <c r="A76" s="1">
        <v>36617</v>
      </c>
      <c r="B76">
        <v>154.52000000000001</v>
      </c>
      <c r="C76">
        <v>2100</v>
      </c>
    </row>
    <row r="77" spans="1:3">
      <c r="A77" s="1">
        <v>36647</v>
      </c>
      <c r="B77">
        <v>152.97</v>
      </c>
      <c r="C77">
        <v>1200</v>
      </c>
    </row>
    <row r="78" spans="1:3">
      <c r="A78" s="1">
        <v>36678</v>
      </c>
      <c r="B78">
        <v>171.17</v>
      </c>
      <c r="C78">
        <v>1400</v>
      </c>
    </row>
    <row r="79" spans="1:3">
      <c r="A79" s="1">
        <v>36708</v>
      </c>
      <c r="B79">
        <v>204.38</v>
      </c>
      <c r="C79">
        <v>3100</v>
      </c>
    </row>
    <row r="80" spans="1:3">
      <c r="A80" s="1">
        <v>36739</v>
      </c>
      <c r="B80">
        <v>211.54</v>
      </c>
      <c r="C80">
        <v>1300</v>
      </c>
    </row>
    <row r="81" spans="1:3">
      <c r="A81" s="1">
        <v>36770</v>
      </c>
      <c r="B81">
        <v>215.98</v>
      </c>
      <c r="C81">
        <v>1400</v>
      </c>
    </row>
    <row r="82" spans="1:3">
      <c r="A82" s="1">
        <v>36800</v>
      </c>
      <c r="B82">
        <v>223.32</v>
      </c>
      <c r="C82">
        <v>3200</v>
      </c>
    </row>
    <row r="83" spans="1:3">
      <c r="A83" s="1">
        <v>36831</v>
      </c>
      <c r="B83">
        <v>207.47</v>
      </c>
      <c r="C83">
        <v>1600</v>
      </c>
    </row>
    <row r="84" spans="1:3">
      <c r="A84" s="1">
        <v>36861</v>
      </c>
      <c r="B84">
        <v>199.17</v>
      </c>
      <c r="C84">
        <v>2000</v>
      </c>
    </row>
    <row r="85" spans="1:3">
      <c r="A85" s="1">
        <v>36892</v>
      </c>
      <c r="B85">
        <v>213.31</v>
      </c>
      <c r="C85">
        <v>11000</v>
      </c>
    </row>
    <row r="86" spans="1:3">
      <c r="A86" s="1">
        <v>36923</v>
      </c>
      <c r="B86">
        <v>119.24</v>
      </c>
      <c r="C86">
        <v>1000</v>
      </c>
    </row>
    <row r="87" spans="1:3">
      <c r="A87" s="1">
        <v>36951</v>
      </c>
      <c r="B87">
        <v>135.58000000000001</v>
      </c>
      <c r="C87">
        <v>900</v>
      </c>
    </row>
    <row r="88" spans="1:3">
      <c r="A88" s="1">
        <v>36982</v>
      </c>
      <c r="B88">
        <v>162.28</v>
      </c>
      <c r="C88">
        <v>2100</v>
      </c>
    </row>
    <row r="89" spans="1:3">
      <c r="A89" s="1">
        <v>37012</v>
      </c>
      <c r="B89">
        <v>161.80000000000001</v>
      </c>
      <c r="C89">
        <v>1200</v>
      </c>
    </row>
    <row r="90" spans="1:3">
      <c r="A90" s="1">
        <v>37043</v>
      </c>
      <c r="B90">
        <v>180.56</v>
      </c>
      <c r="C90">
        <v>1300</v>
      </c>
    </row>
    <row r="91" spans="1:3">
      <c r="A91" s="1">
        <v>37073</v>
      </c>
      <c r="B91">
        <v>214.87</v>
      </c>
      <c r="C91">
        <v>3200</v>
      </c>
    </row>
    <row r="92" spans="1:3">
      <c r="A92" s="1">
        <v>37104</v>
      </c>
      <c r="B92">
        <v>226.05</v>
      </c>
      <c r="C92">
        <v>1400</v>
      </c>
    </row>
    <row r="93" spans="1:3">
      <c r="A93" s="1">
        <v>37135</v>
      </c>
      <c r="B93">
        <v>240.74</v>
      </c>
      <c r="C93">
        <v>1600</v>
      </c>
    </row>
    <row r="94" spans="1:3">
      <c r="A94" s="1">
        <v>37165</v>
      </c>
      <c r="B94">
        <v>247.72</v>
      </c>
      <c r="C94">
        <v>3600</v>
      </c>
    </row>
    <row r="95" spans="1:3">
      <c r="A95" s="1">
        <v>37196</v>
      </c>
      <c r="B95">
        <v>230.38</v>
      </c>
      <c r="C95">
        <v>2100</v>
      </c>
    </row>
    <row r="96" spans="1:3">
      <c r="A96" s="1">
        <v>37226</v>
      </c>
      <c r="B96">
        <v>223.47</v>
      </c>
      <c r="C96">
        <v>2600</v>
      </c>
    </row>
    <row r="97" spans="1:3">
      <c r="A97" s="1">
        <v>37257</v>
      </c>
      <c r="B97">
        <v>246.49</v>
      </c>
      <c r="C97">
        <v>10700</v>
      </c>
    </row>
    <row r="98" spans="1:3">
      <c r="A98" s="1">
        <v>37288</v>
      </c>
      <c r="B98">
        <v>125.46</v>
      </c>
      <c r="C98">
        <v>1300</v>
      </c>
    </row>
    <row r="99" spans="1:3">
      <c r="A99" s="1">
        <v>37316</v>
      </c>
      <c r="B99">
        <v>139.26</v>
      </c>
      <c r="C99">
        <v>1200</v>
      </c>
    </row>
    <row r="100" spans="1:3">
      <c r="A100" s="1">
        <v>37347</v>
      </c>
      <c r="B100">
        <v>167.53</v>
      </c>
      <c r="C100">
        <v>2300</v>
      </c>
    </row>
    <row r="101" spans="1:3">
      <c r="A101" s="1">
        <v>37377</v>
      </c>
      <c r="B101">
        <v>168.87</v>
      </c>
      <c r="C101">
        <v>1500</v>
      </c>
    </row>
    <row r="102" spans="1:3">
      <c r="A102" s="1">
        <v>37408</v>
      </c>
      <c r="B102">
        <v>188.46</v>
      </c>
      <c r="C102">
        <v>1500</v>
      </c>
    </row>
    <row r="103" spans="1:3">
      <c r="A103" s="1">
        <v>37438</v>
      </c>
      <c r="B103">
        <v>223.33</v>
      </c>
      <c r="C103">
        <v>3400</v>
      </c>
    </row>
    <row r="104" spans="1:3">
      <c r="A104" s="1">
        <v>37469</v>
      </c>
      <c r="B104">
        <v>234.27</v>
      </c>
      <c r="C104">
        <v>1700</v>
      </c>
    </row>
    <row r="105" spans="1:3">
      <c r="A105" s="1">
        <v>37500</v>
      </c>
      <c r="B105">
        <v>250.9</v>
      </c>
      <c r="C105">
        <v>1900</v>
      </c>
    </row>
    <row r="106" spans="1:3">
      <c r="A106" s="1">
        <v>37530</v>
      </c>
      <c r="B106">
        <v>255.42</v>
      </c>
      <c r="C106">
        <v>3700</v>
      </c>
    </row>
    <row r="107" spans="1:3">
      <c r="A107" s="1">
        <v>37561</v>
      </c>
      <c r="B107">
        <v>237.03</v>
      </c>
      <c r="C107">
        <v>2300</v>
      </c>
    </row>
    <row r="108" spans="1:3">
      <c r="A108" s="1">
        <v>37591</v>
      </c>
      <c r="B108">
        <v>232.05</v>
      </c>
      <c r="C108">
        <v>2900</v>
      </c>
    </row>
    <row r="109" spans="1:3">
      <c r="A109" s="1">
        <v>37622</v>
      </c>
      <c r="B109">
        <v>258.74</v>
      </c>
      <c r="C109">
        <v>10100</v>
      </c>
    </row>
    <row r="110" spans="1:3">
      <c r="A110" s="1">
        <v>37653</v>
      </c>
      <c r="B110">
        <v>140.75</v>
      </c>
      <c r="C110">
        <v>1700</v>
      </c>
    </row>
    <row r="111" spans="1:3">
      <c r="A111" s="1">
        <v>37681</v>
      </c>
      <c r="B111">
        <v>155.81</v>
      </c>
      <c r="C111">
        <v>1500</v>
      </c>
    </row>
    <row r="112" spans="1:3">
      <c r="A112" s="1">
        <v>37712</v>
      </c>
      <c r="B112">
        <v>187.91</v>
      </c>
      <c r="C112">
        <v>2400</v>
      </c>
    </row>
    <row r="113" spans="1:3">
      <c r="A113" s="1">
        <v>37742</v>
      </c>
      <c r="B113">
        <v>190.92</v>
      </c>
      <c r="C113">
        <v>1700</v>
      </c>
    </row>
    <row r="114" spans="1:3">
      <c r="A114" s="1">
        <v>37773</v>
      </c>
      <c r="B114">
        <v>214.4</v>
      </c>
      <c r="C114">
        <v>1700</v>
      </c>
    </row>
    <row r="115" spans="1:3">
      <c r="A115" s="1">
        <v>37803</v>
      </c>
      <c r="B115">
        <v>251.71</v>
      </c>
      <c r="C115">
        <v>3700</v>
      </c>
    </row>
    <row r="116" spans="1:3">
      <c r="A116" s="1">
        <v>37834</v>
      </c>
      <c r="B116">
        <v>265.8</v>
      </c>
      <c r="C116">
        <v>2000</v>
      </c>
    </row>
    <row r="117" spans="1:3">
      <c r="A117" s="1">
        <v>37865</v>
      </c>
      <c r="B117">
        <v>282.81</v>
      </c>
      <c r="C117">
        <v>1900</v>
      </c>
    </row>
    <row r="118" spans="1:3">
      <c r="A118" s="1">
        <v>37895</v>
      </c>
      <c r="B118">
        <v>289.04000000000002</v>
      </c>
      <c r="C118">
        <v>3700</v>
      </c>
    </row>
    <row r="119" spans="1:3">
      <c r="A119" s="1">
        <v>37926</v>
      </c>
      <c r="B119">
        <v>267.94</v>
      </c>
      <c r="C119">
        <v>2500</v>
      </c>
    </row>
    <row r="120" spans="1:3">
      <c r="A120" s="1">
        <v>37956</v>
      </c>
      <c r="B120">
        <v>255.61</v>
      </c>
      <c r="C120">
        <v>2700</v>
      </c>
    </row>
    <row r="121" spans="1:3">
      <c r="A121" s="1">
        <v>37987</v>
      </c>
      <c r="B121">
        <v>297.52999999999997</v>
      </c>
      <c r="C121">
        <v>10800</v>
      </c>
    </row>
    <row r="122" spans="1:3">
      <c r="A122" s="1">
        <v>38018</v>
      </c>
      <c r="B122">
        <v>159.47999999999999</v>
      </c>
      <c r="C122">
        <v>1800</v>
      </c>
    </row>
    <row r="123" spans="1:3">
      <c r="A123" s="1">
        <v>38047</v>
      </c>
      <c r="B123">
        <v>177.34</v>
      </c>
      <c r="C123">
        <v>1700</v>
      </c>
    </row>
    <row r="124" spans="1:3">
      <c r="A124" s="1">
        <v>38078</v>
      </c>
      <c r="B124">
        <v>214.76</v>
      </c>
      <c r="C124">
        <v>2500</v>
      </c>
    </row>
    <row r="125" spans="1:3">
      <c r="A125" s="1">
        <v>38108</v>
      </c>
      <c r="B125">
        <v>221.2</v>
      </c>
      <c r="C125">
        <v>1800</v>
      </c>
    </row>
    <row r="126" spans="1:3">
      <c r="A126" s="1">
        <v>38139</v>
      </c>
      <c r="B126">
        <v>246.42</v>
      </c>
      <c r="C126">
        <v>1800</v>
      </c>
    </row>
    <row r="127" spans="1:3">
      <c r="A127" s="1">
        <v>38169</v>
      </c>
      <c r="B127">
        <v>285.35000000000002</v>
      </c>
      <c r="C127">
        <v>3600</v>
      </c>
    </row>
    <row r="128" spans="1:3">
      <c r="A128" s="1">
        <v>38200</v>
      </c>
      <c r="B128">
        <v>285.92</v>
      </c>
      <c r="C128">
        <v>2200</v>
      </c>
    </row>
    <row r="129" spans="1:3">
      <c r="A129" s="1">
        <v>38231</v>
      </c>
      <c r="B129">
        <v>303.07</v>
      </c>
      <c r="C129">
        <v>2400</v>
      </c>
    </row>
    <row r="130" spans="1:3">
      <c r="A130" s="1">
        <v>38261</v>
      </c>
      <c r="B130">
        <v>306.11</v>
      </c>
      <c r="C130">
        <v>4000</v>
      </c>
    </row>
    <row r="131" spans="1:3">
      <c r="A131" s="1">
        <v>38292</v>
      </c>
      <c r="B131">
        <v>277.02999999999997</v>
      </c>
      <c r="C131">
        <v>2800</v>
      </c>
    </row>
    <row r="132" spans="1:3">
      <c r="A132" s="1">
        <v>38322</v>
      </c>
      <c r="B132">
        <v>278.41000000000003</v>
      </c>
      <c r="C132">
        <v>3400</v>
      </c>
    </row>
    <row r="133" spans="1:3">
      <c r="A133" s="1">
        <v>38353</v>
      </c>
      <c r="B133">
        <v>329.64</v>
      </c>
      <c r="C133">
        <v>13000</v>
      </c>
    </row>
    <row r="134" spans="1:3">
      <c r="A134" s="1">
        <v>38384</v>
      </c>
      <c r="B134">
        <v>169.1</v>
      </c>
      <c r="C134">
        <v>2100</v>
      </c>
    </row>
    <row r="135" spans="1:3">
      <c r="A135" s="1">
        <v>38412</v>
      </c>
      <c r="B135">
        <v>185.68</v>
      </c>
      <c r="C135">
        <v>1800</v>
      </c>
    </row>
    <row r="136" spans="1:3">
      <c r="A136" s="1">
        <v>38443</v>
      </c>
      <c r="B136">
        <v>224.85</v>
      </c>
      <c r="C136">
        <v>2800</v>
      </c>
    </row>
    <row r="137" spans="1:3">
      <c r="A137" s="1">
        <v>38473</v>
      </c>
      <c r="B137">
        <v>234.52</v>
      </c>
      <c r="C137">
        <v>1900</v>
      </c>
    </row>
    <row r="138" spans="1:3">
      <c r="A138" s="1">
        <v>38504</v>
      </c>
      <c r="B138">
        <v>259.38</v>
      </c>
      <c r="C138">
        <v>1900</v>
      </c>
    </row>
    <row r="139" spans="1:3">
      <c r="A139" s="1">
        <v>38534</v>
      </c>
      <c r="B139">
        <v>306.33</v>
      </c>
      <c r="C139">
        <v>3900</v>
      </c>
    </row>
    <row r="140" spans="1:3">
      <c r="A140" s="1">
        <v>38565</v>
      </c>
      <c r="B140">
        <v>322.87</v>
      </c>
      <c r="C140">
        <v>1900</v>
      </c>
    </row>
    <row r="141" spans="1:3">
      <c r="A141" s="1">
        <v>38596</v>
      </c>
      <c r="B141">
        <v>338.05</v>
      </c>
      <c r="C141">
        <v>2600</v>
      </c>
    </row>
    <row r="142" spans="1:3">
      <c r="A142" s="1">
        <v>38626</v>
      </c>
      <c r="B142">
        <v>338.05</v>
      </c>
      <c r="C142">
        <v>4400</v>
      </c>
    </row>
    <row r="143" spans="1:3">
      <c r="A143" s="1">
        <v>38657</v>
      </c>
      <c r="B143">
        <v>314.72000000000003</v>
      </c>
      <c r="C143">
        <v>2700</v>
      </c>
    </row>
    <row r="144" spans="1:3">
      <c r="A144" s="1">
        <v>38687</v>
      </c>
      <c r="B144">
        <v>323.52999999999997</v>
      </c>
      <c r="C144">
        <v>3600</v>
      </c>
    </row>
    <row r="145" spans="1:3">
      <c r="A145" s="1">
        <v>38718</v>
      </c>
      <c r="B145">
        <v>381.12</v>
      </c>
      <c r="C145">
        <v>14000</v>
      </c>
    </row>
    <row r="146" spans="1:3">
      <c r="A146" s="1">
        <v>38749</v>
      </c>
      <c r="B146">
        <v>159.69</v>
      </c>
      <c r="C146">
        <v>1800</v>
      </c>
    </row>
    <row r="147" spans="1:3">
      <c r="A147" s="1">
        <v>38777</v>
      </c>
      <c r="B147">
        <v>183.01</v>
      </c>
      <c r="C147">
        <v>1500</v>
      </c>
    </row>
    <row r="148" spans="1:3">
      <c r="A148" s="1">
        <v>38808</v>
      </c>
      <c r="B148">
        <v>254.38</v>
      </c>
      <c r="C148">
        <v>3000</v>
      </c>
    </row>
    <row r="149" spans="1:3">
      <c r="A149" s="1">
        <v>38838</v>
      </c>
      <c r="B149">
        <v>268.62</v>
      </c>
      <c r="C149">
        <v>2200</v>
      </c>
    </row>
    <row r="150" spans="1:3">
      <c r="A150" s="1">
        <v>38869</v>
      </c>
      <c r="B150">
        <v>293.87</v>
      </c>
      <c r="C150">
        <v>2200</v>
      </c>
    </row>
    <row r="151" spans="1:3">
      <c r="A151" s="1">
        <v>38899</v>
      </c>
      <c r="B151">
        <v>358.53</v>
      </c>
      <c r="C151">
        <v>5000</v>
      </c>
    </row>
    <row r="152" spans="1:3">
      <c r="A152" s="1">
        <v>38930</v>
      </c>
      <c r="B152">
        <v>377.53</v>
      </c>
      <c r="C152">
        <v>2200</v>
      </c>
    </row>
    <row r="153" spans="1:3">
      <c r="A153" s="1">
        <v>38961</v>
      </c>
      <c r="B153">
        <v>388.1</v>
      </c>
      <c r="C153">
        <v>2900</v>
      </c>
    </row>
    <row r="154" spans="1:3">
      <c r="A154" s="1">
        <v>38991</v>
      </c>
      <c r="B154">
        <v>408.67</v>
      </c>
      <c r="C154">
        <v>5200</v>
      </c>
    </row>
    <row r="155" spans="1:3">
      <c r="A155" s="1">
        <v>39022</v>
      </c>
      <c r="B155">
        <v>399.68</v>
      </c>
      <c r="C155">
        <v>3400</v>
      </c>
    </row>
    <row r="156" spans="1:3">
      <c r="A156" s="1">
        <v>39052</v>
      </c>
      <c r="B156">
        <v>400.88</v>
      </c>
      <c r="C156">
        <v>4700</v>
      </c>
    </row>
    <row r="157" spans="1:3">
      <c r="A157" s="1">
        <v>39083</v>
      </c>
      <c r="B157">
        <v>488.67</v>
      </c>
      <c r="C157">
        <v>16100</v>
      </c>
    </row>
    <row r="158" spans="1:3">
      <c r="A158" s="1">
        <v>39114</v>
      </c>
      <c r="B158">
        <v>197.91</v>
      </c>
      <c r="C158">
        <v>3000</v>
      </c>
    </row>
    <row r="159" spans="1:3">
      <c r="A159" s="1">
        <v>39142</v>
      </c>
      <c r="B159">
        <v>211.96</v>
      </c>
      <c r="C159">
        <v>2500</v>
      </c>
    </row>
    <row r="160" spans="1:3">
      <c r="A160" s="1">
        <v>39173</v>
      </c>
      <c r="B160">
        <v>288.48</v>
      </c>
      <c r="C160">
        <v>4000</v>
      </c>
    </row>
    <row r="161" spans="1:3">
      <c r="A161" s="1">
        <v>39203</v>
      </c>
      <c r="B161">
        <v>323.39</v>
      </c>
      <c r="C161">
        <v>2900</v>
      </c>
    </row>
    <row r="162" spans="1:3">
      <c r="A162" s="1">
        <v>39234</v>
      </c>
      <c r="B162">
        <v>362.52</v>
      </c>
      <c r="C162">
        <v>2800</v>
      </c>
    </row>
    <row r="163" spans="1:3">
      <c r="A163" s="1">
        <v>39264</v>
      </c>
      <c r="B163">
        <v>432.84</v>
      </c>
      <c r="C163">
        <v>6000</v>
      </c>
    </row>
    <row r="164" spans="1:3">
      <c r="A164" s="1">
        <v>39295</v>
      </c>
      <c r="B164">
        <v>450.59</v>
      </c>
      <c r="C164">
        <v>3100</v>
      </c>
    </row>
    <row r="165" spans="1:3">
      <c r="A165" s="1">
        <v>39326</v>
      </c>
      <c r="B165">
        <v>443.83</v>
      </c>
      <c r="C165">
        <v>3700</v>
      </c>
    </row>
    <row r="166" spans="1:3">
      <c r="A166" s="1">
        <v>39356</v>
      </c>
      <c r="B166">
        <v>463.81</v>
      </c>
      <c r="C166">
        <v>6000</v>
      </c>
    </row>
    <row r="167" spans="1:3">
      <c r="A167" s="1">
        <v>39387</v>
      </c>
      <c r="B167">
        <v>455.92</v>
      </c>
      <c r="C167">
        <v>4100</v>
      </c>
    </row>
    <row r="168" spans="1:3">
      <c r="A168" s="1">
        <v>39417</v>
      </c>
      <c r="B168">
        <v>452.73</v>
      </c>
      <c r="C168">
        <v>5900</v>
      </c>
    </row>
    <row r="169" spans="1:3">
      <c r="A169" s="1">
        <v>39448</v>
      </c>
      <c r="B169">
        <v>614.80999999999995</v>
      </c>
      <c r="C169">
        <v>16400</v>
      </c>
    </row>
    <row r="170" spans="1:3">
      <c r="A170" s="1">
        <v>39479</v>
      </c>
      <c r="B170">
        <v>258.22000000000003</v>
      </c>
      <c r="C170">
        <v>3200</v>
      </c>
    </row>
    <row r="171" spans="1:3">
      <c r="A171" s="1">
        <v>39508</v>
      </c>
      <c r="B171">
        <v>275.77999999999997</v>
      </c>
      <c r="C171">
        <v>2600</v>
      </c>
    </row>
    <row r="172" spans="1:3">
      <c r="A172" s="1">
        <v>39539</v>
      </c>
      <c r="B172">
        <v>366.78</v>
      </c>
      <c r="C172">
        <v>4400</v>
      </c>
    </row>
    <row r="173" spans="1:3">
      <c r="A173" s="1">
        <v>39569</v>
      </c>
      <c r="B173">
        <v>394.29</v>
      </c>
      <c r="C173">
        <v>3000</v>
      </c>
    </row>
    <row r="174" spans="1:3">
      <c r="A174" s="1">
        <v>39600</v>
      </c>
      <c r="B174">
        <v>425.44</v>
      </c>
      <c r="C174">
        <v>2900</v>
      </c>
    </row>
    <row r="175" spans="1:3">
      <c r="A175" s="1">
        <v>39630</v>
      </c>
      <c r="B175">
        <v>503.72</v>
      </c>
      <c r="C175">
        <v>5600</v>
      </c>
    </row>
    <row r="176" spans="1:3">
      <c r="A176" s="1">
        <v>39661</v>
      </c>
      <c r="B176">
        <v>505.74</v>
      </c>
      <c r="C176">
        <v>3900</v>
      </c>
    </row>
    <row r="177" spans="1:3">
      <c r="A177" s="1">
        <v>39692</v>
      </c>
      <c r="B177">
        <v>472.87</v>
      </c>
      <c r="C177">
        <v>3800</v>
      </c>
    </row>
    <row r="178" spans="1:3">
      <c r="A178" s="1">
        <v>39722</v>
      </c>
      <c r="B178">
        <v>509.75</v>
      </c>
      <c r="C178">
        <v>5800</v>
      </c>
    </row>
    <row r="179" spans="1:3">
      <c r="A179" s="1">
        <v>39753</v>
      </c>
      <c r="B179">
        <v>483.24</v>
      </c>
      <c r="C179">
        <v>4700</v>
      </c>
    </row>
    <row r="180" spans="1:3">
      <c r="A180" s="1">
        <v>39783</v>
      </c>
      <c r="B180">
        <v>481.79</v>
      </c>
      <c r="C180">
        <v>5800</v>
      </c>
    </row>
    <row r="181" spans="1:3">
      <c r="A181" s="1">
        <v>39814</v>
      </c>
      <c r="B181">
        <v>616.69000000000005</v>
      </c>
      <c r="C181">
        <v>18400</v>
      </c>
    </row>
    <row r="182" spans="1:3">
      <c r="A182" s="1">
        <v>39845</v>
      </c>
      <c r="B182">
        <v>222.01</v>
      </c>
      <c r="C182">
        <v>3100</v>
      </c>
    </row>
    <row r="183" spans="1:3">
      <c r="A183" s="1">
        <v>39873</v>
      </c>
      <c r="B183">
        <v>226.01</v>
      </c>
      <c r="C183">
        <v>2800</v>
      </c>
    </row>
    <row r="184" spans="1:3">
      <c r="A184" s="1">
        <v>39904</v>
      </c>
      <c r="B184">
        <v>302.39999999999998</v>
      </c>
      <c r="C184">
        <v>4500</v>
      </c>
    </row>
    <row r="185" spans="1:3">
      <c r="A185" s="1">
        <v>39934</v>
      </c>
      <c r="B185">
        <v>340.8</v>
      </c>
      <c r="C185">
        <v>3300</v>
      </c>
    </row>
    <row r="186" spans="1:3">
      <c r="A186" s="1">
        <v>39965</v>
      </c>
      <c r="B186">
        <v>342.84</v>
      </c>
      <c r="C186">
        <v>3000</v>
      </c>
    </row>
    <row r="187" spans="1:3">
      <c r="A187" s="1">
        <v>39995</v>
      </c>
      <c r="B187">
        <v>417.93</v>
      </c>
      <c r="C187">
        <v>4900</v>
      </c>
    </row>
    <row r="188" spans="1:3">
      <c r="A188" s="1">
        <v>40026</v>
      </c>
      <c r="B188">
        <v>429.21</v>
      </c>
      <c r="C188">
        <v>4100</v>
      </c>
    </row>
    <row r="189" spans="1:3">
      <c r="A189" s="1">
        <v>40057</v>
      </c>
      <c r="B189">
        <v>412.47</v>
      </c>
      <c r="C189">
        <v>4000</v>
      </c>
    </row>
    <row r="190" spans="1:3">
      <c r="A190" s="1">
        <v>40087</v>
      </c>
      <c r="B190">
        <v>429.8</v>
      </c>
      <c r="C190">
        <v>5300</v>
      </c>
    </row>
    <row r="191" spans="1:3">
      <c r="A191" s="1">
        <v>40118</v>
      </c>
      <c r="B191">
        <v>426.36</v>
      </c>
      <c r="C191">
        <v>4740</v>
      </c>
    </row>
    <row r="192" spans="1:3">
      <c r="A192" s="1">
        <v>40148</v>
      </c>
      <c r="B192">
        <v>431.05</v>
      </c>
      <c r="C192">
        <v>5800</v>
      </c>
    </row>
    <row r="193" spans="1:3">
      <c r="A193" s="1">
        <v>40179</v>
      </c>
      <c r="B193">
        <v>596.14</v>
      </c>
      <c r="C193">
        <v>14300</v>
      </c>
    </row>
    <row r="194" spans="1:3">
      <c r="A194" s="1">
        <v>40210</v>
      </c>
      <c r="B194">
        <v>209.25</v>
      </c>
      <c r="C194">
        <v>3100</v>
      </c>
    </row>
    <row r="195" spans="1:3">
      <c r="A195" s="1">
        <v>40238</v>
      </c>
      <c r="B195">
        <v>222.43</v>
      </c>
      <c r="C195">
        <v>2900</v>
      </c>
    </row>
    <row r="196" spans="1:3">
      <c r="A196" s="1">
        <v>40269</v>
      </c>
      <c r="B196">
        <v>298.05</v>
      </c>
      <c r="C196">
        <v>3600</v>
      </c>
    </row>
    <row r="197" spans="1:3">
      <c r="A197" s="1">
        <v>40299</v>
      </c>
      <c r="B197">
        <v>350.21</v>
      </c>
      <c r="C197">
        <v>3800</v>
      </c>
    </row>
    <row r="198" spans="1:3">
      <c r="A198" s="1">
        <v>40330</v>
      </c>
      <c r="B198">
        <v>353.01</v>
      </c>
      <c r="C198">
        <v>3100</v>
      </c>
    </row>
    <row r="199" spans="1:3">
      <c r="A199" s="1">
        <v>40360</v>
      </c>
      <c r="B199">
        <v>468.45</v>
      </c>
      <c r="C199">
        <v>5100</v>
      </c>
    </row>
    <row r="200" spans="1:3">
      <c r="A200" s="1">
        <v>40391</v>
      </c>
      <c r="B200">
        <v>432.38</v>
      </c>
      <c r="C200">
        <v>3100</v>
      </c>
    </row>
    <row r="201" spans="1:3">
      <c r="A201" s="1">
        <v>40422</v>
      </c>
      <c r="B201">
        <v>452.3</v>
      </c>
      <c r="C201">
        <v>3800</v>
      </c>
    </row>
    <row r="202" spans="1:3">
      <c r="A202" s="1">
        <v>40452</v>
      </c>
      <c r="B202">
        <v>489.8</v>
      </c>
      <c r="C202">
        <v>4500</v>
      </c>
    </row>
    <row r="203" spans="1:3">
      <c r="A203" s="1">
        <v>40483</v>
      </c>
      <c r="B203">
        <v>436.9</v>
      </c>
      <c r="C203">
        <v>4600</v>
      </c>
    </row>
    <row r="204" spans="1:3">
      <c r="A204" s="1">
        <v>40513</v>
      </c>
      <c r="B204">
        <v>443.5</v>
      </c>
      <c r="C204">
        <v>5900</v>
      </c>
    </row>
    <row r="205" spans="1:3">
      <c r="A205" s="1">
        <v>40544</v>
      </c>
      <c r="B205">
        <v>633.29999999999995</v>
      </c>
      <c r="C205">
        <v>15000</v>
      </c>
    </row>
    <row r="206" spans="1:3">
      <c r="A206" s="1">
        <v>40575</v>
      </c>
      <c r="B206">
        <v>207.1</v>
      </c>
      <c r="C206">
        <v>2600</v>
      </c>
    </row>
    <row r="207" spans="1:3">
      <c r="A207" s="1">
        <v>40603</v>
      </c>
      <c r="B207">
        <v>225.3</v>
      </c>
      <c r="C207">
        <v>2700</v>
      </c>
    </row>
    <row r="208" spans="1:3">
      <c r="A208" s="1">
        <v>40634</v>
      </c>
      <c r="B208">
        <v>315.60000000000002</v>
      </c>
      <c r="C208">
        <v>4000</v>
      </c>
    </row>
    <row r="209" spans="1:3">
      <c r="A209" s="1">
        <v>40664</v>
      </c>
      <c r="B209">
        <v>343.4</v>
      </c>
      <c r="C209">
        <v>3100</v>
      </c>
    </row>
    <row r="210" spans="1:3">
      <c r="A210" s="1">
        <v>40695</v>
      </c>
      <c r="B210">
        <v>355.1</v>
      </c>
      <c r="C210">
        <v>2900</v>
      </c>
    </row>
    <row r="211" spans="1:3">
      <c r="A211" s="1">
        <v>40725</v>
      </c>
      <c r="B211">
        <v>472.6</v>
      </c>
      <c r="C211">
        <v>5400</v>
      </c>
    </row>
    <row r="212" spans="1:3">
      <c r="A212" s="1">
        <v>40756</v>
      </c>
      <c r="B212">
        <v>453.7</v>
      </c>
      <c r="C212">
        <v>3700</v>
      </c>
    </row>
    <row r="213" spans="1:3">
      <c r="A213" s="1">
        <v>40787</v>
      </c>
      <c r="B213">
        <v>473.2</v>
      </c>
      <c r="C213">
        <v>3900</v>
      </c>
    </row>
    <row r="214" spans="1:3">
      <c r="A214" s="1">
        <v>40817</v>
      </c>
      <c r="B214">
        <v>524.29999999999995</v>
      </c>
      <c r="C214">
        <v>5500</v>
      </c>
    </row>
    <row r="215" spans="1:3">
      <c r="A215" s="1">
        <v>40848</v>
      </c>
      <c r="B215">
        <v>486.6</v>
      </c>
      <c r="C215">
        <v>5000</v>
      </c>
    </row>
    <row r="216" spans="1:3">
      <c r="A216" s="1">
        <v>40878</v>
      </c>
      <c r="B216">
        <v>482.7</v>
      </c>
      <c r="C216">
        <v>6500</v>
      </c>
    </row>
    <row r="217" spans="1:3">
      <c r="A217" s="1">
        <v>40909</v>
      </c>
      <c r="B217">
        <v>681.6</v>
      </c>
      <c r="C217">
        <v>17000</v>
      </c>
    </row>
    <row r="218" spans="1:3">
      <c r="A218" s="1">
        <v>40940</v>
      </c>
      <c r="B218">
        <v>224.2</v>
      </c>
      <c r="C218">
        <v>3100</v>
      </c>
    </row>
    <row r="219" spans="1:3">
      <c r="A219" s="1">
        <v>40969</v>
      </c>
      <c r="B219">
        <v>235.2</v>
      </c>
      <c r="C219">
        <v>2800</v>
      </c>
    </row>
    <row r="220" spans="1:3">
      <c r="A220" s="1">
        <v>41000</v>
      </c>
      <c r="B220">
        <v>325.8</v>
      </c>
      <c r="C220">
        <v>3900</v>
      </c>
    </row>
    <row r="221" spans="1:3">
      <c r="A221" s="1">
        <v>41030</v>
      </c>
      <c r="B221">
        <v>358</v>
      </c>
      <c r="C221">
        <v>2900</v>
      </c>
    </row>
    <row r="222" spans="1:3">
      <c r="A222" s="1">
        <v>41061</v>
      </c>
      <c r="B222">
        <v>390.6</v>
      </c>
      <c r="C222">
        <v>3100</v>
      </c>
    </row>
    <row r="223" spans="1:3">
      <c r="A223" s="1">
        <v>41091</v>
      </c>
      <c r="B223">
        <v>481.6</v>
      </c>
      <c r="C223">
        <v>5200</v>
      </c>
    </row>
    <row r="224" spans="1:3">
      <c r="A224" s="1">
        <v>41122</v>
      </c>
      <c r="B224">
        <v>460.4</v>
      </c>
      <c r="C224">
        <v>4200</v>
      </c>
    </row>
    <row r="225" spans="1:3">
      <c r="A225" s="1">
        <v>41153</v>
      </c>
      <c r="B225">
        <v>491.8</v>
      </c>
      <c r="C225">
        <v>4300</v>
      </c>
    </row>
    <row r="226" spans="1:3">
      <c r="A226" s="1">
        <v>41183</v>
      </c>
      <c r="B226">
        <v>527.70000000000005</v>
      </c>
      <c r="C226">
        <v>5100</v>
      </c>
    </row>
    <row r="227" spans="1:3">
      <c r="A227" s="1">
        <v>41214</v>
      </c>
      <c r="B227">
        <v>489.1</v>
      </c>
      <c r="C227">
        <v>5500</v>
      </c>
    </row>
    <row r="228" spans="1:3">
      <c r="A228" s="1">
        <v>41244</v>
      </c>
      <c r="B228">
        <v>484.7</v>
      </c>
      <c r="C228">
        <v>7200</v>
      </c>
    </row>
    <row r="229" spans="1:3">
      <c r="A229" s="1">
        <v>41275</v>
      </c>
      <c r="B229">
        <v>667</v>
      </c>
      <c r="C229">
        <v>18400</v>
      </c>
    </row>
    <row r="230" spans="1:3">
      <c r="A230" s="1">
        <v>41306</v>
      </c>
      <c r="B230">
        <v>236.8</v>
      </c>
      <c r="C230">
        <v>3600</v>
      </c>
    </row>
    <row r="231" spans="1:3">
      <c r="A231" s="1">
        <v>41334</v>
      </c>
      <c r="B231">
        <v>243.9</v>
      </c>
      <c r="C231">
        <v>2900</v>
      </c>
    </row>
    <row r="232" spans="1:3">
      <c r="A232" s="1">
        <v>41365</v>
      </c>
      <c r="B232">
        <v>341</v>
      </c>
      <c r="C232">
        <v>3900</v>
      </c>
    </row>
    <row r="233" spans="1:3">
      <c r="A233" s="1">
        <v>41395</v>
      </c>
      <c r="B233">
        <v>352.5</v>
      </c>
      <c r="C233">
        <v>3700</v>
      </c>
    </row>
    <row r="234" spans="1:3">
      <c r="A234" s="1">
        <v>41426</v>
      </c>
      <c r="B234">
        <v>391.3</v>
      </c>
      <c r="C234">
        <v>3400</v>
      </c>
    </row>
    <row r="235" spans="1:3">
      <c r="A235" s="1">
        <v>41456</v>
      </c>
      <c r="B235">
        <v>472.3</v>
      </c>
      <c r="C235">
        <v>5100</v>
      </c>
    </row>
    <row r="236" spans="1:3">
      <c r="A236" s="1">
        <v>41487</v>
      </c>
      <c r="B236">
        <v>484.6</v>
      </c>
      <c r="C236">
        <v>4200</v>
      </c>
    </row>
    <row r="237" spans="1:3">
      <c r="A237" s="1">
        <v>41518</v>
      </c>
      <c r="B237">
        <v>472</v>
      </c>
      <c r="C237">
        <v>5100</v>
      </c>
    </row>
    <row r="238" spans="1:3">
      <c r="A238" s="1">
        <v>41548</v>
      </c>
      <c r="B238">
        <v>503.2</v>
      </c>
      <c r="C238">
        <v>6800</v>
      </c>
    </row>
    <row r="239" spans="1:3">
      <c r="A239" s="1">
        <v>41579</v>
      </c>
      <c r="B239">
        <v>493.1</v>
      </c>
      <c r="C239">
        <v>6700</v>
      </c>
    </row>
    <row r="240" spans="1:3">
      <c r="A240" s="1">
        <v>41609</v>
      </c>
      <c r="B240">
        <v>492.6</v>
      </c>
      <c r="C240">
        <v>7600</v>
      </c>
    </row>
    <row r="241" spans="1:3">
      <c r="A241" s="1">
        <v>41640</v>
      </c>
      <c r="B241">
        <v>658.1</v>
      </c>
      <c r="C241">
        <v>16400</v>
      </c>
    </row>
    <row r="242" spans="1:3">
      <c r="A242" s="1">
        <v>41671</v>
      </c>
      <c r="B242">
        <v>222.4</v>
      </c>
      <c r="C242">
        <v>4800</v>
      </c>
    </row>
    <row r="243" spans="1:3">
      <c r="A243" s="1">
        <v>41699</v>
      </c>
      <c r="B243">
        <v>234.5</v>
      </c>
      <c r="C243">
        <v>4200</v>
      </c>
    </row>
    <row r="244" spans="1:3">
      <c r="A244" s="1">
        <v>41730</v>
      </c>
      <c r="B244">
        <v>329.6</v>
      </c>
      <c r="C244">
        <v>5000</v>
      </c>
    </row>
    <row r="245" spans="1:3">
      <c r="A245" s="1">
        <v>41760</v>
      </c>
      <c r="B245">
        <v>343.5</v>
      </c>
      <c r="C245">
        <v>4300</v>
      </c>
    </row>
    <row r="246" spans="1:3">
      <c r="A246" s="1">
        <v>41791</v>
      </c>
      <c r="B246">
        <v>368.2</v>
      </c>
      <c r="C246">
        <v>4600</v>
      </c>
    </row>
    <row r="247" spans="1:3">
      <c r="A247" s="1">
        <v>41821</v>
      </c>
      <c r="B247">
        <v>472.1</v>
      </c>
      <c r="C247">
        <v>6800</v>
      </c>
    </row>
    <row r="248" spans="1:3">
      <c r="A248" s="1">
        <v>41852</v>
      </c>
      <c r="B248">
        <v>470.6</v>
      </c>
      <c r="C248">
        <v>5800</v>
      </c>
    </row>
    <row r="249" spans="1:3">
      <c r="A249" s="1">
        <v>41883</v>
      </c>
      <c r="B249">
        <v>467.4</v>
      </c>
      <c r="C249">
        <v>5700</v>
      </c>
    </row>
    <row r="250" spans="1:3">
      <c r="A250" s="1">
        <v>41913</v>
      </c>
      <c r="B250">
        <v>494.5</v>
      </c>
      <c r="C250">
        <v>7400</v>
      </c>
    </row>
    <row r="251" spans="1:3">
      <c r="A251" s="1">
        <v>41944</v>
      </c>
      <c r="B251">
        <v>486.1</v>
      </c>
      <c r="C251">
        <v>7900</v>
      </c>
    </row>
    <row r="252" spans="1:3">
      <c r="A252" s="1">
        <v>41974</v>
      </c>
      <c r="B252">
        <v>480.2</v>
      </c>
      <c r="C252">
        <v>7900</v>
      </c>
    </row>
    <row r="253" spans="1:3">
      <c r="A253" s="1">
        <v>42005</v>
      </c>
      <c r="B253">
        <v>655</v>
      </c>
      <c r="C253">
        <v>19800</v>
      </c>
    </row>
    <row r="254" spans="1:3">
      <c r="A254" s="1">
        <v>42036</v>
      </c>
      <c r="B254">
        <v>214.2</v>
      </c>
      <c r="C254">
        <v>6200</v>
      </c>
    </row>
    <row r="255" spans="1:3">
      <c r="A255" s="1">
        <v>42064</v>
      </c>
      <c r="B255">
        <v>244</v>
      </c>
      <c r="C255">
        <v>6100</v>
      </c>
    </row>
    <row r="256" spans="1:3">
      <c r="A256" s="1">
        <v>42095</v>
      </c>
      <c r="B256">
        <v>320.3</v>
      </c>
      <c r="C256">
        <v>6300</v>
      </c>
    </row>
    <row r="257" spans="1:3">
      <c r="A257" s="1">
        <v>42125</v>
      </c>
      <c r="B257">
        <v>323.2</v>
      </c>
      <c r="C257">
        <v>5000</v>
      </c>
    </row>
    <row r="258" spans="1:3">
      <c r="A258" s="1">
        <v>42156</v>
      </c>
      <c r="B258">
        <v>333.9</v>
      </c>
      <c r="C258">
        <v>4700</v>
      </c>
    </row>
    <row r="259" spans="1:3">
      <c r="A259" s="1">
        <v>42186</v>
      </c>
      <c r="B259">
        <v>438</v>
      </c>
      <c r="C259">
        <v>6400</v>
      </c>
    </row>
    <row r="260" spans="1:3">
      <c r="A260" s="1">
        <v>42217</v>
      </c>
      <c r="B260">
        <v>418.3</v>
      </c>
      <c r="C260">
        <v>5500</v>
      </c>
    </row>
    <row r="261" spans="1:3">
      <c r="A261" s="1">
        <v>42248</v>
      </c>
      <c r="B261">
        <v>414.1</v>
      </c>
      <c r="C261">
        <v>5200</v>
      </c>
    </row>
    <row r="262" spans="1:3">
      <c r="A262" s="1">
        <v>42278</v>
      </c>
      <c r="B262">
        <v>466.7</v>
      </c>
      <c r="C262">
        <v>7000</v>
      </c>
    </row>
    <row r="263" spans="1:3">
      <c r="A263" s="1">
        <v>42309</v>
      </c>
      <c r="B263">
        <v>474.2</v>
      </c>
      <c r="C263">
        <v>6900</v>
      </c>
    </row>
    <row r="264" spans="1:3">
      <c r="A264" s="1">
        <v>42339</v>
      </c>
      <c r="B264">
        <v>490.3</v>
      </c>
      <c r="C264">
        <v>7800</v>
      </c>
    </row>
    <row r="265" spans="1:3">
      <c r="A265" s="1">
        <v>42370</v>
      </c>
      <c r="B265">
        <v>654.1</v>
      </c>
      <c r="C265">
        <v>18100</v>
      </c>
    </row>
    <row r="266" spans="1:3">
      <c r="A266" s="1">
        <v>42401</v>
      </c>
      <c r="B266">
        <v>196.1</v>
      </c>
      <c r="C266">
        <v>5500</v>
      </c>
    </row>
    <row r="267" spans="1:3">
      <c r="A267" s="1">
        <v>42430</v>
      </c>
      <c r="B267">
        <v>226.5</v>
      </c>
      <c r="C267">
        <v>4700</v>
      </c>
    </row>
    <row r="268" spans="1:3">
      <c r="A268" s="1">
        <v>42461</v>
      </c>
      <c r="B268">
        <v>307.8</v>
      </c>
      <c r="C268">
        <v>5400</v>
      </c>
    </row>
    <row r="269" spans="1:3">
      <c r="A269" s="1">
        <v>42491</v>
      </c>
      <c r="B269">
        <v>301.60000000000002</v>
      </c>
      <c r="C269">
        <v>4700</v>
      </c>
    </row>
    <row r="270" spans="1:3">
      <c r="A270" s="1">
        <v>42522</v>
      </c>
      <c r="B270">
        <v>308.5</v>
      </c>
      <c r="C270">
        <v>4400</v>
      </c>
    </row>
    <row r="271" spans="1:3">
      <c r="A271" s="1">
        <v>42552</v>
      </c>
      <c r="B271">
        <v>399.9</v>
      </c>
      <c r="C271">
        <v>6800</v>
      </c>
    </row>
    <row r="272" spans="1:3">
      <c r="A272" s="1">
        <v>42583</v>
      </c>
      <c r="B272">
        <v>400.3</v>
      </c>
      <c r="C272">
        <v>5700</v>
      </c>
    </row>
    <row r="273" spans="1:3">
      <c r="A273" s="1">
        <v>42614</v>
      </c>
      <c r="B273">
        <v>397.5</v>
      </c>
      <c r="C273">
        <v>5600</v>
      </c>
    </row>
    <row r="274" spans="1:3">
      <c r="A274" s="1">
        <v>42644</v>
      </c>
      <c r="B274">
        <v>426.5</v>
      </c>
      <c r="C274">
        <v>6700</v>
      </c>
    </row>
    <row r="275" spans="1:3">
      <c r="A275" s="1">
        <v>42675</v>
      </c>
      <c r="B275">
        <v>450.4</v>
      </c>
      <c r="C275">
        <v>6100</v>
      </c>
    </row>
    <row r="276" spans="1:3">
      <c r="A276" s="1">
        <v>42705</v>
      </c>
      <c r="B276">
        <v>475.1</v>
      </c>
      <c r="C276">
        <v>7300</v>
      </c>
    </row>
    <row r="277" spans="1:3">
      <c r="A277" s="1">
        <v>42736</v>
      </c>
      <c r="B277">
        <v>622.4</v>
      </c>
      <c r="C277">
        <v>17300</v>
      </c>
    </row>
    <row r="278" spans="1:3">
      <c r="A278" s="1">
        <v>42767</v>
      </c>
      <c r="B278">
        <v>191.1</v>
      </c>
      <c r="C278">
        <v>4300</v>
      </c>
    </row>
    <row r="279" spans="1:3">
      <c r="A279" s="1">
        <v>42795</v>
      </c>
      <c r="B279">
        <v>215.2</v>
      </c>
      <c r="C279">
        <v>3900</v>
      </c>
    </row>
    <row r="280" spans="1:3">
      <c r="A280" s="1">
        <v>42826</v>
      </c>
      <c r="B280">
        <v>291.3</v>
      </c>
      <c r="C280">
        <v>4900</v>
      </c>
    </row>
    <row r="281" spans="1:3">
      <c r="A281" s="1">
        <v>42856</v>
      </c>
      <c r="B281">
        <v>285.5</v>
      </c>
      <c r="C281">
        <v>4200</v>
      </c>
    </row>
    <row r="282" spans="1:3">
      <c r="A282" s="1">
        <v>42887</v>
      </c>
      <c r="B282">
        <v>302.89999999999998</v>
      </c>
      <c r="C282">
        <v>4300</v>
      </c>
    </row>
    <row r="283" spans="1:3">
      <c r="A283" s="1">
        <v>42917</v>
      </c>
      <c r="B283">
        <v>396.5</v>
      </c>
      <c r="C283">
        <v>6400</v>
      </c>
    </row>
    <row r="284" spans="1:3">
      <c r="A284" s="1">
        <v>42948</v>
      </c>
      <c r="B284">
        <v>398.1</v>
      </c>
      <c r="C284">
        <v>5400</v>
      </c>
    </row>
    <row r="285" spans="1:3">
      <c r="A285" s="1">
        <v>42979</v>
      </c>
      <c r="B285">
        <v>400.1</v>
      </c>
      <c r="C285">
        <v>6300</v>
      </c>
    </row>
    <row r="286" spans="1:3">
      <c r="A286" s="1">
        <v>43009</v>
      </c>
      <c r="B286">
        <v>427.3</v>
      </c>
      <c r="C286">
        <v>6700</v>
      </c>
    </row>
    <row r="287" spans="1:3">
      <c r="A287" s="1">
        <v>43040</v>
      </c>
      <c r="B287">
        <v>445.9</v>
      </c>
      <c r="C287">
        <v>6900</v>
      </c>
    </row>
    <row r="288" spans="1:3">
      <c r="A288" s="1">
        <v>43070</v>
      </c>
      <c r="B288">
        <v>449.9</v>
      </c>
      <c r="C288">
        <v>7100</v>
      </c>
    </row>
    <row r="289" spans="1:3">
      <c r="A289" s="1">
        <v>43101</v>
      </c>
      <c r="B289">
        <v>586.70000000000005</v>
      </c>
      <c r="C289">
        <v>18800</v>
      </c>
    </row>
    <row r="290" spans="1:3">
      <c r="A290" s="1">
        <v>43132</v>
      </c>
      <c r="B290">
        <v>251.7</v>
      </c>
      <c r="C290">
        <v>5000</v>
      </c>
    </row>
    <row r="291" spans="1:3">
      <c r="A291" s="1">
        <v>43160</v>
      </c>
      <c r="B291">
        <v>247.9</v>
      </c>
      <c r="C291">
        <v>5200</v>
      </c>
    </row>
    <row r="292" spans="1:3">
      <c r="A292" s="1">
        <v>43191</v>
      </c>
      <c r="B292">
        <v>317.10000000000002</v>
      </c>
      <c r="C292">
        <v>5500</v>
      </c>
    </row>
    <row r="293" spans="1:3">
      <c r="A293" s="1">
        <v>43221</v>
      </c>
      <c r="B293">
        <v>346.6</v>
      </c>
      <c r="C293">
        <v>4500</v>
      </c>
    </row>
    <row r="294" spans="1:3">
      <c r="A294" s="1">
        <v>43252</v>
      </c>
      <c r="B294">
        <v>359.4</v>
      </c>
      <c r="C294">
        <v>3500</v>
      </c>
    </row>
    <row r="295" spans="1:3">
      <c r="A295" s="1">
        <v>43282</v>
      </c>
      <c r="B295">
        <v>439.2</v>
      </c>
      <c r="C295">
        <v>5300</v>
      </c>
    </row>
    <row r="296" spans="1:3">
      <c r="A296" s="1">
        <v>43313</v>
      </c>
      <c r="B296">
        <v>445.8</v>
      </c>
      <c r="C296">
        <v>5000</v>
      </c>
    </row>
    <row r="297" spans="1:3">
      <c r="A297" s="1">
        <v>43344</v>
      </c>
      <c r="B297">
        <v>445.8</v>
      </c>
      <c r="C297">
        <v>5200</v>
      </c>
    </row>
    <row r="298" spans="1:3">
      <c r="A298" s="1">
        <v>43374</v>
      </c>
      <c r="B298">
        <v>485.9</v>
      </c>
      <c r="C298">
        <v>6300</v>
      </c>
    </row>
    <row r="299" spans="1:3">
      <c r="A299" s="1">
        <v>43405</v>
      </c>
      <c r="B299">
        <v>470.3</v>
      </c>
      <c r="C299">
        <v>5900</v>
      </c>
    </row>
    <row r="300" spans="1:3">
      <c r="A300" s="1">
        <v>43435</v>
      </c>
      <c r="B300">
        <v>464.2</v>
      </c>
      <c r="C300">
        <v>6800</v>
      </c>
    </row>
    <row r="301" spans="1:3">
      <c r="A301" s="1">
        <v>43466</v>
      </c>
      <c r="B301">
        <v>640.6</v>
      </c>
      <c r="C301">
        <v>17100</v>
      </c>
    </row>
    <row r="302" spans="1:3">
      <c r="A302" s="1">
        <v>43497</v>
      </c>
      <c r="B302">
        <v>224.2</v>
      </c>
      <c r="C302">
        <v>4200</v>
      </c>
    </row>
    <row r="303" spans="1:3">
      <c r="A303" s="1">
        <v>43525</v>
      </c>
      <c r="B303">
        <v>242.8</v>
      </c>
      <c r="C303">
        <v>5000</v>
      </c>
    </row>
    <row r="304" spans="1:3">
      <c r="A304" s="1">
        <v>43556</v>
      </c>
      <c r="B304">
        <v>321.8</v>
      </c>
      <c r="C304">
        <v>5600</v>
      </c>
    </row>
    <row r="305" spans="1:3">
      <c r="A305" s="1">
        <v>43586</v>
      </c>
      <c r="B305">
        <v>348.5</v>
      </c>
      <c r="C305">
        <v>4800</v>
      </c>
    </row>
    <row r="306" spans="1:3">
      <c r="A306" s="1">
        <v>43617</v>
      </c>
      <c r="B306">
        <v>363.8</v>
      </c>
      <c r="C306">
        <v>4600</v>
      </c>
    </row>
    <row r="307" spans="1:3">
      <c r="A307" s="1">
        <v>43647</v>
      </c>
      <c r="B307">
        <v>446</v>
      </c>
      <c r="C307">
        <v>5900</v>
      </c>
    </row>
    <row r="308" spans="1:3">
      <c r="A308" s="1">
        <v>43678</v>
      </c>
      <c r="B308">
        <v>457.2</v>
      </c>
      <c r="C308">
        <v>6200</v>
      </c>
    </row>
    <row r="309" spans="1:3">
      <c r="A309" s="1">
        <v>43709</v>
      </c>
      <c r="B309">
        <v>453.5</v>
      </c>
      <c r="C309">
        <v>6000</v>
      </c>
    </row>
    <row r="310" spans="1:3">
      <c r="A310" s="1">
        <v>43739</v>
      </c>
      <c r="B310">
        <v>507.9</v>
      </c>
      <c r="C310">
        <v>6600</v>
      </c>
    </row>
    <row r="311" spans="1:3">
      <c r="A311" s="1">
        <v>43770</v>
      </c>
      <c r="B311">
        <v>499.3</v>
      </c>
      <c r="C311">
        <v>6700</v>
      </c>
    </row>
    <row r="312" spans="1:3">
      <c r="A312" s="1">
        <v>43800</v>
      </c>
      <c r="B312">
        <v>455.4</v>
      </c>
      <c r="C312">
        <v>7900</v>
      </c>
    </row>
    <row r="313" spans="1:3">
      <c r="A313" s="1">
        <v>43831</v>
      </c>
      <c r="B313">
        <v>639.79999999999995</v>
      </c>
      <c r="C313">
        <v>18500</v>
      </c>
    </row>
    <row r="314" spans="1:3">
      <c r="A314" s="1">
        <v>43862</v>
      </c>
      <c r="B314">
        <v>233.5</v>
      </c>
      <c r="C314">
        <v>5000</v>
      </c>
    </row>
    <row r="315" spans="1:3">
      <c r="A315" s="1">
        <v>43891</v>
      </c>
      <c r="B315">
        <v>260.39999999999998</v>
      </c>
      <c r="C315">
        <v>4900</v>
      </c>
    </row>
    <row r="316" spans="1:3">
      <c r="A316" s="1">
        <v>43922</v>
      </c>
      <c r="B316">
        <v>329.1</v>
      </c>
      <c r="C316">
        <v>5500</v>
      </c>
    </row>
    <row r="317" spans="1:3">
      <c r="A317" s="1">
        <v>43952</v>
      </c>
      <c r="B317">
        <v>332.1</v>
      </c>
      <c r="C317">
        <v>3200</v>
      </c>
    </row>
    <row r="318" spans="1:3">
      <c r="A318" s="1">
        <v>43983</v>
      </c>
      <c r="B318">
        <v>355</v>
      </c>
      <c r="C318">
        <v>3800</v>
      </c>
    </row>
    <row r="319" spans="1:3">
      <c r="A319" s="1">
        <v>44013</v>
      </c>
      <c r="B319">
        <v>440.2</v>
      </c>
      <c r="C319">
        <v>5700</v>
      </c>
    </row>
    <row r="320" spans="1:3">
      <c r="A320" s="1">
        <v>44044</v>
      </c>
      <c r="B320">
        <v>456</v>
      </c>
      <c r="C320">
        <v>5700</v>
      </c>
    </row>
    <row r="321" spans="1:3">
      <c r="A321" s="1">
        <v>44075</v>
      </c>
      <c r="B321">
        <v>462</v>
      </c>
      <c r="C321">
        <v>6700</v>
      </c>
    </row>
    <row r="322" spans="1:3">
      <c r="A322" s="1">
        <v>44105</v>
      </c>
      <c r="B322">
        <v>537.29999999999995</v>
      </c>
      <c r="C322">
        <v>7900</v>
      </c>
    </row>
    <row r="323" spans="1:3">
      <c r="A323" s="1">
        <v>44136</v>
      </c>
      <c r="B323">
        <v>509.9</v>
      </c>
      <c r="C323">
        <v>7300</v>
      </c>
    </row>
    <row r="324" spans="1:3">
      <c r="A324" s="1">
        <v>44166</v>
      </c>
      <c r="B324">
        <v>479.3</v>
      </c>
      <c r="C324">
        <v>9400</v>
      </c>
    </row>
    <row r="325" spans="1:3">
      <c r="A325" s="1">
        <v>44197</v>
      </c>
      <c r="B325">
        <v>677.2</v>
      </c>
      <c r="C325">
        <v>17100</v>
      </c>
    </row>
    <row r="326" spans="1:3">
      <c r="A326" s="1">
        <v>44228</v>
      </c>
      <c r="B326">
        <v>242.4</v>
      </c>
      <c r="C326">
        <v>5700</v>
      </c>
    </row>
    <row r="327" spans="1:3">
      <c r="A327" s="1">
        <v>44256</v>
      </c>
      <c r="B327">
        <v>260.39999999999998</v>
      </c>
      <c r="C327">
        <v>5400</v>
      </c>
    </row>
    <row r="328" spans="1:3">
      <c r="A328" s="1">
        <v>44287</v>
      </c>
      <c r="B328">
        <v>355.4</v>
      </c>
      <c r="C328">
        <v>6600</v>
      </c>
    </row>
    <row r="329" spans="1:3">
      <c r="A329" s="1">
        <v>44317</v>
      </c>
      <c r="B329">
        <v>369.3</v>
      </c>
      <c r="C329">
        <v>6000</v>
      </c>
    </row>
    <row r="330" spans="1:3">
      <c r="A330" s="1">
        <v>44348</v>
      </c>
      <c r="B330">
        <v>391.8</v>
      </c>
      <c r="C330">
        <v>5000</v>
      </c>
    </row>
    <row r="331" spans="1:3">
      <c r="A331" s="1">
        <v>44378</v>
      </c>
      <c r="B331">
        <v>490.1</v>
      </c>
      <c r="C331">
        <v>7700</v>
      </c>
    </row>
    <row r="332" spans="1:3">
      <c r="A332" s="1">
        <v>44409</v>
      </c>
      <c r="B332">
        <v>476.9</v>
      </c>
      <c r="C332">
        <v>7400</v>
      </c>
    </row>
    <row r="333" spans="1:3">
      <c r="A333" s="1">
        <v>44440</v>
      </c>
      <c r="B333">
        <v>491.7</v>
      </c>
      <c r="C333">
        <v>8400</v>
      </c>
    </row>
    <row r="334" spans="1:3">
      <c r="A334" s="1">
        <v>44470</v>
      </c>
      <c r="B334">
        <v>545.29999999999995</v>
      </c>
      <c r="C334">
        <v>10300</v>
      </c>
    </row>
    <row r="335" spans="1:3">
      <c r="A335" s="1">
        <v>44501</v>
      </c>
      <c r="B335">
        <v>524.6</v>
      </c>
      <c r="C335">
        <v>9700</v>
      </c>
    </row>
    <row r="336" spans="1:3">
      <c r="A336" s="1">
        <v>44531</v>
      </c>
      <c r="B336">
        <v>537.20000000000005</v>
      </c>
      <c r="C336">
        <v>8900</v>
      </c>
    </row>
    <row r="337" spans="1:3">
      <c r="A337" s="1">
        <v>44562</v>
      </c>
      <c r="B337">
        <v>742.4</v>
      </c>
      <c r="C337">
        <v>11400</v>
      </c>
    </row>
    <row r="338" spans="1:3">
      <c r="A338" s="1">
        <v>44593</v>
      </c>
      <c r="B338">
        <v>243.5</v>
      </c>
      <c r="C338">
        <v>10300</v>
      </c>
    </row>
    <row r="339" spans="1:3">
      <c r="A339" s="1">
        <v>44621</v>
      </c>
      <c r="B339">
        <v>274.2</v>
      </c>
      <c r="C339">
        <v>10000</v>
      </c>
    </row>
    <row r="340" spans="1:3">
      <c r="A340" s="1">
        <v>44652</v>
      </c>
      <c r="B340">
        <v>375.1</v>
      </c>
      <c r="C340">
        <v>8900</v>
      </c>
    </row>
    <row r="341" spans="1:3">
      <c r="A341" s="1">
        <v>44682</v>
      </c>
      <c r="B341">
        <v>405.4</v>
      </c>
      <c r="C341">
        <v>8300</v>
      </c>
    </row>
    <row r="342" spans="1:3">
      <c r="A342" s="1">
        <v>44713</v>
      </c>
      <c r="B342">
        <v>402.6</v>
      </c>
      <c r="C342">
        <v>6900</v>
      </c>
    </row>
    <row r="343" spans="1:3">
      <c r="A343" s="1">
        <v>44743</v>
      </c>
      <c r="B343">
        <v>490.4</v>
      </c>
      <c r="C343">
        <v>8100</v>
      </c>
    </row>
    <row r="344" spans="1:3">
      <c r="A344" s="1">
        <v>44774</v>
      </c>
      <c r="B344">
        <v>508.5</v>
      </c>
      <c r="C344">
        <v>8000</v>
      </c>
    </row>
    <row r="345" spans="1:3">
      <c r="A345" s="1">
        <v>44805</v>
      </c>
      <c r="B345">
        <v>524.79999999999995</v>
      </c>
      <c r="C345">
        <v>9100</v>
      </c>
    </row>
    <row r="346" spans="1:3">
      <c r="A346" s="1">
        <v>44835</v>
      </c>
      <c r="B346">
        <v>561.5</v>
      </c>
      <c r="C346">
        <v>9500</v>
      </c>
    </row>
    <row r="347" spans="1:3">
      <c r="A347" s="1">
        <v>44866</v>
      </c>
      <c r="B347">
        <v>571.1</v>
      </c>
      <c r="C347">
        <v>8700</v>
      </c>
    </row>
    <row r="348" spans="1:3">
      <c r="A348" s="1">
        <v>44896</v>
      </c>
      <c r="B348">
        <v>565.4</v>
      </c>
      <c r="C348">
        <v>5400</v>
      </c>
    </row>
    <row r="349" spans="1:3">
      <c r="B349">
        <v>793.8</v>
      </c>
      <c r="C349">
        <v>9400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24B43-4D7B-4496-BAD0-88689FD4CE20}">
  <dimension ref="A1:C117"/>
  <sheetViews>
    <sheetView workbookViewId="0">
      <selection activeCell="C5" sqref="C5"/>
    </sheetView>
  </sheetViews>
  <sheetFormatPr defaultRowHeight="14.4"/>
  <cols>
    <col min="1" max="1" width="10.109375" bestFit="1" customWidth="1"/>
  </cols>
  <sheetData>
    <row r="1" spans="1:3">
      <c r="B1" t="s">
        <v>692</v>
      </c>
    </row>
    <row r="2" spans="1:3">
      <c r="A2" s="1">
        <v>34425</v>
      </c>
      <c r="B2">
        <v>87</v>
      </c>
    </row>
    <row r="3" spans="1:3">
      <c r="A3" s="1">
        <v>34516</v>
      </c>
      <c r="B3">
        <v>139</v>
      </c>
    </row>
    <row r="4" spans="1:3">
      <c r="A4" s="1">
        <v>34608</v>
      </c>
      <c r="B4">
        <v>364.8</v>
      </c>
    </row>
    <row r="5" spans="1:3">
      <c r="A5" s="1">
        <v>34700</v>
      </c>
      <c r="B5">
        <v>169.9</v>
      </c>
    </row>
    <row r="6" spans="1:3">
      <c r="A6" s="1">
        <v>34790</v>
      </c>
      <c r="B6">
        <v>77.400000000000006</v>
      </c>
      <c r="C6">
        <f>B6/B2</f>
        <v>0.88965517241379322</v>
      </c>
    </row>
    <row r="7" spans="1:3">
      <c r="A7" s="1">
        <v>34881</v>
      </c>
      <c r="B7">
        <v>123.8</v>
      </c>
      <c r="C7">
        <f t="shared" ref="C7:C70" si="0">B7/B3</f>
        <v>0.89064748201438848</v>
      </c>
    </row>
    <row r="8" spans="1:3">
      <c r="A8" s="1">
        <v>34973</v>
      </c>
      <c r="B8">
        <v>342.9</v>
      </c>
      <c r="C8">
        <f t="shared" si="0"/>
        <v>0.93996710526315785</v>
      </c>
    </row>
    <row r="9" spans="1:3">
      <c r="A9" s="1">
        <v>35065</v>
      </c>
      <c r="B9">
        <v>156.30000000000001</v>
      </c>
      <c r="C9">
        <f t="shared" si="0"/>
        <v>0.91995291347851682</v>
      </c>
    </row>
    <row r="10" spans="1:3">
      <c r="A10" s="1">
        <v>35156</v>
      </c>
      <c r="B10">
        <v>73.400000000000006</v>
      </c>
      <c r="C10">
        <f t="shared" si="0"/>
        <v>0.94832041343669249</v>
      </c>
    </row>
    <row r="11" spans="1:3">
      <c r="A11" s="1">
        <v>35247</v>
      </c>
      <c r="B11">
        <v>117.7</v>
      </c>
      <c r="C11">
        <f t="shared" si="0"/>
        <v>0.95072697899838454</v>
      </c>
    </row>
    <row r="12" spans="1:3">
      <c r="A12" s="1">
        <v>35339</v>
      </c>
      <c r="B12">
        <v>317.2</v>
      </c>
      <c r="C12">
        <f t="shared" si="0"/>
        <v>0.92505103528725574</v>
      </c>
    </row>
    <row r="13" spans="1:3">
      <c r="A13" s="1">
        <v>35431</v>
      </c>
      <c r="B13">
        <v>154.69999999999999</v>
      </c>
      <c r="C13">
        <f t="shared" si="0"/>
        <v>0.98976327575175926</v>
      </c>
    </row>
    <row r="14" spans="1:3">
      <c r="A14" s="1">
        <v>35521</v>
      </c>
      <c r="B14">
        <v>69.099999999999994</v>
      </c>
      <c r="C14">
        <f t="shared" si="0"/>
        <v>0.94141689373296988</v>
      </c>
    </row>
    <row r="15" spans="1:3">
      <c r="A15" s="1">
        <v>35612</v>
      </c>
      <c r="B15">
        <v>113.8</v>
      </c>
      <c r="C15">
        <f t="shared" si="0"/>
        <v>0.96686491079014436</v>
      </c>
    </row>
    <row r="16" spans="1:3">
      <c r="A16" s="1">
        <v>35704</v>
      </c>
      <c r="B16">
        <v>342.2</v>
      </c>
      <c r="C16">
        <f t="shared" si="0"/>
        <v>1.078814627994956</v>
      </c>
    </row>
    <row r="17" spans="1:3">
      <c r="A17" s="1">
        <v>35796</v>
      </c>
      <c r="B17">
        <v>155.1</v>
      </c>
      <c r="C17">
        <f t="shared" si="0"/>
        <v>1.0025856496444732</v>
      </c>
    </row>
    <row r="18" spans="1:3">
      <c r="A18" s="1">
        <v>35886</v>
      </c>
      <c r="B18">
        <v>68.8</v>
      </c>
      <c r="C18">
        <f t="shared" si="0"/>
        <v>0.99565846599131702</v>
      </c>
    </row>
    <row r="19" spans="1:3">
      <c r="A19" s="1">
        <v>35977</v>
      </c>
      <c r="B19">
        <v>114.8</v>
      </c>
      <c r="C19">
        <f t="shared" si="0"/>
        <v>1.0087873462214412</v>
      </c>
    </row>
    <row r="20" spans="1:3">
      <c r="A20" s="1">
        <v>36069</v>
      </c>
      <c r="B20">
        <v>266.60000000000002</v>
      </c>
      <c r="C20">
        <f t="shared" si="0"/>
        <v>0.77907656341320874</v>
      </c>
    </row>
    <row r="21" spans="1:3">
      <c r="A21" s="1">
        <v>36161</v>
      </c>
      <c r="B21">
        <v>133.19999999999999</v>
      </c>
      <c r="C21">
        <f t="shared" si="0"/>
        <v>0.85880077369439067</v>
      </c>
    </row>
    <row r="22" spans="1:3">
      <c r="A22" s="1">
        <v>36251</v>
      </c>
      <c r="B22">
        <v>66.900000000000006</v>
      </c>
      <c r="C22">
        <f t="shared" si="0"/>
        <v>0.97238372093023273</v>
      </c>
    </row>
    <row r="23" spans="1:3">
      <c r="A23" s="1">
        <v>36342</v>
      </c>
      <c r="B23">
        <v>114.7</v>
      </c>
      <c r="C23">
        <f t="shared" si="0"/>
        <v>0.99912891986062724</v>
      </c>
    </row>
    <row r="24" spans="1:3">
      <c r="A24" s="1">
        <v>36434</v>
      </c>
      <c r="B24">
        <v>281.8</v>
      </c>
      <c r="C24">
        <f t="shared" si="0"/>
        <v>1.0570142535633908</v>
      </c>
    </row>
    <row r="25" spans="1:3">
      <c r="A25" s="1">
        <v>36526</v>
      </c>
      <c r="B25">
        <v>142.5</v>
      </c>
      <c r="C25">
        <f t="shared" si="0"/>
        <v>1.0698198198198199</v>
      </c>
    </row>
    <row r="26" spans="1:3">
      <c r="A26" s="1">
        <v>36617</v>
      </c>
      <c r="B26">
        <v>69.5</v>
      </c>
      <c r="C26">
        <f t="shared" si="0"/>
        <v>1.0388639760837068</v>
      </c>
    </row>
    <row r="27" spans="1:3">
      <c r="A27" s="1">
        <v>36708</v>
      </c>
      <c r="B27">
        <v>116.6</v>
      </c>
      <c r="C27">
        <f t="shared" si="0"/>
        <v>1.0165649520488229</v>
      </c>
    </row>
    <row r="28" spans="1:3">
      <c r="A28" s="1">
        <v>36800</v>
      </c>
      <c r="B28">
        <v>310</v>
      </c>
      <c r="C28">
        <f t="shared" si="0"/>
        <v>1.1000709723207949</v>
      </c>
    </row>
    <row r="29" spans="1:3">
      <c r="A29" s="1">
        <v>36892</v>
      </c>
      <c r="B29">
        <v>145.9</v>
      </c>
      <c r="C29">
        <f t="shared" si="0"/>
        <v>1.0238596491228071</v>
      </c>
    </row>
    <row r="30" spans="1:3">
      <c r="A30" s="1">
        <v>36982</v>
      </c>
      <c r="B30">
        <v>70.5</v>
      </c>
      <c r="C30">
        <f t="shared" si="0"/>
        <v>1.014388489208633</v>
      </c>
    </row>
    <row r="31" spans="1:3">
      <c r="A31" s="1">
        <v>37073</v>
      </c>
      <c r="B31">
        <v>120</v>
      </c>
      <c r="C31">
        <f t="shared" si="0"/>
        <v>1.0291595197255574</v>
      </c>
    </row>
    <row r="32" spans="1:3">
      <c r="A32" s="1">
        <v>37165</v>
      </c>
      <c r="B32">
        <v>344.1</v>
      </c>
      <c r="C32">
        <f t="shared" si="0"/>
        <v>1.1100000000000001</v>
      </c>
    </row>
    <row r="33" spans="1:3">
      <c r="A33" s="1">
        <v>37257</v>
      </c>
      <c r="B33">
        <v>151</v>
      </c>
      <c r="C33">
        <f t="shared" si="0"/>
        <v>1.0349554489376285</v>
      </c>
    </row>
    <row r="34" spans="1:3">
      <c r="A34" s="1">
        <v>37347</v>
      </c>
      <c r="B34">
        <v>73.8</v>
      </c>
      <c r="C34">
        <f t="shared" si="0"/>
        <v>1.0468085106382978</v>
      </c>
    </row>
    <row r="35" spans="1:3">
      <c r="A35" s="1">
        <v>37438</v>
      </c>
      <c r="B35">
        <v>123</v>
      </c>
      <c r="C35">
        <f t="shared" si="0"/>
        <v>1.0249999999999999</v>
      </c>
    </row>
    <row r="36" spans="1:3">
      <c r="A36" s="1">
        <v>37530</v>
      </c>
      <c r="B36">
        <v>334.1</v>
      </c>
      <c r="C36">
        <f t="shared" si="0"/>
        <v>0.9709386806161</v>
      </c>
    </row>
    <row r="37" spans="1:3">
      <c r="A37" s="1">
        <v>37622</v>
      </c>
      <c r="B37">
        <v>161.9</v>
      </c>
      <c r="C37">
        <f t="shared" si="0"/>
        <v>1.0721854304635763</v>
      </c>
    </row>
    <row r="38" spans="1:3">
      <c r="A38" s="1">
        <v>37712</v>
      </c>
      <c r="B38">
        <v>73.3</v>
      </c>
      <c r="C38">
        <f t="shared" si="0"/>
        <v>0.99322493224932251</v>
      </c>
    </row>
    <row r="39" spans="1:3">
      <c r="A39" s="1">
        <v>37803</v>
      </c>
      <c r="B39">
        <v>119.5</v>
      </c>
      <c r="C39">
        <f t="shared" si="0"/>
        <v>0.97154471544715448</v>
      </c>
    </row>
    <row r="40" spans="1:3">
      <c r="A40" s="1">
        <v>37895</v>
      </c>
      <c r="B40">
        <v>328.4</v>
      </c>
      <c r="C40">
        <f t="shared" si="0"/>
        <v>0.98293923974857811</v>
      </c>
    </row>
    <row r="41" spans="1:3">
      <c r="A41" s="1">
        <v>37987</v>
      </c>
      <c r="B41">
        <v>171.6</v>
      </c>
      <c r="C41">
        <f t="shared" si="0"/>
        <v>1.0599135268684372</v>
      </c>
    </row>
    <row r="42" spans="1:3">
      <c r="A42" s="1">
        <v>38078</v>
      </c>
      <c r="B42">
        <v>72.599999999999994</v>
      </c>
      <c r="C42">
        <f t="shared" si="0"/>
        <v>0.990450204638472</v>
      </c>
    </row>
    <row r="43" spans="1:3">
      <c r="A43" s="1">
        <v>38169</v>
      </c>
      <c r="B43">
        <v>119</v>
      </c>
      <c r="C43">
        <f t="shared" si="0"/>
        <v>0.99581589958159</v>
      </c>
    </row>
    <row r="44" spans="1:3">
      <c r="A44" s="1">
        <v>38261</v>
      </c>
      <c r="B44">
        <v>342.8</v>
      </c>
      <c r="C44">
        <f t="shared" si="0"/>
        <v>1.0438489646772231</v>
      </c>
    </row>
    <row r="45" spans="1:3">
      <c r="A45" s="1">
        <v>38353</v>
      </c>
      <c r="B45">
        <v>175.4</v>
      </c>
      <c r="C45">
        <f t="shared" si="0"/>
        <v>1.0221445221445222</v>
      </c>
    </row>
    <row r="46" spans="1:3">
      <c r="A46" s="1">
        <v>38443</v>
      </c>
      <c r="B46">
        <v>72.3</v>
      </c>
      <c r="C46">
        <f t="shared" si="0"/>
        <v>0.99586776859504134</v>
      </c>
    </row>
    <row r="47" spans="1:3">
      <c r="A47" s="1">
        <v>38534</v>
      </c>
      <c r="B47">
        <v>119.5</v>
      </c>
      <c r="C47">
        <f t="shared" si="0"/>
        <v>1.0042016806722689</v>
      </c>
    </row>
    <row r="48" spans="1:3">
      <c r="A48" s="1">
        <v>38626</v>
      </c>
      <c r="B48">
        <v>353.1</v>
      </c>
      <c r="C48">
        <f t="shared" si="0"/>
        <v>1.0300466744457411</v>
      </c>
    </row>
    <row r="49" spans="1:3">
      <c r="A49" s="1">
        <v>38718</v>
      </c>
      <c r="B49">
        <v>176.5</v>
      </c>
      <c r="C49">
        <f t="shared" si="0"/>
        <v>1.0062713797035348</v>
      </c>
    </row>
    <row r="50" spans="1:3">
      <c r="A50" s="1">
        <v>38808</v>
      </c>
      <c r="B50">
        <v>73.400000000000006</v>
      </c>
      <c r="C50">
        <f t="shared" si="0"/>
        <v>1.0152143845089905</v>
      </c>
    </row>
    <row r="51" spans="1:3">
      <c r="A51" s="1">
        <v>38899</v>
      </c>
      <c r="B51">
        <v>120.9</v>
      </c>
      <c r="C51">
        <f t="shared" si="0"/>
        <v>1.0117154811715481</v>
      </c>
    </row>
    <row r="52" spans="1:3">
      <c r="A52" s="1">
        <v>38991</v>
      </c>
      <c r="B52">
        <v>356</v>
      </c>
      <c r="C52">
        <f t="shared" si="0"/>
        <v>1.0082129708297931</v>
      </c>
    </row>
    <row r="53" spans="1:3">
      <c r="A53" s="1">
        <v>39083</v>
      </c>
      <c r="B53">
        <v>192.7</v>
      </c>
      <c r="C53">
        <f t="shared" si="0"/>
        <v>1.091784702549575</v>
      </c>
    </row>
    <row r="54" spans="1:3">
      <c r="A54" s="1">
        <v>39173</v>
      </c>
      <c r="B54">
        <v>75.7</v>
      </c>
      <c r="C54">
        <f t="shared" si="0"/>
        <v>1.0313351498637602</v>
      </c>
    </row>
    <row r="55" spans="1:3">
      <c r="A55" s="1">
        <v>39264</v>
      </c>
      <c r="B55">
        <v>125.7</v>
      </c>
      <c r="C55">
        <f t="shared" si="0"/>
        <v>1.0397022332506203</v>
      </c>
    </row>
    <row r="56" spans="1:3">
      <c r="A56" s="1">
        <v>39356</v>
      </c>
      <c r="B56">
        <v>365.6</v>
      </c>
      <c r="C56">
        <f t="shared" si="0"/>
        <v>1.0269662921348315</v>
      </c>
    </row>
    <row r="57" spans="1:3">
      <c r="A57" s="1">
        <v>39448</v>
      </c>
      <c r="B57">
        <v>198.1</v>
      </c>
      <c r="C57">
        <f t="shared" si="0"/>
        <v>1.0280228334198236</v>
      </c>
    </row>
    <row r="58" spans="1:3">
      <c r="A58" s="1">
        <v>39539</v>
      </c>
      <c r="B58">
        <v>78.599999999999994</v>
      </c>
      <c r="C58">
        <f t="shared" si="0"/>
        <v>1.0383091149273447</v>
      </c>
    </row>
    <row r="59" spans="1:3">
      <c r="A59" s="1">
        <v>39630</v>
      </c>
      <c r="B59">
        <v>132.4</v>
      </c>
      <c r="C59">
        <f t="shared" si="0"/>
        <v>1.0533015115354019</v>
      </c>
    </row>
    <row r="60" spans="1:3">
      <c r="A60" s="1">
        <v>39722</v>
      </c>
      <c r="B60">
        <v>407.2</v>
      </c>
      <c r="C60">
        <f t="shared" si="0"/>
        <v>1.1137855579868707</v>
      </c>
    </row>
    <row r="61" spans="1:3">
      <c r="A61" s="1">
        <v>39814</v>
      </c>
      <c r="B61">
        <v>223.3</v>
      </c>
      <c r="C61">
        <f t="shared" si="0"/>
        <v>1.127208480565371</v>
      </c>
    </row>
    <row r="62" spans="1:3">
      <c r="A62" s="1">
        <v>39904</v>
      </c>
      <c r="B62">
        <v>79.900000000000006</v>
      </c>
      <c r="C62">
        <f t="shared" si="0"/>
        <v>1.0165394402035626</v>
      </c>
    </row>
    <row r="63" spans="1:3">
      <c r="A63" s="1">
        <v>39995</v>
      </c>
      <c r="B63">
        <v>132.80000000000001</v>
      </c>
      <c r="C63">
        <f t="shared" si="0"/>
        <v>1.0030211480362539</v>
      </c>
    </row>
    <row r="64" spans="1:3">
      <c r="A64" s="1">
        <v>40087</v>
      </c>
      <c r="B64">
        <v>401.5</v>
      </c>
      <c r="C64">
        <f t="shared" si="0"/>
        <v>0.98600196463654222</v>
      </c>
    </row>
    <row r="65" spans="1:3">
      <c r="A65" s="1">
        <v>40179</v>
      </c>
      <c r="B65">
        <v>233.3</v>
      </c>
      <c r="C65">
        <f t="shared" si="0"/>
        <v>1.0447828034034932</v>
      </c>
    </row>
    <row r="66" spans="1:3">
      <c r="A66" s="1">
        <v>40269</v>
      </c>
      <c r="B66">
        <v>79.7</v>
      </c>
      <c r="C66">
        <f t="shared" si="0"/>
        <v>0.99749687108886109</v>
      </c>
    </row>
    <row r="67" spans="1:3">
      <c r="A67" s="1">
        <v>40360</v>
      </c>
      <c r="B67">
        <v>130</v>
      </c>
      <c r="C67">
        <f t="shared" si="0"/>
        <v>0.97891566265060237</v>
      </c>
    </row>
    <row r="68" spans="1:3">
      <c r="A68" s="1">
        <v>40452</v>
      </c>
      <c r="B68">
        <v>312.39999999999998</v>
      </c>
      <c r="C68">
        <f t="shared" si="0"/>
        <v>0.77808219178082183</v>
      </c>
    </row>
    <row r="69" spans="1:3">
      <c r="A69" s="1">
        <v>40544</v>
      </c>
      <c r="B69">
        <v>221.9</v>
      </c>
      <c r="C69">
        <f t="shared" si="0"/>
        <v>0.95113587655379339</v>
      </c>
    </row>
    <row r="70" spans="1:3">
      <c r="A70" s="1">
        <v>40634</v>
      </c>
      <c r="B70">
        <v>80.599999999999994</v>
      </c>
      <c r="C70">
        <f t="shared" si="0"/>
        <v>1.0112923462986196</v>
      </c>
    </row>
    <row r="71" spans="1:3">
      <c r="A71" s="1">
        <v>40725</v>
      </c>
      <c r="B71">
        <v>131.30000000000001</v>
      </c>
      <c r="C71">
        <f t="shared" ref="C71:C117" si="1">B71/B67</f>
        <v>1.01</v>
      </c>
    </row>
    <row r="72" spans="1:3">
      <c r="A72" s="1">
        <v>40817</v>
      </c>
      <c r="B72">
        <v>402.7</v>
      </c>
      <c r="C72">
        <f t="shared" si="1"/>
        <v>1.2890524967989758</v>
      </c>
    </row>
    <row r="73" spans="1:3">
      <c r="A73" s="1">
        <v>40909</v>
      </c>
      <c r="B73">
        <v>295.5</v>
      </c>
      <c r="C73">
        <f t="shared" si="1"/>
        <v>1.3316809373591707</v>
      </c>
    </row>
    <row r="74" spans="1:3">
      <c r="A74" s="1">
        <v>41000</v>
      </c>
      <c r="B74">
        <v>83.1</v>
      </c>
      <c r="C74">
        <f t="shared" si="1"/>
        <v>1.0310173697270471</v>
      </c>
    </row>
    <row r="75" spans="1:3">
      <c r="A75" s="1">
        <v>41091</v>
      </c>
      <c r="B75">
        <v>135.80000000000001</v>
      </c>
      <c r="C75">
        <f t="shared" si="1"/>
        <v>1.0342726580350343</v>
      </c>
    </row>
    <row r="76" spans="1:3">
      <c r="A76" s="1">
        <v>41183</v>
      </c>
      <c r="B76">
        <v>374.5</v>
      </c>
      <c r="C76">
        <f t="shared" si="1"/>
        <v>0.92997268438043212</v>
      </c>
    </row>
    <row r="77" spans="1:3">
      <c r="A77" s="1">
        <v>41275</v>
      </c>
      <c r="B77">
        <v>261.5</v>
      </c>
      <c r="C77">
        <f t="shared" si="1"/>
        <v>0.88494077834179352</v>
      </c>
    </row>
    <row r="78" spans="1:3">
      <c r="A78" s="1">
        <v>41365</v>
      </c>
      <c r="B78">
        <v>83.7</v>
      </c>
      <c r="C78">
        <f t="shared" si="1"/>
        <v>1.0072202166064983</v>
      </c>
    </row>
    <row r="79" spans="1:3">
      <c r="A79" s="1">
        <v>41456</v>
      </c>
      <c r="B79">
        <v>136.1</v>
      </c>
      <c r="C79">
        <f t="shared" si="1"/>
        <v>1.0022091310751102</v>
      </c>
    </row>
    <row r="80" spans="1:3">
      <c r="A80" s="1">
        <v>41548</v>
      </c>
      <c r="B80">
        <v>383.1</v>
      </c>
      <c r="C80">
        <f t="shared" si="1"/>
        <v>1.0229639519359146</v>
      </c>
    </row>
    <row r="81" spans="1:3">
      <c r="A81" s="1">
        <v>41640</v>
      </c>
      <c r="B81">
        <v>297.60000000000002</v>
      </c>
      <c r="C81">
        <f t="shared" si="1"/>
        <v>1.1380497131931167</v>
      </c>
    </row>
    <row r="82" spans="1:3">
      <c r="A82" s="1">
        <v>41730</v>
      </c>
      <c r="B82">
        <v>86.1</v>
      </c>
      <c r="C82">
        <f t="shared" si="1"/>
        <v>1.0286738351254479</v>
      </c>
    </row>
    <row r="83" spans="1:3">
      <c r="A83" s="1">
        <v>41821</v>
      </c>
      <c r="B83">
        <v>141.1</v>
      </c>
      <c r="C83">
        <f t="shared" si="1"/>
        <v>1.0367376928728875</v>
      </c>
    </row>
    <row r="84" spans="1:3">
      <c r="A84" s="1">
        <v>41913</v>
      </c>
      <c r="B84">
        <v>427.6</v>
      </c>
      <c r="C84">
        <f t="shared" si="1"/>
        <v>1.1161576611850692</v>
      </c>
    </row>
    <row r="85" spans="1:3">
      <c r="A85" s="1">
        <v>42005</v>
      </c>
      <c r="B85">
        <v>282.2</v>
      </c>
      <c r="C85">
        <f t="shared" si="1"/>
        <v>0.94825268817204289</v>
      </c>
    </row>
    <row r="86" spans="1:3">
      <c r="A86" s="1">
        <v>42095</v>
      </c>
      <c r="B86">
        <v>88.2</v>
      </c>
      <c r="C86">
        <f t="shared" si="1"/>
        <v>1.024390243902439</v>
      </c>
    </row>
    <row r="87" spans="1:3">
      <c r="A87" s="1">
        <v>42186</v>
      </c>
      <c r="B87">
        <v>143.1</v>
      </c>
      <c r="C87">
        <f t="shared" si="1"/>
        <v>1.0141743444365698</v>
      </c>
    </row>
    <row r="88" spans="1:3">
      <c r="A88" s="1">
        <v>42278</v>
      </c>
      <c r="B88">
        <v>431.8</v>
      </c>
      <c r="C88">
        <f t="shared" si="1"/>
        <v>1.0098222637979419</v>
      </c>
    </row>
    <row r="89" spans="1:3">
      <c r="A89" s="1">
        <v>42370</v>
      </c>
      <c r="B89">
        <v>293.7</v>
      </c>
      <c r="C89">
        <f t="shared" si="1"/>
        <v>1.0407512402551382</v>
      </c>
    </row>
    <row r="90" spans="1:3">
      <c r="A90" s="1">
        <v>42461</v>
      </c>
      <c r="B90">
        <v>91.4</v>
      </c>
      <c r="C90">
        <f t="shared" si="1"/>
        <v>1.036281179138322</v>
      </c>
    </row>
    <row r="91" spans="1:3">
      <c r="A91" s="1">
        <v>42552</v>
      </c>
      <c r="B91">
        <v>147.80000000000001</v>
      </c>
      <c r="C91">
        <f t="shared" si="1"/>
        <v>1.0328441649196367</v>
      </c>
    </row>
    <row r="92" spans="1:3">
      <c r="A92" s="1">
        <v>42644</v>
      </c>
      <c r="B92">
        <v>456</v>
      </c>
      <c r="C92">
        <f t="shared" si="1"/>
        <v>1.0560444650301064</v>
      </c>
    </row>
    <row r="93" spans="1:3">
      <c r="A93" s="1">
        <v>42736</v>
      </c>
      <c r="B93">
        <v>308.39999999999998</v>
      </c>
      <c r="C93">
        <f t="shared" si="1"/>
        <v>1.0500510725229826</v>
      </c>
    </row>
    <row r="94" spans="1:3">
      <c r="A94" s="1">
        <v>42826</v>
      </c>
      <c r="B94">
        <v>92.8</v>
      </c>
      <c r="C94">
        <f t="shared" si="1"/>
        <v>1.0153172866520788</v>
      </c>
    </row>
    <row r="95" spans="1:3">
      <c r="A95" s="1">
        <v>42917</v>
      </c>
      <c r="B95">
        <v>148.69999999999999</v>
      </c>
      <c r="C95">
        <f t="shared" si="1"/>
        <v>1.0060893098782135</v>
      </c>
    </row>
    <row r="96" spans="1:3">
      <c r="A96" s="1">
        <v>43009</v>
      </c>
      <c r="B96">
        <v>482.9</v>
      </c>
      <c r="C96">
        <f t="shared" si="1"/>
        <v>1.0589912280701754</v>
      </c>
    </row>
    <row r="97" spans="1:3">
      <c r="A97" s="1">
        <v>43101</v>
      </c>
      <c r="B97">
        <v>309.3</v>
      </c>
      <c r="C97">
        <f t="shared" si="1"/>
        <v>1.0029182879377434</v>
      </c>
    </row>
    <row r="98" spans="1:3">
      <c r="A98" s="1">
        <v>43191</v>
      </c>
      <c r="B98">
        <v>95.3</v>
      </c>
      <c r="C98">
        <f t="shared" si="1"/>
        <v>1.0269396551724137</v>
      </c>
    </row>
    <row r="99" spans="1:3">
      <c r="A99" s="1">
        <v>43282</v>
      </c>
      <c r="B99">
        <v>151.80000000000001</v>
      </c>
      <c r="C99">
        <f t="shared" si="1"/>
        <v>1.0208473436449228</v>
      </c>
    </row>
    <row r="100" spans="1:3">
      <c r="A100" s="1">
        <v>43374</v>
      </c>
      <c r="B100">
        <v>460.2</v>
      </c>
      <c r="C100">
        <f t="shared" si="1"/>
        <v>0.9529923379581694</v>
      </c>
    </row>
    <row r="101" spans="1:3">
      <c r="A101" s="1">
        <v>43466</v>
      </c>
      <c r="B101">
        <v>322.89999999999998</v>
      </c>
      <c r="C101">
        <f t="shared" si="1"/>
        <v>1.0439702554154542</v>
      </c>
    </row>
    <row r="102" spans="1:3">
      <c r="A102" s="1">
        <v>43556</v>
      </c>
      <c r="B102">
        <v>96.5</v>
      </c>
      <c r="C102">
        <f t="shared" si="1"/>
        <v>1.0125918153200419</v>
      </c>
    </row>
    <row r="103" spans="1:3">
      <c r="A103" s="1">
        <v>43647</v>
      </c>
      <c r="B103">
        <v>153.9</v>
      </c>
      <c r="C103">
        <f t="shared" si="1"/>
        <v>1.0138339920948616</v>
      </c>
    </row>
    <row r="104" spans="1:3">
      <c r="A104" s="1">
        <v>43739</v>
      </c>
      <c r="B104">
        <v>484.6</v>
      </c>
      <c r="C104">
        <f t="shared" si="1"/>
        <v>1.0530204259017819</v>
      </c>
    </row>
    <row r="105" spans="1:3">
      <c r="A105" s="1">
        <v>43831</v>
      </c>
      <c r="B105">
        <v>341</v>
      </c>
      <c r="C105">
        <f t="shared" si="1"/>
        <v>1.0560545060390214</v>
      </c>
    </row>
    <row r="106" spans="1:3">
      <c r="A106" s="1">
        <v>43922</v>
      </c>
      <c r="B106">
        <v>99.2</v>
      </c>
      <c r="C106">
        <f t="shared" si="1"/>
        <v>1.0279792746113989</v>
      </c>
    </row>
    <row r="107" spans="1:3">
      <c r="A107" s="1">
        <v>44013</v>
      </c>
      <c r="B107">
        <v>158.4</v>
      </c>
      <c r="C107">
        <f t="shared" si="1"/>
        <v>1.0292397660818713</v>
      </c>
    </row>
    <row r="108" spans="1:3">
      <c r="A108" s="1">
        <v>44105</v>
      </c>
      <c r="B108">
        <v>500.6</v>
      </c>
      <c r="C108">
        <f t="shared" si="1"/>
        <v>1.0330169211721008</v>
      </c>
    </row>
    <row r="109" spans="1:3">
      <c r="A109" s="1">
        <v>44197</v>
      </c>
      <c r="B109">
        <v>359.9</v>
      </c>
      <c r="C109">
        <f t="shared" si="1"/>
        <v>1.055425219941349</v>
      </c>
    </row>
    <row r="110" spans="1:3">
      <c r="A110" s="1">
        <v>44287</v>
      </c>
      <c r="B110">
        <v>99.3</v>
      </c>
      <c r="C110">
        <f t="shared" si="1"/>
        <v>1.001008064516129</v>
      </c>
    </row>
    <row r="111" spans="1:3">
      <c r="A111" s="1">
        <v>44378</v>
      </c>
      <c r="B111">
        <v>158.30000000000001</v>
      </c>
      <c r="C111">
        <f t="shared" si="1"/>
        <v>0.99936868686868685</v>
      </c>
    </row>
    <row r="112" spans="1:3">
      <c r="A112" s="1">
        <v>44470</v>
      </c>
      <c r="B112">
        <v>471.7</v>
      </c>
      <c r="C112">
        <f t="shared" si="1"/>
        <v>0.94226927686775863</v>
      </c>
    </row>
    <row r="113" spans="1:3">
      <c r="A113" s="1">
        <v>44562</v>
      </c>
      <c r="B113">
        <v>383.5</v>
      </c>
      <c r="C113">
        <f t="shared" si="1"/>
        <v>1.0655737704918034</v>
      </c>
    </row>
    <row r="114" spans="1:3">
      <c r="A114" s="1">
        <v>44652</v>
      </c>
      <c r="B114">
        <v>101.2</v>
      </c>
      <c r="C114">
        <f t="shared" si="1"/>
        <v>1.0191339375629407</v>
      </c>
    </row>
    <row r="115" spans="1:3">
      <c r="A115" s="1">
        <v>44743</v>
      </c>
      <c r="B115">
        <v>162.19999999999999</v>
      </c>
      <c r="C115">
        <f t="shared" si="1"/>
        <v>1.0246367656348703</v>
      </c>
    </row>
    <row r="116" spans="1:3">
      <c r="A116" s="1">
        <v>44835</v>
      </c>
      <c r="B116">
        <v>501.1</v>
      </c>
      <c r="C116">
        <f t="shared" si="1"/>
        <v>1.0623277506889972</v>
      </c>
    </row>
    <row r="117" spans="1:3">
      <c r="A117" s="1">
        <v>44927</v>
      </c>
      <c r="C117">
        <f t="shared" si="1"/>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DAAAC-E51D-4BCB-A17F-D9EC7B1FB5FC}">
  <dimension ref="A1:B349"/>
  <sheetViews>
    <sheetView workbookViewId="0">
      <selection activeCell="B14" sqref="B14:B15"/>
    </sheetView>
  </sheetViews>
  <sheetFormatPr defaultRowHeight="14.4"/>
  <cols>
    <col min="1" max="1" width="10.109375" bestFit="1" customWidth="1"/>
  </cols>
  <sheetData>
    <row r="1" spans="1:2">
      <c r="A1" t="s">
        <v>133</v>
      </c>
    </row>
    <row r="2" spans="1:2">
      <c r="A2" s="1">
        <v>34366</v>
      </c>
      <c r="B2">
        <v>88</v>
      </c>
    </row>
    <row r="3" spans="1:2">
      <c r="A3" s="1">
        <v>34394</v>
      </c>
      <c r="B3">
        <v>92.9</v>
      </c>
    </row>
    <row r="4" spans="1:2">
      <c r="A4" s="1">
        <v>34425</v>
      </c>
      <c r="B4">
        <v>117.1</v>
      </c>
    </row>
    <row r="5" spans="1:2">
      <c r="A5" s="1">
        <v>34455</v>
      </c>
      <c r="B5">
        <v>131.9</v>
      </c>
    </row>
    <row r="6" spans="1:2">
      <c r="A6" s="1">
        <v>34486</v>
      </c>
      <c r="B6">
        <v>152.30000000000001</v>
      </c>
    </row>
    <row r="7" spans="1:2">
      <c r="A7" s="1">
        <v>34516</v>
      </c>
      <c r="B7">
        <v>195.5</v>
      </c>
    </row>
    <row r="8" spans="1:2">
      <c r="A8" s="1">
        <v>34547</v>
      </c>
      <c r="B8">
        <v>248.1</v>
      </c>
    </row>
    <row r="9" spans="1:2">
      <c r="A9" s="1">
        <v>34578</v>
      </c>
      <c r="B9">
        <v>377.6</v>
      </c>
    </row>
    <row r="10" spans="1:2">
      <c r="A10" s="1">
        <v>34608</v>
      </c>
      <c r="B10">
        <v>607.5</v>
      </c>
    </row>
    <row r="11" spans="1:2">
      <c r="A11" s="1">
        <v>34639</v>
      </c>
      <c r="B11">
        <v>281.2</v>
      </c>
    </row>
    <row r="12" spans="1:2">
      <c r="A12" s="1">
        <v>34669</v>
      </c>
      <c r="B12">
        <v>217</v>
      </c>
    </row>
    <row r="13" spans="1:2">
      <c r="A13" s="1">
        <v>34700</v>
      </c>
      <c r="B13">
        <v>124</v>
      </c>
    </row>
    <row r="14" spans="1:2">
      <c r="A14" s="1">
        <v>34731</v>
      </c>
      <c r="B14">
        <v>80.099999999999994</v>
      </c>
    </row>
    <row r="15" spans="1:2">
      <c r="A15" s="1">
        <v>34759</v>
      </c>
      <c r="B15">
        <v>82.7</v>
      </c>
    </row>
    <row r="16" spans="1:2">
      <c r="A16" s="1">
        <v>34790</v>
      </c>
      <c r="B16">
        <v>104.2</v>
      </c>
    </row>
    <row r="17" spans="1:2">
      <c r="A17" s="1">
        <v>34820</v>
      </c>
      <c r="B17">
        <v>117.4</v>
      </c>
    </row>
    <row r="18" spans="1:2">
      <c r="A18" s="1">
        <v>34851</v>
      </c>
      <c r="B18">
        <v>135.6</v>
      </c>
    </row>
    <row r="19" spans="1:2">
      <c r="A19" s="1">
        <v>34881</v>
      </c>
      <c r="B19">
        <v>174</v>
      </c>
    </row>
    <row r="20" spans="1:2">
      <c r="A20" s="1">
        <v>34912</v>
      </c>
      <c r="B20">
        <v>253</v>
      </c>
    </row>
    <row r="21" spans="1:2">
      <c r="A21" s="1">
        <v>34943</v>
      </c>
      <c r="B21">
        <v>392.7</v>
      </c>
    </row>
    <row r="22" spans="1:2">
      <c r="A22" s="1">
        <v>34973</v>
      </c>
      <c r="B22">
        <v>522.4</v>
      </c>
    </row>
    <row r="23" spans="1:2">
      <c r="A23" s="1">
        <v>35004</v>
      </c>
      <c r="B23">
        <v>258.7</v>
      </c>
    </row>
    <row r="24" spans="1:2">
      <c r="A24" s="1">
        <v>35034</v>
      </c>
      <c r="B24">
        <v>197.5</v>
      </c>
    </row>
    <row r="25" spans="1:2">
      <c r="A25" s="1">
        <v>35065</v>
      </c>
      <c r="B25">
        <v>112.8</v>
      </c>
    </row>
    <row r="26" spans="1:2">
      <c r="A26" s="1">
        <v>35096</v>
      </c>
      <c r="B26">
        <v>75.8</v>
      </c>
    </row>
    <row r="27" spans="1:2">
      <c r="A27" s="1">
        <v>35125</v>
      </c>
      <c r="B27">
        <v>77.5</v>
      </c>
    </row>
    <row r="28" spans="1:2">
      <c r="A28" s="1">
        <v>35156</v>
      </c>
      <c r="B28">
        <v>99.8</v>
      </c>
    </row>
    <row r="29" spans="1:2">
      <c r="A29" s="1">
        <v>35186</v>
      </c>
      <c r="B29">
        <v>113.5</v>
      </c>
    </row>
    <row r="30" spans="1:2">
      <c r="A30" s="1">
        <v>35217</v>
      </c>
      <c r="B30">
        <v>131.1</v>
      </c>
    </row>
    <row r="31" spans="1:2">
      <c r="A31" s="1">
        <v>35247</v>
      </c>
      <c r="B31">
        <v>161.4</v>
      </c>
    </row>
    <row r="32" spans="1:2">
      <c r="A32" s="1">
        <v>35278</v>
      </c>
      <c r="B32">
        <v>224.2</v>
      </c>
    </row>
    <row r="33" spans="1:2">
      <c r="A33" s="1">
        <v>35309</v>
      </c>
      <c r="B33">
        <v>370.3</v>
      </c>
    </row>
    <row r="34" spans="1:2">
      <c r="A34" s="1">
        <v>35339</v>
      </c>
      <c r="B34">
        <v>489.5</v>
      </c>
    </row>
    <row r="35" spans="1:2">
      <c r="A35" s="1">
        <v>35370</v>
      </c>
      <c r="B35">
        <v>268.8</v>
      </c>
    </row>
    <row r="36" spans="1:2">
      <c r="A36" s="1">
        <v>35400</v>
      </c>
      <c r="B36">
        <v>187</v>
      </c>
    </row>
    <row r="37" spans="1:2">
      <c r="A37" s="1">
        <v>35431</v>
      </c>
      <c r="B37">
        <v>108</v>
      </c>
    </row>
    <row r="38" spans="1:2">
      <c r="A38" s="1">
        <v>35462</v>
      </c>
      <c r="B38">
        <v>72</v>
      </c>
    </row>
    <row r="39" spans="1:2">
      <c r="A39" s="1">
        <v>35490</v>
      </c>
      <c r="B39">
        <v>72.8</v>
      </c>
    </row>
    <row r="40" spans="1:2">
      <c r="A40" s="1">
        <v>35521</v>
      </c>
      <c r="B40">
        <v>93.6</v>
      </c>
    </row>
    <row r="41" spans="1:2">
      <c r="A41" s="1">
        <v>35551</v>
      </c>
      <c r="B41">
        <v>109.1</v>
      </c>
    </row>
    <row r="42" spans="1:2">
      <c r="A42" s="1">
        <v>35582</v>
      </c>
      <c r="B42">
        <v>126</v>
      </c>
    </row>
    <row r="43" spans="1:2">
      <c r="A43" s="1">
        <v>35612</v>
      </c>
      <c r="B43">
        <v>157.6</v>
      </c>
    </row>
    <row r="44" spans="1:2">
      <c r="A44" s="1">
        <v>35643</v>
      </c>
      <c r="B44">
        <v>219.9</v>
      </c>
    </row>
    <row r="45" spans="1:2">
      <c r="A45" s="1">
        <v>35674</v>
      </c>
      <c r="B45">
        <v>402.1</v>
      </c>
    </row>
    <row r="46" spans="1:2">
      <c r="A46" s="1">
        <v>35704</v>
      </c>
      <c r="B46">
        <v>556.1</v>
      </c>
    </row>
    <row r="47" spans="1:2">
      <c r="A47" s="1">
        <v>35735</v>
      </c>
      <c r="B47">
        <v>285.2</v>
      </c>
    </row>
    <row r="48" spans="1:2">
      <c r="A48" s="1">
        <v>35765</v>
      </c>
      <c r="B48">
        <v>176.2</v>
      </c>
    </row>
    <row r="49" spans="1:2">
      <c r="A49" s="1">
        <v>35796</v>
      </c>
      <c r="B49">
        <v>103.8</v>
      </c>
    </row>
    <row r="50" spans="1:2">
      <c r="A50" s="1">
        <v>35827</v>
      </c>
      <c r="B50">
        <v>69.400000000000006</v>
      </c>
    </row>
    <row r="51" spans="1:2">
      <c r="A51" s="1">
        <v>35855</v>
      </c>
      <c r="B51">
        <v>72</v>
      </c>
    </row>
    <row r="52" spans="1:2">
      <c r="A52" s="1">
        <v>35886</v>
      </c>
      <c r="B52">
        <v>95.7</v>
      </c>
    </row>
    <row r="53" spans="1:2">
      <c r="A53" s="1">
        <v>35916</v>
      </c>
      <c r="B53">
        <v>111.8</v>
      </c>
    </row>
    <row r="54" spans="1:2">
      <c r="A54" s="1">
        <v>35947</v>
      </c>
      <c r="B54">
        <v>128.6</v>
      </c>
    </row>
    <row r="55" spans="1:2">
      <c r="A55" s="1">
        <v>35977</v>
      </c>
      <c r="B55">
        <v>155.69999999999999</v>
      </c>
    </row>
    <row r="56" spans="1:2">
      <c r="A56" s="1">
        <v>36008</v>
      </c>
      <c r="B56">
        <v>179.9</v>
      </c>
    </row>
    <row r="57" spans="1:2">
      <c r="A57" s="1">
        <v>36039</v>
      </c>
      <c r="B57">
        <v>293.5</v>
      </c>
    </row>
    <row r="58" spans="1:2">
      <c r="A58" s="1">
        <v>36069</v>
      </c>
      <c r="B58">
        <v>445.4</v>
      </c>
    </row>
    <row r="59" spans="1:2">
      <c r="A59" s="1">
        <v>36100</v>
      </c>
      <c r="B59">
        <v>234.2</v>
      </c>
    </row>
    <row r="60" spans="1:2">
      <c r="A60" s="1">
        <v>36130</v>
      </c>
      <c r="B60">
        <v>149.19999999999999</v>
      </c>
    </row>
    <row r="61" spans="1:2">
      <c r="A61" s="1">
        <v>36161</v>
      </c>
      <c r="B61">
        <v>98.1</v>
      </c>
    </row>
    <row r="62" spans="1:2">
      <c r="A62" s="1">
        <v>36192</v>
      </c>
      <c r="B62">
        <v>67</v>
      </c>
    </row>
    <row r="63" spans="1:2">
      <c r="A63" s="1">
        <v>36220</v>
      </c>
      <c r="B63">
        <v>70</v>
      </c>
    </row>
    <row r="64" spans="1:2">
      <c r="A64" s="1">
        <v>36251</v>
      </c>
      <c r="B64">
        <v>93.5</v>
      </c>
    </row>
    <row r="65" spans="1:2">
      <c r="A65" s="1">
        <v>36281</v>
      </c>
      <c r="B65">
        <v>110.8</v>
      </c>
    </row>
    <row r="66" spans="1:2">
      <c r="A66" s="1">
        <v>36312</v>
      </c>
      <c r="B66">
        <v>128.80000000000001</v>
      </c>
    </row>
    <row r="67" spans="1:2">
      <c r="A67" s="1">
        <v>36342</v>
      </c>
      <c r="B67">
        <v>156.1</v>
      </c>
    </row>
    <row r="68" spans="1:2">
      <c r="A68" s="1">
        <v>36373</v>
      </c>
      <c r="B68">
        <v>191</v>
      </c>
    </row>
    <row r="69" spans="1:2">
      <c r="A69" s="1">
        <v>36404</v>
      </c>
      <c r="B69">
        <v>307.89999999999998</v>
      </c>
    </row>
    <row r="70" spans="1:2">
      <c r="A70" s="1">
        <v>36434</v>
      </c>
      <c r="B70">
        <v>472.1</v>
      </c>
    </row>
    <row r="71" spans="1:2">
      <c r="A71" s="1">
        <v>36465</v>
      </c>
      <c r="B71">
        <v>256.89999999999998</v>
      </c>
    </row>
    <row r="72" spans="1:2">
      <c r="A72" s="1">
        <v>36495</v>
      </c>
      <c r="B72">
        <v>159.5</v>
      </c>
    </row>
    <row r="73" spans="1:2">
      <c r="A73" s="1">
        <v>36526</v>
      </c>
      <c r="B73">
        <v>101</v>
      </c>
    </row>
    <row r="74" spans="1:2">
      <c r="A74" s="1">
        <v>36557</v>
      </c>
      <c r="B74">
        <v>68.8</v>
      </c>
    </row>
    <row r="75" spans="1:2">
      <c r="A75" s="1">
        <v>36586</v>
      </c>
      <c r="B75">
        <v>73</v>
      </c>
    </row>
    <row r="76" spans="1:2">
      <c r="A76" s="1">
        <v>36617</v>
      </c>
      <c r="B76">
        <v>97.8</v>
      </c>
    </row>
    <row r="77" spans="1:2">
      <c r="A77" s="1">
        <v>36647</v>
      </c>
      <c r="B77">
        <v>112.6</v>
      </c>
    </row>
    <row r="78" spans="1:2">
      <c r="A78" s="1">
        <v>36678</v>
      </c>
      <c r="B78">
        <v>130.80000000000001</v>
      </c>
    </row>
    <row r="79" spans="1:2">
      <c r="A79" s="1">
        <v>36708</v>
      </c>
      <c r="B79">
        <v>158.6</v>
      </c>
    </row>
    <row r="80" spans="1:2">
      <c r="A80" s="1">
        <v>36739</v>
      </c>
      <c r="B80">
        <v>200</v>
      </c>
    </row>
    <row r="81" spans="1:2">
      <c r="A81" s="1">
        <v>36770</v>
      </c>
      <c r="B81">
        <v>365.2</v>
      </c>
    </row>
    <row r="82" spans="1:2">
      <c r="A82" s="1">
        <v>36800</v>
      </c>
      <c r="B82">
        <v>503.8</v>
      </c>
    </row>
    <row r="83" spans="1:2">
      <c r="A83" s="1">
        <v>36831</v>
      </c>
      <c r="B83">
        <v>266.89999999999998</v>
      </c>
    </row>
    <row r="84" spans="1:2">
      <c r="A84" s="1">
        <v>36861</v>
      </c>
      <c r="B84">
        <v>163.69999999999999</v>
      </c>
    </row>
    <row r="85" spans="1:2">
      <c r="A85" s="1">
        <v>36892</v>
      </c>
      <c r="B85">
        <v>100.3</v>
      </c>
    </row>
    <row r="86" spans="1:2">
      <c r="A86" s="1">
        <v>36923</v>
      </c>
      <c r="B86">
        <v>69.900000000000006</v>
      </c>
    </row>
    <row r="87" spans="1:2">
      <c r="A87" s="1">
        <v>36951</v>
      </c>
      <c r="B87">
        <v>73.8</v>
      </c>
    </row>
    <row r="88" spans="1:2">
      <c r="A88" s="1">
        <v>36982</v>
      </c>
      <c r="B88">
        <v>99.4</v>
      </c>
    </row>
    <row r="89" spans="1:2">
      <c r="A89" s="1">
        <v>37012</v>
      </c>
      <c r="B89">
        <v>115.6</v>
      </c>
    </row>
    <row r="90" spans="1:2">
      <c r="A90" s="1">
        <v>37043</v>
      </c>
      <c r="B90">
        <v>135.30000000000001</v>
      </c>
    </row>
    <row r="91" spans="1:2">
      <c r="A91" s="1">
        <v>37073</v>
      </c>
      <c r="B91">
        <v>163.1</v>
      </c>
    </row>
    <row r="92" spans="1:2">
      <c r="A92" s="1">
        <v>37104</v>
      </c>
      <c r="B92">
        <v>230.8</v>
      </c>
    </row>
    <row r="93" spans="1:2">
      <c r="A93" s="1">
        <v>37135</v>
      </c>
      <c r="B93">
        <v>431.7</v>
      </c>
    </row>
    <row r="94" spans="1:2">
      <c r="A94" s="1">
        <v>37165</v>
      </c>
      <c r="B94">
        <v>522.4</v>
      </c>
    </row>
    <row r="95" spans="1:2">
      <c r="A95" s="1">
        <v>37196</v>
      </c>
      <c r="B95">
        <v>269.8</v>
      </c>
    </row>
    <row r="96" spans="1:2">
      <c r="A96" s="1">
        <v>37226</v>
      </c>
      <c r="B96">
        <v>174.3</v>
      </c>
    </row>
    <row r="97" spans="1:2">
      <c r="A97" s="1">
        <v>37257</v>
      </c>
      <c r="B97">
        <v>105.1</v>
      </c>
    </row>
    <row r="98" spans="1:2">
      <c r="A98" s="1">
        <v>37288</v>
      </c>
      <c r="B98">
        <v>72.2</v>
      </c>
    </row>
    <row r="99" spans="1:2">
      <c r="A99" s="1">
        <v>37316</v>
      </c>
      <c r="B99">
        <v>77.3</v>
      </c>
    </row>
    <row r="100" spans="1:2">
      <c r="A100" s="1">
        <v>37347</v>
      </c>
      <c r="B100">
        <v>105</v>
      </c>
    </row>
    <row r="101" spans="1:2">
      <c r="A101" s="1">
        <v>37377</v>
      </c>
      <c r="B101">
        <v>120.6</v>
      </c>
    </row>
    <row r="102" spans="1:2">
      <c r="A102" s="1">
        <v>37408</v>
      </c>
      <c r="B102">
        <v>138.80000000000001</v>
      </c>
    </row>
    <row r="103" spans="1:2">
      <c r="A103" s="1">
        <v>37438</v>
      </c>
      <c r="B103">
        <v>164.9</v>
      </c>
    </row>
    <row r="104" spans="1:2">
      <c r="A104" s="1">
        <v>37469</v>
      </c>
      <c r="B104">
        <v>238.9</v>
      </c>
    </row>
    <row r="105" spans="1:2">
      <c r="A105" s="1">
        <v>37500</v>
      </c>
      <c r="B105">
        <v>415.3</v>
      </c>
    </row>
    <row r="106" spans="1:2">
      <c r="A106" s="1">
        <v>37530</v>
      </c>
      <c r="B106">
        <v>496.3</v>
      </c>
    </row>
    <row r="107" spans="1:2">
      <c r="A107" s="1">
        <v>37561</v>
      </c>
      <c r="B107">
        <v>295.2</v>
      </c>
    </row>
    <row r="108" spans="1:2">
      <c r="A108" s="1">
        <v>37591</v>
      </c>
      <c r="B108">
        <v>191.6</v>
      </c>
    </row>
    <row r="109" spans="1:2">
      <c r="A109" s="1">
        <v>37622</v>
      </c>
      <c r="B109">
        <v>104.3</v>
      </c>
    </row>
    <row r="110" spans="1:2">
      <c r="A110" s="1">
        <v>37653</v>
      </c>
      <c r="B110">
        <v>72</v>
      </c>
    </row>
    <row r="111" spans="1:2">
      <c r="A111" s="1">
        <v>37681</v>
      </c>
      <c r="B111">
        <v>77.099999999999994</v>
      </c>
    </row>
    <row r="112" spans="1:2">
      <c r="A112" s="1">
        <v>37712</v>
      </c>
      <c r="B112">
        <v>103.9</v>
      </c>
    </row>
    <row r="113" spans="1:2">
      <c r="A113" s="1">
        <v>37742</v>
      </c>
      <c r="B113">
        <v>118.8</v>
      </c>
    </row>
    <row r="114" spans="1:2">
      <c r="A114" s="1">
        <v>37773</v>
      </c>
      <c r="B114">
        <v>135.19999999999999</v>
      </c>
    </row>
    <row r="115" spans="1:2">
      <c r="A115" s="1">
        <v>37803</v>
      </c>
      <c r="B115">
        <v>158.1</v>
      </c>
    </row>
    <row r="116" spans="1:2">
      <c r="A116" s="1">
        <v>37834</v>
      </c>
      <c r="B116">
        <v>218.8</v>
      </c>
    </row>
    <row r="117" spans="1:2">
      <c r="A117" s="1">
        <v>37865</v>
      </c>
      <c r="B117">
        <v>373.7</v>
      </c>
    </row>
    <row r="118" spans="1:2">
      <c r="A118" s="1">
        <v>37895</v>
      </c>
      <c r="B118">
        <v>541</v>
      </c>
    </row>
    <row r="119" spans="1:2">
      <c r="A119" s="1">
        <v>37926</v>
      </c>
      <c r="B119">
        <v>328.6</v>
      </c>
    </row>
    <row r="120" spans="1:2">
      <c r="A120" s="1">
        <v>37956</v>
      </c>
      <c r="B120">
        <v>196.9</v>
      </c>
    </row>
    <row r="121" spans="1:2">
      <c r="A121" s="1">
        <v>37987</v>
      </c>
      <c r="B121">
        <v>103.2</v>
      </c>
    </row>
    <row r="122" spans="1:2">
      <c r="A122" s="1">
        <v>38018</v>
      </c>
      <c r="B122">
        <v>71.2</v>
      </c>
    </row>
    <row r="123" spans="1:2">
      <c r="A123" s="1">
        <v>38047</v>
      </c>
      <c r="B123">
        <v>76.400000000000006</v>
      </c>
    </row>
    <row r="124" spans="1:2">
      <c r="A124" s="1">
        <v>38078</v>
      </c>
      <c r="B124">
        <v>102.9</v>
      </c>
    </row>
    <row r="125" spans="1:2">
      <c r="A125" s="1">
        <v>38108</v>
      </c>
      <c r="B125">
        <v>118.3</v>
      </c>
    </row>
    <row r="126" spans="1:2">
      <c r="A126" s="1">
        <v>38139</v>
      </c>
      <c r="B126">
        <v>134.5</v>
      </c>
    </row>
    <row r="127" spans="1:2">
      <c r="A127" s="1">
        <v>38169</v>
      </c>
      <c r="B127">
        <v>157.6</v>
      </c>
    </row>
    <row r="128" spans="1:2">
      <c r="A128" s="1">
        <v>38200</v>
      </c>
      <c r="B128">
        <v>247.9</v>
      </c>
    </row>
    <row r="129" spans="1:2">
      <c r="A129" s="1">
        <v>38231</v>
      </c>
      <c r="B129">
        <v>410.4</v>
      </c>
    </row>
    <row r="130" spans="1:2">
      <c r="A130" s="1">
        <v>38261</v>
      </c>
      <c r="B130">
        <v>525.29999999999995</v>
      </c>
    </row>
    <row r="131" spans="1:2">
      <c r="A131" s="1">
        <v>38292</v>
      </c>
      <c r="B131">
        <v>333.8</v>
      </c>
    </row>
    <row r="132" spans="1:2">
      <c r="A132" s="1">
        <v>38322</v>
      </c>
      <c r="B132">
        <v>205.6</v>
      </c>
    </row>
    <row r="133" spans="1:2">
      <c r="A133" s="1">
        <v>38353</v>
      </c>
      <c r="B133">
        <v>103.4</v>
      </c>
    </row>
    <row r="134" spans="1:2">
      <c r="A134" s="1">
        <v>38384</v>
      </c>
      <c r="B134">
        <v>70.8</v>
      </c>
    </row>
    <row r="135" spans="1:2">
      <c r="A135" s="1">
        <v>38412</v>
      </c>
      <c r="B135">
        <v>75.7</v>
      </c>
    </row>
    <row r="136" spans="1:2">
      <c r="A136" s="1">
        <v>38443</v>
      </c>
      <c r="B136">
        <v>102.9</v>
      </c>
    </row>
    <row r="137" spans="1:2">
      <c r="A137" s="1">
        <v>38473</v>
      </c>
      <c r="B137">
        <v>118.4</v>
      </c>
    </row>
    <row r="138" spans="1:2">
      <c r="A138" s="1">
        <v>38504</v>
      </c>
      <c r="B138">
        <v>135.4</v>
      </c>
    </row>
    <row r="139" spans="1:2">
      <c r="A139" s="1">
        <v>38534</v>
      </c>
      <c r="B139">
        <v>158.1</v>
      </c>
    </row>
    <row r="140" spans="1:2">
      <c r="A140" s="1">
        <v>38565</v>
      </c>
      <c r="B140">
        <v>257.60000000000002</v>
      </c>
    </row>
    <row r="141" spans="1:2">
      <c r="A141" s="1">
        <v>38596</v>
      </c>
      <c r="B141">
        <v>419</v>
      </c>
    </row>
    <row r="142" spans="1:2">
      <c r="A142" s="1">
        <v>38626</v>
      </c>
      <c r="B142">
        <v>542.6</v>
      </c>
    </row>
    <row r="143" spans="1:2">
      <c r="A143" s="1">
        <v>38657</v>
      </c>
      <c r="B143">
        <v>327.8</v>
      </c>
    </row>
    <row r="144" spans="1:2">
      <c r="A144" s="1">
        <v>38687</v>
      </c>
      <c r="B144">
        <v>209.1</v>
      </c>
    </row>
    <row r="145" spans="1:2">
      <c r="A145" s="1">
        <v>38718</v>
      </c>
      <c r="B145">
        <v>109.1</v>
      </c>
    </row>
    <row r="146" spans="1:2">
      <c r="A146" s="1">
        <v>38749</v>
      </c>
      <c r="B146">
        <v>71.900000000000006</v>
      </c>
    </row>
    <row r="147" spans="1:2">
      <c r="A147" s="1">
        <v>38777</v>
      </c>
      <c r="B147">
        <v>76.599999999999994</v>
      </c>
    </row>
    <row r="148" spans="1:2">
      <c r="A148" s="1">
        <v>38808</v>
      </c>
      <c r="B148">
        <v>104.6</v>
      </c>
    </row>
    <row r="149" spans="1:2">
      <c r="A149" s="1">
        <v>38838</v>
      </c>
      <c r="B149">
        <v>120.3</v>
      </c>
    </row>
    <row r="150" spans="1:2">
      <c r="A150" s="1">
        <v>38869</v>
      </c>
      <c r="B150">
        <v>137.1</v>
      </c>
    </row>
    <row r="151" spans="1:2">
      <c r="A151" s="1">
        <v>38899</v>
      </c>
      <c r="B151">
        <v>159.69999999999999</v>
      </c>
    </row>
    <row r="152" spans="1:2">
      <c r="A152" s="1">
        <v>38930</v>
      </c>
      <c r="B152">
        <v>256.10000000000002</v>
      </c>
    </row>
    <row r="153" spans="1:2">
      <c r="A153" s="1">
        <v>38961</v>
      </c>
      <c r="B153">
        <v>408.5</v>
      </c>
    </row>
    <row r="154" spans="1:2">
      <c r="A154" s="1">
        <v>38991</v>
      </c>
      <c r="B154">
        <v>564.9</v>
      </c>
    </row>
    <row r="155" spans="1:2">
      <c r="A155" s="1">
        <v>39022</v>
      </c>
      <c r="B155">
        <v>356</v>
      </c>
    </row>
    <row r="156" spans="1:2">
      <c r="A156" s="1">
        <v>39052</v>
      </c>
      <c r="B156">
        <v>237.5</v>
      </c>
    </row>
    <row r="157" spans="1:2">
      <c r="A157" s="1">
        <v>39083</v>
      </c>
      <c r="B157">
        <v>115.6</v>
      </c>
    </row>
    <row r="158" spans="1:2">
      <c r="A158" s="1">
        <v>39114</v>
      </c>
      <c r="B158">
        <v>73.599999999999994</v>
      </c>
    </row>
    <row r="159" spans="1:2">
      <c r="A159" s="1">
        <v>39142</v>
      </c>
      <c r="B159">
        <v>78.400000000000006</v>
      </c>
    </row>
    <row r="160" spans="1:2">
      <c r="A160" s="1">
        <v>39173</v>
      </c>
      <c r="B160">
        <v>108.9</v>
      </c>
    </row>
    <row r="161" spans="1:2">
      <c r="A161" s="1">
        <v>39203</v>
      </c>
      <c r="B161">
        <v>125</v>
      </c>
    </row>
    <row r="162" spans="1:2">
      <c r="A162" s="1">
        <v>39234</v>
      </c>
      <c r="B162">
        <v>142.4</v>
      </c>
    </row>
    <row r="163" spans="1:2">
      <c r="A163" s="1">
        <v>39264</v>
      </c>
      <c r="B163">
        <v>166.2</v>
      </c>
    </row>
    <row r="164" spans="1:2">
      <c r="A164" s="1">
        <v>39295</v>
      </c>
      <c r="B164">
        <v>266.8</v>
      </c>
    </row>
    <row r="165" spans="1:2">
      <c r="A165" s="1">
        <v>39326</v>
      </c>
      <c r="B165">
        <v>431</v>
      </c>
    </row>
    <row r="166" spans="1:2">
      <c r="A166" s="1">
        <v>39356</v>
      </c>
      <c r="B166">
        <v>564.9</v>
      </c>
    </row>
    <row r="167" spans="1:2">
      <c r="A167" s="1">
        <v>39387</v>
      </c>
      <c r="B167">
        <v>364.9</v>
      </c>
    </row>
    <row r="168" spans="1:2">
      <c r="A168" s="1">
        <v>39417</v>
      </c>
      <c r="B168">
        <v>243.7</v>
      </c>
    </row>
    <row r="169" spans="1:2">
      <c r="A169" s="1">
        <v>39448</v>
      </c>
      <c r="B169">
        <v>119.8</v>
      </c>
    </row>
    <row r="170" spans="1:2">
      <c r="A170" s="1">
        <v>39479</v>
      </c>
      <c r="B170">
        <v>75.599999999999994</v>
      </c>
    </row>
    <row r="171" spans="1:2">
      <c r="A171" s="1">
        <v>39508</v>
      </c>
      <c r="B171">
        <v>81.7</v>
      </c>
    </row>
    <row r="172" spans="1:2">
      <c r="A172" s="1">
        <v>39539</v>
      </c>
      <c r="B172">
        <v>113.7</v>
      </c>
    </row>
    <row r="173" spans="1:2">
      <c r="A173" s="1">
        <v>39569</v>
      </c>
      <c r="B173">
        <v>131.30000000000001</v>
      </c>
    </row>
    <row r="174" spans="1:2">
      <c r="A174" s="1">
        <v>39600</v>
      </c>
      <c r="B174">
        <v>149.80000000000001</v>
      </c>
    </row>
    <row r="175" spans="1:2">
      <c r="A175" s="1">
        <v>39630</v>
      </c>
      <c r="B175">
        <v>175.7</v>
      </c>
    </row>
    <row r="176" spans="1:2">
      <c r="A176" s="1">
        <v>39661</v>
      </c>
      <c r="B176">
        <v>291.89999999999998</v>
      </c>
    </row>
    <row r="177" spans="1:2">
      <c r="A177" s="1">
        <v>39692</v>
      </c>
      <c r="B177">
        <v>495.6</v>
      </c>
    </row>
    <row r="178" spans="1:2">
      <c r="A178" s="1">
        <v>39722</v>
      </c>
      <c r="B178">
        <v>618.5</v>
      </c>
    </row>
    <row r="179" spans="1:2">
      <c r="A179" s="1">
        <v>39753</v>
      </c>
      <c r="B179">
        <v>422.2</v>
      </c>
    </row>
    <row r="180" spans="1:2">
      <c r="A180" s="1">
        <v>39783</v>
      </c>
      <c r="B180">
        <v>277.3</v>
      </c>
    </row>
    <row r="181" spans="1:2">
      <c r="A181" s="1">
        <v>39814</v>
      </c>
      <c r="B181">
        <v>123.4</v>
      </c>
    </row>
    <row r="182" spans="1:2">
      <c r="A182" s="1">
        <v>39845</v>
      </c>
      <c r="B182">
        <v>76.900000000000006</v>
      </c>
    </row>
    <row r="183" spans="1:2">
      <c r="A183" s="1">
        <v>39873</v>
      </c>
      <c r="B183">
        <v>82.8</v>
      </c>
    </row>
    <row r="184" spans="1:2">
      <c r="A184" s="1">
        <v>39904</v>
      </c>
      <c r="B184">
        <v>115.9</v>
      </c>
    </row>
    <row r="185" spans="1:2">
      <c r="A185" s="1">
        <v>39934</v>
      </c>
      <c r="B185">
        <v>133.30000000000001</v>
      </c>
    </row>
    <row r="186" spans="1:2">
      <c r="A186" s="1">
        <v>39965</v>
      </c>
      <c r="B186">
        <v>151.6</v>
      </c>
    </row>
    <row r="187" spans="1:2">
      <c r="A187" s="1">
        <v>39995</v>
      </c>
      <c r="B187">
        <v>172.9</v>
      </c>
    </row>
    <row r="188" spans="1:2">
      <c r="A188" s="1">
        <v>40026</v>
      </c>
      <c r="B188">
        <v>291.3</v>
      </c>
    </row>
    <row r="189" spans="1:2">
      <c r="A189" s="1">
        <v>40057</v>
      </c>
      <c r="B189">
        <v>436.2</v>
      </c>
    </row>
    <row r="190" spans="1:2">
      <c r="A190" s="1">
        <v>40087</v>
      </c>
      <c r="B190">
        <v>661.2</v>
      </c>
    </row>
    <row r="191" spans="1:2">
      <c r="A191" s="1">
        <v>40118</v>
      </c>
      <c r="B191">
        <v>448.4</v>
      </c>
    </row>
    <row r="192" spans="1:2">
      <c r="A192" s="1">
        <v>40148</v>
      </c>
      <c r="B192">
        <v>281.8</v>
      </c>
    </row>
    <row r="193" spans="1:2">
      <c r="A193" s="1">
        <v>40179</v>
      </c>
      <c r="B193">
        <v>131.19999999999999</v>
      </c>
    </row>
    <row r="194" spans="1:2">
      <c r="A194" s="1">
        <v>40210</v>
      </c>
      <c r="B194">
        <v>76.400000000000006</v>
      </c>
    </row>
    <row r="195" spans="1:2">
      <c r="A195" s="1">
        <v>40238</v>
      </c>
      <c r="B195">
        <v>82.4</v>
      </c>
    </row>
    <row r="196" spans="1:2">
      <c r="A196" s="1">
        <v>40269</v>
      </c>
      <c r="B196">
        <v>116</v>
      </c>
    </row>
    <row r="197" spans="1:2">
      <c r="A197" s="1">
        <v>40299</v>
      </c>
      <c r="B197">
        <v>132.6</v>
      </c>
    </row>
    <row r="198" spans="1:2">
      <c r="A198" s="1">
        <v>40330</v>
      </c>
      <c r="B198">
        <v>150.69999999999999</v>
      </c>
    </row>
    <row r="199" spans="1:2">
      <c r="A199" s="1">
        <v>40360</v>
      </c>
      <c r="B199">
        <v>164.6</v>
      </c>
    </row>
    <row r="200" spans="1:2">
      <c r="A200" s="1">
        <v>40391</v>
      </c>
      <c r="B200">
        <v>259.60000000000002</v>
      </c>
    </row>
    <row r="201" spans="1:2">
      <c r="A201" s="1">
        <v>40422</v>
      </c>
      <c r="B201">
        <v>329.7</v>
      </c>
    </row>
    <row r="202" spans="1:2">
      <c r="A202" s="1">
        <v>40452</v>
      </c>
      <c r="B202">
        <v>491.3</v>
      </c>
    </row>
    <row r="203" spans="1:2">
      <c r="A203" s="1">
        <v>40483</v>
      </c>
      <c r="B203">
        <v>428.2</v>
      </c>
    </row>
    <row r="204" spans="1:2">
      <c r="A204" s="1">
        <v>40513</v>
      </c>
      <c r="B204">
        <v>259.8</v>
      </c>
    </row>
    <row r="205" spans="1:2">
      <c r="A205" s="1">
        <v>40544</v>
      </c>
      <c r="B205">
        <v>131</v>
      </c>
    </row>
    <row r="206" spans="1:2">
      <c r="A206" s="1">
        <v>40575</v>
      </c>
      <c r="B206">
        <v>77.2</v>
      </c>
    </row>
    <row r="207" spans="1:2">
      <c r="A207" s="1">
        <v>40603</v>
      </c>
      <c r="B207">
        <v>83.4</v>
      </c>
    </row>
    <row r="208" spans="1:2">
      <c r="A208" s="1">
        <v>40634</v>
      </c>
      <c r="B208">
        <v>117.2</v>
      </c>
    </row>
    <row r="209" spans="1:2">
      <c r="A209" s="1">
        <v>40664</v>
      </c>
      <c r="B209">
        <v>133.80000000000001</v>
      </c>
    </row>
    <row r="210" spans="1:2">
      <c r="A210" s="1">
        <v>40695</v>
      </c>
      <c r="B210">
        <v>151.80000000000001</v>
      </c>
    </row>
    <row r="211" spans="1:2">
      <c r="A211" s="1">
        <v>40725</v>
      </c>
      <c r="B211">
        <v>166.9</v>
      </c>
    </row>
    <row r="212" spans="1:2">
      <c r="A212" s="1">
        <v>40756</v>
      </c>
      <c r="B212">
        <v>296.2</v>
      </c>
    </row>
    <row r="213" spans="1:2">
      <c r="A213" s="1">
        <v>40787</v>
      </c>
      <c r="B213">
        <v>412.8</v>
      </c>
    </row>
    <row r="214" spans="1:2">
      <c r="A214" s="1">
        <v>40817</v>
      </c>
      <c r="B214">
        <v>680.4</v>
      </c>
    </row>
    <row r="215" spans="1:2">
      <c r="A215" s="1">
        <v>40848</v>
      </c>
      <c r="B215">
        <v>597.79999999999995</v>
      </c>
    </row>
    <row r="216" spans="1:2">
      <c r="A216" s="1">
        <v>40878</v>
      </c>
      <c r="B216">
        <v>362.7</v>
      </c>
    </row>
    <row r="217" spans="1:2">
      <c r="A217" s="1">
        <v>40909</v>
      </c>
      <c r="B217">
        <v>136.5</v>
      </c>
    </row>
    <row r="218" spans="1:2">
      <c r="A218" s="1">
        <v>40940</v>
      </c>
      <c r="B218">
        <v>78.5</v>
      </c>
    </row>
    <row r="219" spans="1:2">
      <c r="A219" s="1">
        <v>40969</v>
      </c>
      <c r="B219">
        <v>85.9</v>
      </c>
    </row>
    <row r="220" spans="1:2">
      <c r="A220" s="1">
        <v>41000</v>
      </c>
      <c r="B220">
        <v>121.9</v>
      </c>
    </row>
    <row r="221" spans="1:2">
      <c r="A221" s="1">
        <v>41030</v>
      </c>
      <c r="B221">
        <v>139.30000000000001</v>
      </c>
    </row>
    <row r="222" spans="1:2">
      <c r="A222" s="1">
        <v>41061</v>
      </c>
      <c r="B222">
        <v>157.5</v>
      </c>
    </row>
    <row r="223" spans="1:2">
      <c r="A223" s="1">
        <v>41091</v>
      </c>
      <c r="B223">
        <v>170.9</v>
      </c>
    </row>
    <row r="224" spans="1:2">
      <c r="A224" s="1">
        <v>41122</v>
      </c>
      <c r="B224">
        <v>282.8</v>
      </c>
    </row>
    <row r="225" spans="1:2">
      <c r="A225" s="1">
        <v>41153</v>
      </c>
      <c r="B225">
        <v>392.2</v>
      </c>
    </row>
    <row r="226" spans="1:2">
      <c r="A226" s="1">
        <v>41183</v>
      </c>
      <c r="B226">
        <v>616.4</v>
      </c>
    </row>
    <row r="227" spans="1:2">
      <c r="A227" s="1">
        <v>41214</v>
      </c>
      <c r="B227">
        <v>505.1</v>
      </c>
    </row>
    <row r="228" spans="1:2">
      <c r="A228" s="1">
        <v>41244</v>
      </c>
      <c r="B228">
        <v>325.3</v>
      </c>
    </row>
    <row r="229" spans="1:2">
      <c r="A229" s="1">
        <v>41275</v>
      </c>
      <c r="B229">
        <v>137.1</v>
      </c>
    </row>
    <row r="230" spans="1:2">
      <c r="A230" s="1">
        <v>41306</v>
      </c>
      <c r="B230">
        <v>79.2</v>
      </c>
    </row>
    <row r="231" spans="1:2">
      <c r="A231" s="1">
        <v>41334</v>
      </c>
      <c r="B231">
        <v>86.6</v>
      </c>
    </row>
    <row r="232" spans="1:2">
      <c r="A232" s="1">
        <v>41365</v>
      </c>
      <c r="B232">
        <v>122.5</v>
      </c>
    </row>
    <row r="233" spans="1:2">
      <c r="A233" s="1">
        <v>41395</v>
      </c>
      <c r="B233">
        <v>139.6</v>
      </c>
    </row>
    <row r="234" spans="1:2">
      <c r="A234" s="1">
        <v>41426</v>
      </c>
      <c r="B234">
        <v>157.5</v>
      </c>
    </row>
    <row r="235" spans="1:2">
      <c r="A235" s="1">
        <v>41456</v>
      </c>
      <c r="B235">
        <v>171.8</v>
      </c>
    </row>
    <row r="236" spans="1:2">
      <c r="A236" s="1">
        <v>41487</v>
      </c>
      <c r="B236">
        <v>296.39999999999998</v>
      </c>
    </row>
    <row r="237" spans="1:2">
      <c r="A237" s="1">
        <v>41518</v>
      </c>
      <c r="B237">
        <v>402.4</v>
      </c>
    </row>
    <row r="238" spans="1:2">
      <c r="A238" s="1">
        <v>41548</v>
      </c>
      <c r="B238">
        <v>623.20000000000005</v>
      </c>
    </row>
    <row r="239" spans="1:2">
      <c r="A239" s="1">
        <v>41579</v>
      </c>
      <c r="B239">
        <v>611.70000000000005</v>
      </c>
    </row>
    <row r="240" spans="1:2">
      <c r="A240" s="1">
        <v>41609</v>
      </c>
      <c r="B240">
        <v>356.2</v>
      </c>
    </row>
    <row r="241" spans="1:2">
      <c r="A241" s="1">
        <v>41640</v>
      </c>
      <c r="B241">
        <v>138.1</v>
      </c>
    </row>
    <row r="242" spans="1:2">
      <c r="A242" s="1">
        <v>41671</v>
      </c>
      <c r="B242">
        <v>81.3</v>
      </c>
    </row>
    <row r="243" spans="1:2">
      <c r="A243" s="1">
        <v>41699</v>
      </c>
      <c r="B243">
        <v>89.1</v>
      </c>
    </row>
    <row r="244" spans="1:2">
      <c r="A244" s="1">
        <v>41730</v>
      </c>
      <c r="B244">
        <v>126.3</v>
      </c>
    </row>
    <row r="245" spans="1:2">
      <c r="A245" s="1">
        <v>41760</v>
      </c>
      <c r="B245">
        <v>145</v>
      </c>
    </row>
    <row r="246" spans="1:2">
      <c r="A246" s="1">
        <v>41791</v>
      </c>
      <c r="B246">
        <v>163.69999999999999</v>
      </c>
    </row>
    <row r="247" spans="1:2">
      <c r="A247" s="1">
        <v>41821</v>
      </c>
      <c r="B247">
        <v>177.6</v>
      </c>
    </row>
    <row r="248" spans="1:2">
      <c r="A248" s="1">
        <v>41852</v>
      </c>
      <c r="B248">
        <v>323.10000000000002</v>
      </c>
    </row>
    <row r="249" spans="1:2">
      <c r="A249" s="1">
        <v>41883</v>
      </c>
      <c r="B249">
        <v>423.3</v>
      </c>
    </row>
    <row r="250" spans="1:2">
      <c r="A250" s="1">
        <v>41913</v>
      </c>
      <c r="B250">
        <v>729.2</v>
      </c>
    </row>
    <row r="251" spans="1:2">
      <c r="A251" s="1">
        <v>41944</v>
      </c>
      <c r="B251">
        <v>542</v>
      </c>
    </row>
    <row r="252" spans="1:2">
      <c r="A252" s="1">
        <v>41974</v>
      </c>
      <c r="B252">
        <v>360.1</v>
      </c>
    </row>
    <row r="253" spans="1:2">
      <c r="A253" s="1">
        <v>42005</v>
      </c>
      <c r="B253">
        <v>144.5</v>
      </c>
    </row>
    <row r="254" spans="1:2">
      <c r="A254" s="1">
        <v>42036</v>
      </c>
      <c r="B254">
        <v>82.7</v>
      </c>
    </row>
    <row r="255" spans="1:2">
      <c r="A255" s="1">
        <v>42064</v>
      </c>
      <c r="B255">
        <v>90.9</v>
      </c>
    </row>
    <row r="256" spans="1:2">
      <c r="A256" s="1">
        <v>42095</v>
      </c>
      <c r="B256">
        <v>130.30000000000001</v>
      </c>
    </row>
    <row r="257" spans="1:2">
      <c r="A257" s="1">
        <v>42125</v>
      </c>
      <c r="B257">
        <v>148.19999999999999</v>
      </c>
    </row>
    <row r="258" spans="1:2">
      <c r="A258" s="1">
        <v>42156</v>
      </c>
      <c r="B258">
        <v>166.3</v>
      </c>
    </row>
    <row r="259" spans="1:2">
      <c r="A259" s="1">
        <v>42186</v>
      </c>
      <c r="B259">
        <v>178.5</v>
      </c>
    </row>
    <row r="260" spans="1:2">
      <c r="A260" s="1">
        <v>42217</v>
      </c>
      <c r="B260">
        <v>313.39999999999998</v>
      </c>
    </row>
    <row r="261" spans="1:2">
      <c r="A261" s="1">
        <v>42248</v>
      </c>
      <c r="B261">
        <v>429.2</v>
      </c>
    </row>
    <row r="262" spans="1:2">
      <c r="A262" s="1">
        <v>42278</v>
      </c>
      <c r="B262">
        <v>748.1</v>
      </c>
    </row>
    <row r="263" spans="1:2">
      <c r="A263" s="1">
        <v>42309</v>
      </c>
      <c r="B263">
        <v>577.20000000000005</v>
      </c>
    </row>
    <row r="264" spans="1:2">
      <c r="A264" s="1">
        <v>42339</v>
      </c>
      <c r="B264">
        <v>364.5</v>
      </c>
    </row>
    <row r="265" spans="1:2">
      <c r="A265" s="1">
        <v>42370</v>
      </c>
      <c r="B265">
        <v>148.1</v>
      </c>
    </row>
    <row r="266" spans="1:2">
      <c r="A266" s="1">
        <v>42401</v>
      </c>
      <c r="B266">
        <v>85.4</v>
      </c>
    </row>
    <row r="267" spans="1:2">
      <c r="A267" s="1">
        <v>42430</v>
      </c>
      <c r="B267">
        <v>94.4</v>
      </c>
    </row>
    <row r="268" spans="1:2">
      <c r="A268" s="1">
        <v>42461</v>
      </c>
      <c r="B268">
        <v>135</v>
      </c>
    </row>
    <row r="269" spans="1:2">
      <c r="A269" s="1">
        <v>42491</v>
      </c>
      <c r="B269">
        <v>153.4</v>
      </c>
    </row>
    <row r="270" spans="1:2">
      <c r="A270" s="1">
        <v>42522</v>
      </c>
      <c r="B270">
        <v>171.9</v>
      </c>
    </row>
    <row r="271" spans="1:2">
      <c r="A271" s="1">
        <v>42552</v>
      </c>
      <c r="B271">
        <v>183.7</v>
      </c>
    </row>
    <row r="272" spans="1:2">
      <c r="A272" s="1">
        <v>42583</v>
      </c>
      <c r="B272">
        <v>336.6</v>
      </c>
    </row>
    <row r="273" spans="1:2">
      <c r="A273" s="1">
        <v>42614</v>
      </c>
      <c r="B273">
        <v>453.7</v>
      </c>
    </row>
    <row r="274" spans="1:2">
      <c r="A274" s="1">
        <v>42644</v>
      </c>
      <c r="B274">
        <v>783.3</v>
      </c>
    </row>
    <row r="275" spans="1:2">
      <c r="A275" s="1">
        <v>42675</v>
      </c>
      <c r="B275">
        <v>602</v>
      </c>
    </row>
    <row r="276" spans="1:2">
      <c r="A276" s="1">
        <v>42705</v>
      </c>
      <c r="B276">
        <v>389.2</v>
      </c>
    </row>
    <row r="277" spans="1:2">
      <c r="A277" s="1">
        <v>42736</v>
      </c>
      <c r="B277">
        <v>153.1</v>
      </c>
    </row>
    <row r="278" spans="1:2">
      <c r="A278" s="1">
        <v>42767</v>
      </c>
      <c r="B278">
        <v>86.5</v>
      </c>
    </row>
    <row r="279" spans="1:2">
      <c r="A279" s="1">
        <v>42795</v>
      </c>
      <c r="B279">
        <v>95.2</v>
      </c>
    </row>
    <row r="280" spans="1:2">
      <c r="A280" s="1">
        <v>42826</v>
      </c>
      <c r="B280">
        <v>137.5</v>
      </c>
    </row>
    <row r="281" spans="1:2">
      <c r="A281" s="1">
        <v>42856</v>
      </c>
      <c r="B281">
        <v>155.69999999999999</v>
      </c>
    </row>
    <row r="282" spans="1:2">
      <c r="A282" s="1">
        <v>42887</v>
      </c>
      <c r="B282">
        <v>173.7</v>
      </c>
    </row>
    <row r="283" spans="1:2">
      <c r="A283" s="1">
        <v>42917</v>
      </c>
      <c r="B283">
        <v>182.6</v>
      </c>
    </row>
    <row r="284" spans="1:2">
      <c r="A284" s="1">
        <v>42948</v>
      </c>
      <c r="B284">
        <v>329.9</v>
      </c>
    </row>
    <row r="285" spans="1:2">
      <c r="A285" s="1">
        <v>42979</v>
      </c>
      <c r="B285">
        <v>480.5</v>
      </c>
    </row>
    <row r="286" spans="1:2">
      <c r="A286" s="1">
        <v>43009</v>
      </c>
      <c r="B286">
        <v>856.1</v>
      </c>
    </row>
    <row r="287" spans="1:2">
      <c r="A287" s="1">
        <v>43040</v>
      </c>
      <c r="B287">
        <v>591.20000000000005</v>
      </c>
    </row>
    <row r="288" spans="1:2">
      <c r="A288" s="1">
        <v>43070</v>
      </c>
      <c r="B288">
        <v>396.6</v>
      </c>
    </row>
    <row r="289" spans="1:2">
      <c r="A289" s="1">
        <v>43101</v>
      </c>
      <c r="B289">
        <v>159.1</v>
      </c>
    </row>
    <row r="290" spans="1:2">
      <c r="A290" s="1">
        <v>43132</v>
      </c>
      <c r="B290">
        <v>88.8</v>
      </c>
    </row>
    <row r="291" spans="1:2">
      <c r="A291" s="1">
        <v>43160</v>
      </c>
      <c r="B291">
        <v>97.8</v>
      </c>
    </row>
    <row r="292" spans="1:2">
      <c r="A292" s="1">
        <v>43191</v>
      </c>
      <c r="B292">
        <v>141.4</v>
      </c>
    </row>
    <row r="293" spans="1:2">
      <c r="A293" s="1">
        <v>43221</v>
      </c>
      <c r="B293">
        <v>159.69999999999999</v>
      </c>
    </row>
    <row r="294" spans="1:2">
      <c r="A294" s="1">
        <v>43252</v>
      </c>
      <c r="B294">
        <v>178</v>
      </c>
    </row>
    <row r="295" spans="1:2">
      <c r="A295" s="1">
        <v>43282</v>
      </c>
      <c r="B295">
        <v>184.9</v>
      </c>
    </row>
    <row r="296" spans="1:2">
      <c r="A296" s="1">
        <v>43313</v>
      </c>
      <c r="B296">
        <v>336.8</v>
      </c>
    </row>
    <row r="297" spans="1:2">
      <c r="A297" s="1">
        <v>43344</v>
      </c>
      <c r="B297">
        <v>431</v>
      </c>
    </row>
    <row r="298" spans="1:2">
      <c r="A298" s="1">
        <v>43374</v>
      </c>
      <c r="B298">
        <v>820.2</v>
      </c>
    </row>
    <row r="299" spans="1:2">
      <c r="A299" s="1">
        <v>43405</v>
      </c>
      <c r="B299">
        <v>663.3</v>
      </c>
    </row>
    <row r="300" spans="1:2">
      <c r="A300" s="1">
        <v>43435</v>
      </c>
      <c r="B300">
        <v>374.8</v>
      </c>
    </row>
    <row r="301" spans="1:2">
      <c r="A301" s="1">
        <v>43466</v>
      </c>
      <c r="B301">
        <v>159.9</v>
      </c>
    </row>
    <row r="302" spans="1:2">
      <c r="A302" s="1">
        <v>43497</v>
      </c>
      <c r="B302">
        <v>89.6</v>
      </c>
    </row>
    <row r="303" spans="1:2">
      <c r="A303" s="1">
        <v>43525</v>
      </c>
      <c r="B303">
        <v>99</v>
      </c>
    </row>
    <row r="304" spans="1:2">
      <c r="A304" s="1">
        <v>43556</v>
      </c>
      <c r="B304">
        <v>143.80000000000001</v>
      </c>
    </row>
    <row r="305" spans="1:2">
      <c r="A305" s="1">
        <v>43586</v>
      </c>
      <c r="B305">
        <v>162.30000000000001</v>
      </c>
    </row>
    <row r="306" spans="1:2">
      <c r="A306" s="1">
        <v>43617</v>
      </c>
      <c r="B306">
        <v>180.1</v>
      </c>
    </row>
    <row r="307" spans="1:2">
      <c r="A307" s="1">
        <v>43647</v>
      </c>
      <c r="B307">
        <v>187.4</v>
      </c>
    </row>
    <row r="308" spans="1:2">
      <c r="A308" s="1">
        <v>43678</v>
      </c>
      <c r="B308">
        <v>358.3</v>
      </c>
    </row>
    <row r="309" spans="1:2">
      <c r="A309" s="1">
        <v>43709</v>
      </c>
      <c r="B309">
        <v>446.5</v>
      </c>
    </row>
    <row r="310" spans="1:2">
      <c r="A310" s="1">
        <v>43739</v>
      </c>
      <c r="B310">
        <v>867.8</v>
      </c>
    </row>
    <row r="311" spans="1:2">
      <c r="A311" s="1">
        <v>43770</v>
      </c>
      <c r="B311">
        <v>699.1</v>
      </c>
    </row>
    <row r="312" spans="1:2">
      <c r="A312" s="1">
        <v>43800</v>
      </c>
      <c r="B312">
        <v>397.3</v>
      </c>
    </row>
    <row r="313" spans="1:2">
      <c r="A313" s="1">
        <v>43831</v>
      </c>
      <c r="B313">
        <v>169.1</v>
      </c>
    </row>
    <row r="314" spans="1:2">
      <c r="A314" s="1">
        <v>43862</v>
      </c>
      <c r="B314">
        <v>92</v>
      </c>
    </row>
    <row r="315" spans="1:2">
      <c r="A315" s="1">
        <v>43891</v>
      </c>
      <c r="B315">
        <v>101.9</v>
      </c>
    </row>
    <row r="316" spans="1:2">
      <c r="A316" s="1">
        <v>43922</v>
      </c>
      <c r="B316">
        <v>147.80000000000001</v>
      </c>
    </row>
    <row r="317" spans="1:2">
      <c r="A317" s="1">
        <v>43952</v>
      </c>
      <c r="B317">
        <v>167</v>
      </c>
    </row>
    <row r="318" spans="1:2">
      <c r="A318" s="1">
        <v>43983</v>
      </c>
      <c r="B318">
        <v>185.5</v>
      </c>
    </row>
    <row r="319" spans="1:2">
      <c r="A319" s="1">
        <v>44013</v>
      </c>
      <c r="B319">
        <v>192.6</v>
      </c>
    </row>
    <row r="320" spans="1:2">
      <c r="A320" s="1">
        <v>44044</v>
      </c>
      <c r="B320">
        <v>372.7</v>
      </c>
    </row>
    <row r="321" spans="1:2">
      <c r="A321" s="1">
        <v>44075</v>
      </c>
      <c r="B321">
        <v>464.4</v>
      </c>
    </row>
    <row r="322" spans="1:2">
      <c r="A322" s="1">
        <v>44105</v>
      </c>
      <c r="B322">
        <v>886</v>
      </c>
    </row>
    <row r="323" spans="1:2">
      <c r="A323" s="1">
        <v>44136</v>
      </c>
      <c r="B323">
        <v>666.3</v>
      </c>
    </row>
    <row r="324" spans="1:2">
      <c r="A324" s="1">
        <v>44166</v>
      </c>
      <c r="B324">
        <v>389.8</v>
      </c>
    </row>
    <row r="325" spans="1:2">
      <c r="A325" s="1">
        <v>44197</v>
      </c>
      <c r="B325">
        <v>182</v>
      </c>
    </row>
    <row r="326" spans="1:2">
      <c r="A326" s="1">
        <v>44228</v>
      </c>
      <c r="B326">
        <v>91.9</v>
      </c>
    </row>
    <row r="327" spans="1:2">
      <c r="A327" s="1">
        <v>44256</v>
      </c>
      <c r="B327">
        <v>102.2</v>
      </c>
    </row>
    <row r="328" spans="1:2">
      <c r="A328" s="1">
        <v>44287</v>
      </c>
      <c r="B328">
        <v>148.30000000000001</v>
      </c>
    </row>
    <row r="329" spans="1:2">
      <c r="A329" s="1">
        <v>44317</v>
      </c>
      <c r="B329">
        <v>167.1</v>
      </c>
    </row>
    <row r="330" spans="1:2">
      <c r="A330" s="1">
        <v>44348</v>
      </c>
      <c r="B330">
        <v>185.5</v>
      </c>
    </row>
    <row r="331" spans="1:2">
      <c r="A331" s="1">
        <v>44378</v>
      </c>
      <c r="B331">
        <v>192.8</v>
      </c>
    </row>
    <row r="332" spans="1:2">
      <c r="A332" s="1">
        <v>44409</v>
      </c>
      <c r="B332">
        <v>374.6</v>
      </c>
    </row>
    <row r="333" spans="1:2">
      <c r="A333" s="1">
        <v>44440</v>
      </c>
      <c r="B333">
        <v>420.2</v>
      </c>
    </row>
    <row r="334" spans="1:2">
      <c r="A334" s="1">
        <v>44470</v>
      </c>
      <c r="B334">
        <v>836.3</v>
      </c>
    </row>
    <row r="335" spans="1:2">
      <c r="A335" s="1">
        <v>44501</v>
      </c>
      <c r="B335">
        <v>700.8</v>
      </c>
    </row>
    <row r="336" spans="1:2">
      <c r="A336" s="1">
        <v>44531</v>
      </c>
      <c r="B336">
        <v>440.1</v>
      </c>
    </row>
    <row r="337" spans="1:2">
      <c r="A337" s="1">
        <v>44562</v>
      </c>
      <c r="B337">
        <v>185.7</v>
      </c>
    </row>
    <row r="338" spans="1:2">
      <c r="A338" s="1">
        <v>44593</v>
      </c>
      <c r="B338">
        <v>95.3</v>
      </c>
    </row>
    <row r="339" spans="1:2">
      <c r="A339" s="1">
        <v>44621</v>
      </c>
      <c r="B339">
        <v>106.5</v>
      </c>
    </row>
    <row r="340" spans="1:2">
      <c r="A340" s="1">
        <v>44652</v>
      </c>
      <c r="B340">
        <v>159.80000000000001</v>
      </c>
    </row>
    <row r="341" spans="1:2">
      <c r="A341" s="1">
        <v>44682</v>
      </c>
      <c r="B341">
        <v>182.5</v>
      </c>
    </row>
    <row r="342" spans="1:2">
      <c r="A342" s="1">
        <v>44713</v>
      </c>
      <c r="B342">
        <v>201.1</v>
      </c>
    </row>
    <row r="343" spans="1:2">
      <c r="A343" s="1">
        <v>44743</v>
      </c>
      <c r="B343">
        <v>209.1</v>
      </c>
    </row>
    <row r="344" spans="1:2">
      <c r="A344" s="1">
        <v>44774</v>
      </c>
      <c r="B344">
        <v>404.4</v>
      </c>
    </row>
    <row r="345" spans="1:2">
      <c r="A345" s="1">
        <v>44805</v>
      </c>
      <c r="B345">
        <v>485.7</v>
      </c>
    </row>
    <row r="346" spans="1:2">
      <c r="A346" s="1">
        <v>44835</v>
      </c>
      <c r="B346">
        <v>952.1</v>
      </c>
    </row>
    <row r="347" spans="1:2">
      <c r="A347" s="1">
        <v>44866</v>
      </c>
      <c r="B347">
        <v>778.8</v>
      </c>
    </row>
    <row r="348" spans="1:2">
      <c r="A348" s="1">
        <v>44896</v>
      </c>
      <c r="B348">
        <v>476.6</v>
      </c>
    </row>
    <row r="349" spans="1:2">
      <c r="B349">
        <v>196.8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C5A83-961B-4FC7-A9C4-F1CDD13F24D2}">
  <dimension ref="A1:C117"/>
  <sheetViews>
    <sheetView workbookViewId="0">
      <selection activeCell="B6" sqref="B6:B116"/>
    </sheetView>
  </sheetViews>
  <sheetFormatPr defaultRowHeight="14.4"/>
  <cols>
    <col min="1" max="1" width="10.109375" bestFit="1" customWidth="1"/>
  </cols>
  <sheetData>
    <row r="1" spans="1:3">
      <c r="B1" t="s">
        <v>691</v>
      </c>
    </row>
    <row r="2" spans="1:3">
      <c r="A2" s="1">
        <v>34425</v>
      </c>
      <c r="B2">
        <v>6.8</v>
      </c>
    </row>
    <row r="3" spans="1:3">
      <c r="A3" s="1">
        <v>34516</v>
      </c>
      <c r="B3">
        <v>7.4</v>
      </c>
    </row>
    <row r="4" spans="1:3">
      <c r="A4" s="1">
        <v>34608</v>
      </c>
      <c r="B4">
        <v>7.7</v>
      </c>
    </row>
    <row r="5" spans="1:3">
      <c r="A5" s="1">
        <v>34700</v>
      </c>
      <c r="B5">
        <v>7.8</v>
      </c>
    </row>
    <row r="6" spans="1:3">
      <c r="A6" s="1">
        <v>34790</v>
      </c>
      <c r="B6">
        <v>8</v>
      </c>
      <c r="C6">
        <f>B6/B2</f>
        <v>1.1764705882352942</v>
      </c>
    </row>
    <row r="7" spans="1:3">
      <c r="A7" s="1">
        <v>34881</v>
      </c>
      <c r="B7">
        <v>8.3000000000000007</v>
      </c>
      <c r="C7">
        <f t="shared" ref="C7:C70" si="0">B7/B3</f>
        <v>1.1216216216216217</v>
      </c>
    </row>
    <row r="8" spans="1:3">
      <c r="A8" s="1">
        <v>34973</v>
      </c>
      <c r="B8">
        <v>8.6999999999999993</v>
      </c>
      <c r="C8">
        <f t="shared" si="0"/>
        <v>1.1298701298701297</v>
      </c>
    </row>
    <row r="9" spans="1:3">
      <c r="A9" s="1">
        <v>35065</v>
      </c>
      <c r="B9">
        <v>9.1</v>
      </c>
      <c r="C9">
        <f t="shared" si="0"/>
        <v>1.1666666666666667</v>
      </c>
    </row>
    <row r="10" spans="1:3">
      <c r="A10" s="1">
        <v>35156</v>
      </c>
      <c r="B10">
        <v>9.1999999999999993</v>
      </c>
      <c r="C10">
        <f t="shared" si="0"/>
        <v>1.1499999999999999</v>
      </c>
    </row>
    <row r="11" spans="1:3">
      <c r="A11" s="1">
        <v>35247</v>
      </c>
      <c r="B11">
        <v>9.6</v>
      </c>
      <c r="C11">
        <f t="shared" si="0"/>
        <v>1.1566265060240963</v>
      </c>
    </row>
    <row r="12" spans="1:3">
      <c r="A12" s="1">
        <v>35339</v>
      </c>
      <c r="B12">
        <v>9.6999999999999993</v>
      </c>
      <c r="C12">
        <f t="shared" si="0"/>
        <v>1.1149425287356323</v>
      </c>
    </row>
    <row r="13" spans="1:3">
      <c r="A13" s="1">
        <v>35431</v>
      </c>
      <c r="B13">
        <v>9.9</v>
      </c>
      <c r="C13">
        <f t="shared" si="0"/>
        <v>1.087912087912088</v>
      </c>
    </row>
    <row r="14" spans="1:3">
      <c r="A14" s="1">
        <v>35521</v>
      </c>
      <c r="B14">
        <v>10.3</v>
      </c>
      <c r="C14">
        <f t="shared" si="0"/>
        <v>1.1195652173913044</v>
      </c>
    </row>
    <row r="15" spans="1:3">
      <c r="A15" s="1">
        <v>35612</v>
      </c>
      <c r="B15">
        <v>10.8</v>
      </c>
      <c r="C15">
        <f t="shared" si="0"/>
        <v>1.1250000000000002</v>
      </c>
    </row>
    <row r="16" spans="1:3">
      <c r="A16" s="1">
        <v>35704</v>
      </c>
      <c r="B16">
        <v>10.9</v>
      </c>
      <c r="C16">
        <f t="shared" si="0"/>
        <v>1.1237113402061858</v>
      </c>
    </row>
    <row r="17" spans="1:3">
      <c r="A17" s="1">
        <v>35796</v>
      </c>
      <c r="B17">
        <v>11.2</v>
      </c>
      <c r="C17">
        <f t="shared" si="0"/>
        <v>1.1313131313131313</v>
      </c>
    </row>
    <row r="18" spans="1:3">
      <c r="A18" s="1">
        <v>35886</v>
      </c>
      <c r="B18">
        <v>11.6</v>
      </c>
      <c r="C18">
        <f t="shared" si="0"/>
        <v>1.1262135922330097</v>
      </c>
    </row>
    <row r="19" spans="1:3">
      <c r="A19" s="1">
        <v>35977</v>
      </c>
      <c r="B19">
        <v>11.5</v>
      </c>
      <c r="C19">
        <f t="shared" si="0"/>
        <v>1.0648148148148147</v>
      </c>
    </row>
    <row r="20" spans="1:3">
      <c r="A20" s="1">
        <v>36069</v>
      </c>
      <c r="B20">
        <v>11.6</v>
      </c>
      <c r="C20">
        <f t="shared" si="0"/>
        <v>1.0642201834862384</v>
      </c>
    </row>
    <row r="21" spans="1:3">
      <c r="A21" s="1">
        <v>36161</v>
      </c>
      <c r="B21">
        <v>12.8</v>
      </c>
      <c r="C21">
        <f t="shared" si="0"/>
        <v>1.142857142857143</v>
      </c>
    </row>
    <row r="22" spans="1:3">
      <c r="A22" s="1">
        <v>36251</v>
      </c>
      <c r="B22">
        <v>13.9</v>
      </c>
      <c r="C22">
        <f t="shared" si="0"/>
        <v>1.1982758620689655</v>
      </c>
    </row>
    <row r="23" spans="1:3">
      <c r="A23" s="1">
        <v>36342</v>
      </c>
      <c r="B23">
        <v>13.1</v>
      </c>
      <c r="C23">
        <f t="shared" si="0"/>
        <v>1.1391304347826086</v>
      </c>
    </row>
    <row r="24" spans="1:3">
      <c r="A24" s="1">
        <v>36434</v>
      </c>
      <c r="B24">
        <v>12.1</v>
      </c>
      <c r="C24">
        <f t="shared" si="0"/>
        <v>1.0431034482758621</v>
      </c>
    </row>
    <row r="25" spans="1:3">
      <c r="A25" s="1">
        <v>36526</v>
      </c>
      <c r="B25">
        <v>12.4</v>
      </c>
      <c r="C25">
        <f t="shared" si="0"/>
        <v>0.96875</v>
      </c>
    </row>
    <row r="26" spans="1:3">
      <c r="A26" s="1">
        <v>36617</v>
      </c>
      <c r="B26">
        <v>12.1</v>
      </c>
      <c r="C26">
        <f t="shared" si="0"/>
        <v>0.87050359712230208</v>
      </c>
    </row>
    <row r="27" spans="1:3">
      <c r="A27" s="1">
        <v>36708</v>
      </c>
      <c r="B27">
        <v>10.6</v>
      </c>
      <c r="C27">
        <f t="shared" si="0"/>
        <v>0.80916030534351147</v>
      </c>
    </row>
    <row r="28" spans="1:3">
      <c r="A28" s="1">
        <v>36800</v>
      </c>
      <c r="B28">
        <v>9.9</v>
      </c>
      <c r="C28">
        <f t="shared" si="0"/>
        <v>0.81818181818181823</v>
      </c>
    </row>
    <row r="29" spans="1:3">
      <c r="A29" s="1">
        <v>36892</v>
      </c>
      <c r="B29">
        <v>9.8000000000000007</v>
      </c>
      <c r="C29">
        <f t="shared" si="0"/>
        <v>0.79032258064516137</v>
      </c>
    </row>
    <row r="30" spans="1:3">
      <c r="A30" s="1">
        <v>36982</v>
      </c>
      <c r="B30">
        <v>10</v>
      </c>
      <c r="C30">
        <f t="shared" si="0"/>
        <v>0.82644628099173556</v>
      </c>
    </row>
    <row r="31" spans="1:3">
      <c r="A31" s="1">
        <v>37073</v>
      </c>
      <c r="B31">
        <v>9</v>
      </c>
      <c r="C31">
        <f t="shared" si="0"/>
        <v>0.84905660377358494</v>
      </c>
    </row>
    <row r="32" spans="1:3">
      <c r="A32" s="1">
        <v>37165</v>
      </c>
      <c r="B32">
        <v>8.6</v>
      </c>
      <c r="C32">
        <f t="shared" si="0"/>
        <v>0.86868686868686862</v>
      </c>
    </row>
    <row r="33" spans="1:3">
      <c r="A33" s="1">
        <v>37257</v>
      </c>
      <c r="B33">
        <v>8.8000000000000007</v>
      </c>
      <c r="C33">
        <f t="shared" si="0"/>
        <v>0.89795918367346939</v>
      </c>
    </row>
    <row r="34" spans="1:3">
      <c r="A34" s="1">
        <v>37347</v>
      </c>
      <c r="B34">
        <v>8.5</v>
      </c>
      <c r="C34">
        <f t="shared" si="0"/>
        <v>0.85</v>
      </c>
    </row>
    <row r="35" spans="1:3">
      <c r="A35" s="1">
        <v>37438</v>
      </c>
      <c r="B35">
        <v>7.8</v>
      </c>
      <c r="C35">
        <f t="shared" si="0"/>
        <v>0.8666666666666667</v>
      </c>
    </row>
    <row r="36" spans="1:3">
      <c r="A36" s="1">
        <v>37530</v>
      </c>
      <c r="B36">
        <v>7.4</v>
      </c>
      <c r="C36">
        <f t="shared" si="0"/>
        <v>0.86046511627906985</v>
      </c>
    </row>
    <row r="37" spans="1:3">
      <c r="A37" s="1">
        <v>37622</v>
      </c>
      <c r="B37">
        <v>8.3000000000000007</v>
      </c>
      <c r="C37">
        <f t="shared" si="0"/>
        <v>0.94318181818181823</v>
      </c>
    </row>
    <row r="38" spans="1:3">
      <c r="A38" s="1">
        <v>37712</v>
      </c>
      <c r="B38">
        <v>9.3000000000000007</v>
      </c>
      <c r="C38">
        <f t="shared" si="0"/>
        <v>1.0941176470588236</v>
      </c>
    </row>
    <row r="39" spans="1:3">
      <c r="A39" s="1">
        <v>37803</v>
      </c>
      <c r="B39">
        <v>8.6999999999999993</v>
      </c>
      <c r="C39">
        <f t="shared" si="0"/>
        <v>1.1153846153846154</v>
      </c>
    </row>
    <row r="40" spans="1:3">
      <c r="A40" s="1">
        <v>37895</v>
      </c>
      <c r="B40">
        <v>8.3000000000000007</v>
      </c>
      <c r="C40">
        <f t="shared" si="0"/>
        <v>1.1216216216216217</v>
      </c>
    </row>
    <row r="41" spans="1:3">
      <c r="A41" s="1">
        <v>37987</v>
      </c>
      <c r="B41">
        <v>8.3000000000000007</v>
      </c>
      <c r="C41">
        <f t="shared" si="0"/>
        <v>1</v>
      </c>
    </row>
    <row r="42" spans="1:3">
      <c r="A42" s="1">
        <v>38078</v>
      </c>
      <c r="B42">
        <v>9.1</v>
      </c>
      <c r="C42">
        <f t="shared" si="0"/>
        <v>0.97849462365591389</v>
      </c>
    </row>
    <row r="43" spans="1:3">
      <c r="A43" s="1">
        <v>38169</v>
      </c>
      <c r="B43">
        <v>8</v>
      </c>
      <c r="C43">
        <f t="shared" si="0"/>
        <v>0.91954022988505757</v>
      </c>
    </row>
    <row r="44" spans="1:3">
      <c r="A44" s="1">
        <v>38261</v>
      </c>
      <c r="B44">
        <v>7.4</v>
      </c>
      <c r="C44">
        <f t="shared" si="0"/>
        <v>0.89156626506024095</v>
      </c>
    </row>
    <row r="45" spans="1:3">
      <c r="A45" s="1">
        <v>38353</v>
      </c>
      <c r="B45">
        <v>8.1</v>
      </c>
      <c r="C45">
        <f t="shared" si="0"/>
        <v>0.97590361445783125</v>
      </c>
    </row>
    <row r="46" spans="1:3">
      <c r="A46" s="1">
        <v>38443</v>
      </c>
      <c r="B46">
        <v>8.3000000000000007</v>
      </c>
      <c r="C46">
        <f t="shared" si="0"/>
        <v>0.91208791208791218</v>
      </c>
    </row>
    <row r="47" spans="1:3">
      <c r="A47" s="1">
        <v>38534</v>
      </c>
      <c r="B47">
        <v>7.5</v>
      </c>
      <c r="C47">
        <f t="shared" si="0"/>
        <v>0.9375</v>
      </c>
    </row>
    <row r="48" spans="1:3">
      <c r="A48" s="1">
        <v>38626</v>
      </c>
      <c r="B48">
        <v>7.2</v>
      </c>
      <c r="C48">
        <f t="shared" si="0"/>
        <v>0.97297297297297292</v>
      </c>
    </row>
    <row r="49" spans="1:3">
      <c r="A49" s="1">
        <v>38718</v>
      </c>
      <c r="B49">
        <v>7.4</v>
      </c>
      <c r="C49">
        <f t="shared" si="0"/>
        <v>0.91358024691358031</v>
      </c>
    </row>
    <row r="50" spans="1:3">
      <c r="A50" s="1">
        <v>38808</v>
      </c>
      <c r="B50">
        <v>7.8</v>
      </c>
      <c r="C50">
        <f t="shared" si="0"/>
        <v>0.93975903614457823</v>
      </c>
    </row>
    <row r="51" spans="1:3">
      <c r="A51" s="1">
        <v>38899</v>
      </c>
      <c r="B51">
        <v>7.5</v>
      </c>
      <c r="C51">
        <f t="shared" si="0"/>
        <v>1</v>
      </c>
    </row>
    <row r="52" spans="1:3">
      <c r="A52" s="1">
        <v>38991</v>
      </c>
      <c r="B52">
        <v>6.8</v>
      </c>
      <c r="C52">
        <f t="shared" si="0"/>
        <v>0.94444444444444442</v>
      </c>
    </row>
    <row r="53" spans="1:3">
      <c r="A53" s="1">
        <v>39083</v>
      </c>
      <c r="B53">
        <v>6.7</v>
      </c>
      <c r="C53">
        <f t="shared" si="0"/>
        <v>0.90540540540540537</v>
      </c>
    </row>
    <row r="54" spans="1:3">
      <c r="A54" s="1">
        <v>39173</v>
      </c>
      <c r="B54">
        <v>7</v>
      </c>
      <c r="C54">
        <f t="shared" si="0"/>
        <v>0.89743589743589747</v>
      </c>
    </row>
    <row r="55" spans="1:3">
      <c r="A55" s="1">
        <v>39264</v>
      </c>
      <c r="B55">
        <v>6.2</v>
      </c>
      <c r="C55">
        <f t="shared" si="0"/>
        <v>0.82666666666666666</v>
      </c>
    </row>
    <row r="56" spans="1:3">
      <c r="A56" s="1">
        <v>39356</v>
      </c>
      <c r="B56">
        <v>5.7</v>
      </c>
      <c r="C56">
        <f t="shared" si="0"/>
        <v>0.83823529411764708</v>
      </c>
    </row>
    <row r="57" spans="1:3">
      <c r="A57" s="1">
        <v>39448</v>
      </c>
      <c r="B57">
        <v>5.7</v>
      </c>
      <c r="C57">
        <f t="shared" si="0"/>
        <v>0.85074626865671643</v>
      </c>
    </row>
    <row r="58" spans="1:3">
      <c r="A58" s="1">
        <v>39539</v>
      </c>
      <c r="B58">
        <v>6.7</v>
      </c>
      <c r="C58">
        <f t="shared" si="0"/>
        <v>0.95714285714285718</v>
      </c>
    </row>
    <row r="59" spans="1:3">
      <c r="A59" s="1">
        <v>39630</v>
      </c>
      <c r="B59">
        <v>5.8</v>
      </c>
      <c r="C59">
        <f t="shared" si="0"/>
        <v>0.93548387096774188</v>
      </c>
    </row>
    <row r="60" spans="1:3">
      <c r="A60" s="1">
        <v>39722</v>
      </c>
      <c r="B60">
        <v>5.8</v>
      </c>
      <c r="C60">
        <f t="shared" si="0"/>
        <v>1.0175438596491226</v>
      </c>
    </row>
    <row r="61" spans="1:3">
      <c r="A61" s="1">
        <v>39814</v>
      </c>
      <c r="B61">
        <v>6.9</v>
      </c>
      <c r="C61">
        <f t="shared" si="0"/>
        <v>1.2105263157894737</v>
      </c>
    </row>
    <row r="62" spans="1:3">
      <c r="A62" s="1">
        <v>39904</v>
      </c>
      <c r="B62">
        <v>8.9</v>
      </c>
      <c r="C62">
        <f t="shared" si="0"/>
        <v>1.3283582089552239</v>
      </c>
    </row>
    <row r="63" spans="1:3">
      <c r="A63" s="1">
        <v>39995</v>
      </c>
      <c r="B63">
        <v>8.6999999999999993</v>
      </c>
      <c r="C63">
        <f t="shared" si="0"/>
        <v>1.5</v>
      </c>
    </row>
    <row r="64" spans="1:3">
      <c r="A64" s="1">
        <v>40087</v>
      </c>
      <c r="B64">
        <v>8</v>
      </c>
      <c r="C64">
        <f t="shared" si="0"/>
        <v>1.3793103448275863</v>
      </c>
    </row>
    <row r="65" spans="1:3">
      <c r="A65" s="1">
        <v>40179</v>
      </c>
      <c r="B65">
        <v>7.9</v>
      </c>
      <c r="C65">
        <f t="shared" si="0"/>
        <v>1.144927536231884</v>
      </c>
    </row>
    <row r="66" spans="1:3">
      <c r="A66" s="1">
        <v>40269</v>
      </c>
      <c r="B66">
        <v>8.6</v>
      </c>
      <c r="C66">
        <f t="shared" si="0"/>
        <v>0.96629213483146059</v>
      </c>
    </row>
    <row r="67" spans="1:3">
      <c r="A67" s="1">
        <v>40360</v>
      </c>
      <c r="B67">
        <v>7.6</v>
      </c>
      <c r="C67">
        <f t="shared" si="0"/>
        <v>0.87356321839080464</v>
      </c>
    </row>
    <row r="68" spans="1:3">
      <c r="A68" s="1">
        <v>40452</v>
      </c>
      <c r="B68">
        <v>6.7</v>
      </c>
      <c r="C68">
        <f t="shared" si="0"/>
        <v>0.83750000000000002</v>
      </c>
    </row>
    <row r="69" spans="1:3">
      <c r="A69" s="1">
        <v>40544</v>
      </c>
      <c r="B69">
        <v>6.7</v>
      </c>
      <c r="C69">
        <f t="shared" si="0"/>
        <v>0.84810126582278478</v>
      </c>
    </row>
    <row r="70" spans="1:3">
      <c r="A70" s="1">
        <v>40634</v>
      </c>
      <c r="B70">
        <v>7.4</v>
      </c>
      <c r="C70">
        <f t="shared" si="0"/>
        <v>0.86046511627906985</v>
      </c>
    </row>
    <row r="71" spans="1:3">
      <c r="A71" s="1">
        <v>40725</v>
      </c>
      <c r="B71">
        <v>6.6</v>
      </c>
      <c r="C71">
        <f t="shared" ref="C71:C116" si="1">B71/B67</f>
        <v>0.86842105263157898</v>
      </c>
    </row>
    <row r="72" spans="1:3">
      <c r="A72" s="1">
        <v>40817</v>
      </c>
      <c r="B72">
        <v>6.1</v>
      </c>
      <c r="C72">
        <f t="shared" si="1"/>
        <v>0.91044776119402981</v>
      </c>
    </row>
    <row r="73" spans="1:3">
      <c r="A73" s="1">
        <v>40909</v>
      </c>
      <c r="B73">
        <v>6.1</v>
      </c>
      <c r="C73">
        <f t="shared" si="1"/>
        <v>0.91044776119402981</v>
      </c>
    </row>
    <row r="74" spans="1:3">
      <c r="A74" s="1">
        <v>41000</v>
      </c>
      <c r="B74">
        <v>6.3</v>
      </c>
      <c r="C74">
        <f t="shared" si="1"/>
        <v>0.85135135135135132</v>
      </c>
    </row>
    <row r="75" spans="1:3">
      <c r="A75" s="1">
        <v>41091</v>
      </c>
      <c r="B75">
        <v>5.5</v>
      </c>
      <c r="C75">
        <f t="shared" si="1"/>
        <v>0.83333333333333337</v>
      </c>
    </row>
    <row r="76" spans="1:3">
      <c r="A76" s="1">
        <v>41183</v>
      </c>
      <c r="B76">
        <v>5.0999999999999996</v>
      </c>
      <c r="C76">
        <f t="shared" si="1"/>
        <v>0.83606557377049184</v>
      </c>
    </row>
    <row r="77" spans="1:3">
      <c r="A77" s="1">
        <v>41275</v>
      </c>
      <c r="B77">
        <v>5.0999999999999996</v>
      </c>
      <c r="C77">
        <f t="shared" si="1"/>
        <v>0.83606557377049184</v>
      </c>
    </row>
    <row r="78" spans="1:3">
      <c r="A78" s="1">
        <v>41365</v>
      </c>
      <c r="B78">
        <v>5.7</v>
      </c>
      <c r="C78">
        <f t="shared" si="1"/>
        <v>0.90476190476190477</v>
      </c>
    </row>
    <row r="79" spans="1:3">
      <c r="A79" s="1">
        <v>41456</v>
      </c>
      <c r="B79">
        <v>5.4</v>
      </c>
      <c r="C79">
        <f t="shared" si="1"/>
        <v>0.98181818181818192</v>
      </c>
    </row>
    <row r="80" spans="1:3">
      <c r="A80" s="1">
        <v>41548</v>
      </c>
      <c r="B80">
        <v>5.3</v>
      </c>
      <c r="C80">
        <f t="shared" si="1"/>
        <v>1.0392156862745099</v>
      </c>
    </row>
    <row r="81" spans="1:3">
      <c r="A81" s="1">
        <v>41640</v>
      </c>
      <c r="B81">
        <v>5.4</v>
      </c>
      <c r="C81">
        <f t="shared" si="1"/>
        <v>1.0588235294117649</v>
      </c>
    </row>
    <row r="82" spans="1:3">
      <c r="A82" s="1">
        <v>41730</v>
      </c>
      <c r="B82">
        <v>5.6</v>
      </c>
      <c r="C82">
        <f t="shared" si="1"/>
        <v>0.98245614035087714</v>
      </c>
    </row>
    <row r="83" spans="1:3">
      <c r="A83" s="1">
        <v>41821</v>
      </c>
      <c r="B83">
        <v>5.0999999999999996</v>
      </c>
      <c r="C83">
        <f t="shared" si="1"/>
        <v>0.94444444444444431</v>
      </c>
    </row>
    <row r="84" spans="1:3">
      <c r="A84" s="1">
        <v>41913</v>
      </c>
      <c r="B84">
        <v>4.9000000000000004</v>
      </c>
      <c r="C84">
        <f t="shared" si="1"/>
        <v>0.92452830188679258</v>
      </c>
    </row>
    <row r="85" spans="1:3">
      <c r="A85" s="1">
        <v>42005</v>
      </c>
      <c r="B85">
        <v>5.0999999999999996</v>
      </c>
      <c r="C85">
        <f t="shared" si="1"/>
        <v>0.94444444444444431</v>
      </c>
    </row>
    <row r="86" spans="1:3">
      <c r="A86" s="1">
        <v>42095</v>
      </c>
      <c r="B86">
        <v>5.6</v>
      </c>
      <c r="C86">
        <f t="shared" si="1"/>
        <v>1</v>
      </c>
    </row>
    <row r="87" spans="1:3">
      <c r="A87" s="1">
        <v>42186</v>
      </c>
      <c r="B87">
        <v>5.7</v>
      </c>
      <c r="C87">
        <f t="shared" si="1"/>
        <v>1.1176470588235294</v>
      </c>
    </row>
    <row r="88" spans="1:3">
      <c r="A88" s="1">
        <v>42278</v>
      </c>
      <c r="B88">
        <v>5.3</v>
      </c>
      <c r="C88">
        <f t="shared" si="1"/>
        <v>1.0816326530612244</v>
      </c>
    </row>
    <row r="89" spans="1:3">
      <c r="A89" s="1">
        <v>42370</v>
      </c>
      <c r="B89">
        <v>5.6</v>
      </c>
      <c r="C89">
        <f t="shared" si="1"/>
        <v>1.0980392156862746</v>
      </c>
    </row>
    <row r="90" spans="1:3">
      <c r="A90" s="1">
        <v>42461</v>
      </c>
      <c r="B90">
        <v>5.9</v>
      </c>
      <c r="C90">
        <f t="shared" si="1"/>
        <v>1.0535714285714286</v>
      </c>
    </row>
    <row r="91" spans="1:3">
      <c r="A91" s="1">
        <v>42552</v>
      </c>
      <c r="B91">
        <v>5.8</v>
      </c>
      <c r="C91">
        <f t="shared" si="1"/>
        <v>1.0175438596491226</v>
      </c>
    </row>
    <row r="92" spans="1:3">
      <c r="A92" s="1">
        <v>42644</v>
      </c>
      <c r="B92">
        <v>5.3</v>
      </c>
      <c r="C92">
        <f t="shared" si="1"/>
        <v>1</v>
      </c>
    </row>
    <row r="93" spans="1:3">
      <c r="A93" s="1">
        <v>42736</v>
      </c>
      <c r="B93">
        <v>5.3</v>
      </c>
      <c r="C93">
        <f t="shared" si="1"/>
        <v>0.94642857142857151</v>
      </c>
    </row>
    <row r="94" spans="1:3">
      <c r="A94" s="1">
        <v>42826</v>
      </c>
      <c r="B94">
        <v>5.5</v>
      </c>
      <c r="C94">
        <f t="shared" si="1"/>
        <v>0.93220338983050843</v>
      </c>
    </row>
    <row r="95" spans="1:3">
      <c r="A95" s="1">
        <v>42917</v>
      </c>
      <c r="B95">
        <v>5.2</v>
      </c>
      <c r="C95">
        <f t="shared" si="1"/>
        <v>0.89655172413793105</v>
      </c>
    </row>
    <row r="96" spans="1:3">
      <c r="A96" s="1">
        <v>43009</v>
      </c>
      <c r="B96">
        <v>5</v>
      </c>
      <c r="C96">
        <f t="shared" si="1"/>
        <v>0.94339622641509435</v>
      </c>
    </row>
    <row r="97" spans="1:3">
      <c r="A97" s="1">
        <v>43101</v>
      </c>
      <c r="B97">
        <v>5</v>
      </c>
      <c r="C97">
        <f t="shared" si="1"/>
        <v>0.94339622641509435</v>
      </c>
    </row>
    <row r="98" spans="1:3">
      <c r="A98" s="1">
        <v>43191</v>
      </c>
      <c r="B98">
        <v>5.0999999999999996</v>
      </c>
      <c r="C98">
        <f t="shared" si="1"/>
        <v>0.92727272727272725</v>
      </c>
    </row>
    <row r="99" spans="1:3">
      <c r="A99" s="1">
        <v>43282</v>
      </c>
      <c r="B99">
        <v>4.8</v>
      </c>
      <c r="C99">
        <f t="shared" si="1"/>
        <v>0.92307692307692302</v>
      </c>
    </row>
    <row r="100" spans="1:3">
      <c r="A100" s="1">
        <v>43374</v>
      </c>
      <c r="B100">
        <v>4.5999999999999996</v>
      </c>
      <c r="C100">
        <f t="shared" si="1"/>
        <v>0.91999999999999993</v>
      </c>
    </row>
    <row r="101" spans="1:3">
      <c r="A101" s="1">
        <v>43466</v>
      </c>
      <c r="B101">
        <v>4.7</v>
      </c>
      <c r="C101">
        <f t="shared" si="1"/>
        <v>0.94000000000000006</v>
      </c>
    </row>
    <row r="102" spans="1:3">
      <c r="A102" s="1">
        <v>43556</v>
      </c>
      <c r="B102">
        <v>4.8</v>
      </c>
      <c r="C102">
        <f t="shared" si="1"/>
        <v>0.94117647058823528</v>
      </c>
    </row>
    <row r="103" spans="1:3">
      <c r="A103" s="1">
        <v>43647</v>
      </c>
      <c r="B103">
        <v>4.5999999999999996</v>
      </c>
      <c r="C103">
        <f t="shared" si="1"/>
        <v>0.95833333333333326</v>
      </c>
    </row>
    <row r="104" spans="1:3">
      <c r="A104" s="1">
        <v>43739</v>
      </c>
      <c r="B104">
        <v>4.4000000000000004</v>
      </c>
      <c r="C104">
        <f t="shared" si="1"/>
        <v>0.95652173913043492</v>
      </c>
    </row>
    <row r="105" spans="1:3">
      <c r="A105" s="1">
        <v>43831</v>
      </c>
      <c r="B105">
        <v>4.5999999999999996</v>
      </c>
      <c r="C105">
        <f t="shared" si="1"/>
        <v>0.97872340425531901</v>
      </c>
    </row>
    <row r="106" spans="1:3">
      <c r="A106" s="1">
        <v>43922</v>
      </c>
      <c r="B106">
        <v>4.5999999999999996</v>
      </c>
      <c r="C106">
        <f t="shared" si="1"/>
        <v>0.95833333333333326</v>
      </c>
    </row>
    <row r="107" spans="1:3">
      <c r="A107" s="1">
        <v>44013</v>
      </c>
      <c r="B107">
        <v>5.7</v>
      </c>
      <c r="C107">
        <f t="shared" si="1"/>
        <v>1.2391304347826089</v>
      </c>
    </row>
    <row r="108" spans="1:3">
      <c r="A108" s="1">
        <v>44105</v>
      </c>
      <c r="B108">
        <v>6.3</v>
      </c>
      <c r="C108">
        <f t="shared" si="1"/>
        <v>1.4318181818181817</v>
      </c>
    </row>
    <row r="109" spans="1:3">
      <c r="A109" s="1">
        <v>44197</v>
      </c>
      <c r="B109">
        <v>6.2</v>
      </c>
      <c r="C109">
        <f t="shared" si="1"/>
        <v>1.347826086956522</v>
      </c>
    </row>
    <row r="110" spans="1:3">
      <c r="A110" s="1">
        <v>44287</v>
      </c>
      <c r="B110">
        <v>5.7</v>
      </c>
      <c r="C110">
        <f t="shared" si="1"/>
        <v>1.2391304347826089</v>
      </c>
    </row>
    <row r="111" spans="1:3">
      <c r="A111" s="1">
        <v>44378</v>
      </c>
      <c r="B111">
        <v>5.0999999999999996</v>
      </c>
      <c r="C111">
        <f t="shared" si="1"/>
        <v>0.89473684210526305</v>
      </c>
    </row>
    <row r="112" spans="1:3">
      <c r="A112" s="1">
        <v>44470</v>
      </c>
      <c r="B112">
        <v>4.5</v>
      </c>
      <c r="C112">
        <f t="shared" si="1"/>
        <v>0.7142857142857143</v>
      </c>
    </row>
    <row r="113" spans="1:3">
      <c r="A113" s="1">
        <v>44562</v>
      </c>
      <c r="B113">
        <v>4.3</v>
      </c>
      <c r="C113">
        <f t="shared" si="1"/>
        <v>0.69354838709677413</v>
      </c>
    </row>
    <row r="114" spans="1:3">
      <c r="A114" s="1">
        <v>44652</v>
      </c>
      <c r="B114">
        <v>4.2</v>
      </c>
      <c r="C114">
        <f t="shared" si="1"/>
        <v>0.73684210526315785</v>
      </c>
    </row>
    <row r="115" spans="1:3">
      <c r="A115" s="1">
        <v>44743</v>
      </c>
      <c r="B115">
        <v>4</v>
      </c>
      <c r="C115">
        <f t="shared" si="1"/>
        <v>0.78431372549019618</v>
      </c>
    </row>
    <row r="116" spans="1:3">
      <c r="A116" s="1">
        <v>44835</v>
      </c>
      <c r="B116">
        <v>3.8</v>
      </c>
      <c r="C116">
        <f t="shared" si="1"/>
        <v>0.84444444444444444</v>
      </c>
    </row>
    <row r="117" spans="1:3">
      <c r="A117" s="1">
        <v>44927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485F-6C11-4B90-AF3C-3AB7E00418AC}">
  <dimension ref="A1:B349"/>
  <sheetViews>
    <sheetView workbookViewId="0">
      <selection activeCell="B14" sqref="B14:B15"/>
    </sheetView>
  </sheetViews>
  <sheetFormatPr defaultRowHeight="14.4"/>
  <cols>
    <col min="1" max="1" width="10.109375" bestFit="1" customWidth="1"/>
  </cols>
  <sheetData>
    <row r="1" spans="1:2">
      <c r="A1" t="s">
        <v>133</v>
      </c>
    </row>
    <row r="2" spans="1:2">
      <c r="A2" s="1">
        <v>34366</v>
      </c>
      <c r="B2">
        <v>6.4</v>
      </c>
    </row>
    <row r="3" spans="1:2">
      <c r="A3" s="1">
        <v>34394</v>
      </c>
      <c r="B3">
        <v>6.8</v>
      </c>
    </row>
    <row r="4" spans="1:2">
      <c r="A4" s="1">
        <v>34425</v>
      </c>
      <c r="B4">
        <v>7.1</v>
      </c>
    </row>
    <row r="5" spans="1:2">
      <c r="A5" s="1">
        <v>34455</v>
      </c>
      <c r="B5">
        <v>7.4</v>
      </c>
    </row>
    <row r="6" spans="1:2">
      <c r="A6" s="1">
        <v>34486</v>
      </c>
      <c r="B6">
        <v>7.4</v>
      </c>
    </row>
    <row r="7" spans="1:2">
      <c r="A7" s="1">
        <v>34516</v>
      </c>
      <c r="B7">
        <v>7.4</v>
      </c>
    </row>
    <row r="8" spans="1:2">
      <c r="A8" s="1">
        <v>34547</v>
      </c>
      <c r="B8">
        <v>7.5</v>
      </c>
    </row>
    <row r="9" spans="1:2">
      <c r="A9" s="1">
        <v>34578</v>
      </c>
      <c r="B9">
        <v>7.7</v>
      </c>
    </row>
    <row r="10" spans="1:2">
      <c r="A10" s="1">
        <v>34608</v>
      </c>
      <c r="B10">
        <v>7.7</v>
      </c>
    </row>
    <row r="11" spans="1:2">
      <c r="A11" s="1">
        <v>34639</v>
      </c>
      <c r="B11">
        <v>7.7</v>
      </c>
    </row>
    <row r="12" spans="1:2">
      <c r="A12" s="1">
        <v>34669</v>
      </c>
      <c r="B12">
        <v>7.8</v>
      </c>
    </row>
    <row r="13" spans="1:2">
      <c r="A13" s="1">
        <v>34700</v>
      </c>
      <c r="B13">
        <v>7.8</v>
      </c>
    </row>
    <row r="14" spans="1:2">
      <c r="A14" s="1">
        <v>34731</v>
      </c>
      <c r="B14">
        <v>7.9</v>
      </c>
    </row>
    <row r="15" spans="1:2">
      <c r="A15" s="1">
        <v>34759</v>
      </c>
      <c r="B15">
        <v>8.1</v>
      </c>
    </row>
    <row r="16" spans="1:2">
      <c r="A16" s="1">
        <v>34790</v>
      </c>
      <c r="B16">
        <v>8</v>
      </c>
    </row>
    <row r="17" spans="1:2">
      <c r="A17" s="1">
        <v>34820</v>
      </c>
      <c r="B17">
        <v>8.1999999999999993</v>
      </c>
    </row>
    <row r="18" spans="1:2">
      <c r="A18" s="1">
        <v>34851</v>
      </c>
      <c r="B18">
        <v>8.3000000000000007</v>
      </c>
    </row>
    <row r="19" spans="1:2">
      <c r="A19" s="1">
        <v>34881</v>
      </c>
      <c r="B19">
        <v>8.4</v>
      </c>
    </row>
    <row r="20" spans="1:2">
      <c r="A20" s="1">
        <v>34912</v>
      </c>
      <c r="B20">
        <v>8.5</v>
      </c>
    </row>
    <row r="21" spans="1:2">
      <c r="A21" s="1">
        <v>34943</v>
      </c>
      <c r="B21">
        <v>8.8000000000000007</v>
      </c>
    </row>
    <row r="22" spans="1:2">
      <c r="A22" s="1">
        <v>34973</v>
      </c>
      <c r="B22">
        <v>8.9</v>
      </c>
    </row>
    <row r="23" spans="1:2">
      <c r="A23" s="1">
        <v>35004</v>
      </c>
      <c r="B23">
        <v>9.1999999999999993</v>
      </c>
    </row>
    <row r="24" spans="1:2">
      <c r="A24" s="1">
        <v>35034</v>
      </c>
      <c r="B24">
        <v>9.1</v>
      </c>
    </row>
    <row r="25" spans="1:2">
      <c r="A25" s="1">
        <v>35065</v>
      </c>
      <c r="B25">
        <v>9</v>
      </c>
    </row>
    <row r="26" spans="1:2">
      <c r="A26" s="1">
        <v>35096</v>
      </c>
      <c r="B26">
        <v>9.1</v>
      </c>
    </row>
    <row r="27" spans="1:2">
      <c r="A27" s="1">
        <v>35125</v>
      </c>
      <c r="B27">
        <v>9.3000000000000007</v>
      </c>
    </row>
    <row r="28" spans="1:2">
      <c r="A28" s="1">
        <v>35156</v>
      </c>
      <c r="B28">
        <v>9.1999999999999993</v>
      </c>
    </row>
    <row r="29" spans="1:2">
      <c r="A29" s="1">
        <v>35186</v>
      </c>
      <c r="B29">
        <v>9.5</v>
      </c>
    </row>
    <row r="30" spans="1:2">
      <c r="A30" s="1">
        <v>35217</v>
      </c>
      <c r="B30">
        <v>9.6</v>
      </c>
    </row>
    <row r="31" spans="1:2">
      <c r="A31" s="1">
        <v>35247</v>
      </c>
      <c r="B31">
        <v>9.6</v>
      </c>
    </row>
    <row r="32" spans="1:2">
      <c r="A32" s="1">
        <v>35278</v>
      </c>
      <c r="B32">
        <v>9.6999999999999993</v>
      </c>
    </row>
    <row r="33" spans="1:2">
      <c r="A33" s="1">
        <v>35309</v>
      </c>
      <c r="B33">
        <v>9.6999999999999993</v>
      </c>
    </row>
    <row r="34" spans="1:2">
      <c r="A34" s="1">
        <v>35339</v>
      </c>
      <c r="B34">
        <v>9.8000000000000007</v>
      </c>
    </row>
    <row r="35" spans="1:2">
      <c r="A35" s="1">
        <v>35370</v>
      </c>
      <c r="B35">
        <v>9.8000000000000007</v>
      </c>
    </row>
    <row r="36" spans="1:2">
      <c r="A36" s="1">
        <v>35400</v>
      </c>
      <c r="B36">
        <v>9.9</v>
      </c>
    </row>
    <row r="37" spans="1:2">
      <c r="A37" s="1">
        <v>35431</v>
      </c>
      <c r="B37">
        <v>10</v>
      </c>
    </row>
    <row r="38" spans="1:2">
      <c r="A38" s="1">
        <v>35462</v>
      </c>
      <c r="B38">
        <v>10.1</v>
      </c>
    </row>
    <row r="39" spans="1:2">
      <c r="A39" s="1">
        <v>35490</v>
      </c>
      <c r="B39">
        <v>10.3</v>
      </c>
    </row>
    <row r="40" spans="1:2">
      <c r="A40" s="1">
        <v>35521</v>
      </c>
      <c r="B40">
        <v>10.5</v>
      </c>
    </row>
    <row r="41" spans="1:2">
      <c r="A41" s="1">
        <v>35551</v>
      </c>
      <c r="B41">
        <v>10.7</v>
      </c>
    </row>
    <row r="42" spans="1:2">
      <c r="A42" s="1">
        <v>35582</v>
      </c>
      <c r="B42">
        <v>10.9</v>
      </c>
    </row>
    <row r="43" spans="1:2">
      <c r="A43" s="1">
        <v>35612</v>
      </c>
      <c r="B43">
        <v>10.9</v>
      </c>
    </row>
    <row r="44" spans="1:2">
      <c r="A44" s="1">
        <v>35643</v>
      </c>
      <c r="B44">
        <v>10.9</v>
      </c>
    </row>
    <row r="45" spans="1:2">
      <c r="A45" s="1">
        <v>35674</v>
      </c>
      <c r="B45">
        <v>10.9</v>
      </c>
    </row>
    <row r="46" spans="1:2">
      <c r="A46" s="1">
        <v>35704</v>
      </c>
      <c r="B46">
        <v>11</v>
      </c>
    </row>
    <row r="47" spans="1:2">
      <c r="A47" s="1">
        <v>35735</v>
      </c>
      <c r="B47">
        <v>11.1</v>
      </c>
    </row>
    <row r="48" spans="1:2">
      <c r="A48" s="1">
        <v>35765</v>
      </c>
      <c r="B48">
        <v>11.2</v>
      </c>
    </row>
    <row r="49" spans="1:2">
      <c r="A49" s="1">
        <v>35796</v>
      </c>
      <c r="B49">
        <v>11.2</v>
      </c>
    </row>
    <row r="50" spans="1:2">
      <c r="A50" s="1">
        <v>35827</v>
      </c>
      <c r="B50">
        <v>11.4</v>
      </c>
    </row>
    <row r="51" spans="1:2">
      <c r="A51" s="1">
        <v>35855</v>
      </c>
      <c r="B51">
        <v>11.6</v>
      </c>
    </row>
    <row r="52" spans="1:2">
      <c r="A52" s="1">
        <v>35886</v>
      </c>
      <c r="B52">
        <v>11.7</v>
      </c>
    </row>
    <row r="53" spans="1:2">
      <c r="A53" s="1">
        <v>35916</v>
      </c>
      <c r="B53">
        <v>11.7</v>
      </c>
    </row>
    <row r="54" spans="1:2">
      <c r="A54" s="1">
        <v>35947</v>
      </c>
      <c r="B54">
        <v>11.5</v>
      </c>
    </row>
    <row r="55" spans="1:2">
      <c r="A55" s="1">
        <v>35977</v>
      </c>
      <c r="B55">
        <v>11.3</v>
      </c>
    </row>
    <row r="56" spans="1:2">
      <c r="A56" s="1">
        <v>36008</v>
      </c>
      <c r="B56">
        <v>11.3</v>
      </c>
    </row>
    <row r="57" spans="1:2">
      <c r="A57" s="1">
        <v>36039</v>
      </c>
      <c r="B57">
        <v>11.6</v>
      </c>
    </row>
    <row r="58" spans="1:2">
      <c r="A58" s="1">
        <v>36069</v>
      </c>
      <c r="B58">
        <v>11.9</v>
      </c>
    </row>
    <row r="59" spans="1:2">
      <c r="A59" s="1">
        <v>36100</v>
      </c>
      <c r="B59">
        <v>12.3</v>
      </c>
    </row>
    <row r="60" spans="1:2">
      <c r="A60" s="1">
        <v>36130</v>
      </c>
      <c r="B60">
        <v>12.8</v>
      </c>
    </row>
    <row r="61" spans="1:2">
      <c r="A61" s="1">
        <v>36161</v>
      </c>
      <c r="B61">
        <v>13.2</v>
      </c>
    </row>
    <row r="62" spans="1:2">
      <c r="A62" s="1">
        <v>36192</v>
      </c>
      <c r="B62">
        <v>12.2</v>
      </c>
    </row>
    <row r="63" spans="1:2">
      <c r="A63" s="1">
        <v>36220</v>
      </c>
      <c r="B63">
        <v>14.6</v>
      </c>
    </row>
    <row r="64" spans="1:2">
      <c r="A64" s="1">
        <v>36251</v>
      </c>
      <c r="B64">
        <v>14.1</v>
      </c>
    </row>
    <row r="65" spans="1:2">
      <c r="A65" s="1">
        <v>36281</v>
      </c>
      <c r="B65">
        <v>13.4</v>
      </c>
    </row>
    <row r="66" spans="1:2">
      <c r="A66" s="1">
        <v>36312</v>
      </c>
      <c r="B66">
        <v>12.7</v>
      </c>
    </row>
    <row r="67" spans="1:2">
      <c r="A67" s="1">
        <v>36342</v>
      </c>
      <c r="B67">
        <v>12.3</v>
      </c>
    </row>
    <row r="68" spans="1:2">
      <c r="A68" s="1">
        <v>36373</v>
      </c>
      <c r="B68">
        <v>12.1</v>
      </c>
    </row>
    <row r="69" spans="1:2">
      <c r="A69" s="1">
        <v>36404</v>
      </c>
      <c r="B69">
        <v>12</v>
      </c>
    </row>
    <row r="70" spans="1:2">
      <c r="A70" s="1">
        <v>36434</v>
      </c>
      <c r="B70">
        <v>12.1</v>
      </c>
    </row>
    <row r="71" spans="1:2">
      <c r="A71" s="1">
        <v>36465</v>
      </c>
      <c r="B71">
        <v>12.4</v>
      </c>
    </row>
    <row r="72" spans="1:2">
      <c r="A72" s="1">
        <v>36495</v>
      </c>
      <c r="B72">
        <v>12.6</v>
      </c>
    </row>
    <row r="73" spans="1:2">
      <c r="A73" s="1">
        <v>36526</v>
      </c>
      <c r="B73">
        <v>12.4</v>
      </c>
    </row>
    <row r="74" spans="1:2">
      <c r="A74" s="1">
        <v>36557</v>
      </c>
      <c r="B74">
        <v>12.2</v>
      </c>
    </row>
    <row r="75" spans="1:2">
      <c r="A75" s="1">
        <v>36586</v>
      </c>
      <c r="B75">
        <v>12.1</v>
      </c>
    </row>
    <row r="76" spans="1:2">
      <c r="A76" s="1">
        <v>36617</v>
      </c>
      <c r="B76">
        <v>11.4</v>
      </c>
    </row>
    <row r="77" spans="1:2">
      <c r="A77" s="1">
        <v>36647</v>
      </c>
      <c r="B77">
        <v>10.8</v>
      </c>
    </row>
    <row r="78" spans="1:2">
      <c r="A78" s="1">
        <v>36678</v>
      </c>
      <c r="B78">
        <v>10.199999999999999</v>
      </c>
    </row>
    <row r="79" spans="1:2">
      <c r="A79" s="1">
        <v>36708</v>
      </c>
      <c r="B79">
        <v>10.1</v>
      </c>
    </row>
    <row r="80" spans="1:2">
      <c r="A80" s="1">
        <v>36739</v>
      </c>
      <c r="B80">
        <v>10</v>
      </c>
    </row>
    <row r="81" spans="1:2">
      <c r="A81" s="1">
        <v>36770</v>
      </c>
      <c r="B81">
        <v>9.8000000000000007</v>
      </c>
    </row>
    <row r="82" spans="1:2">
      <c r="A82" s="1">
        <v>36800</v>
      </c>
      <c r="B82">
        <v>9.8000000000000007</v>
      </c>
    </row>
    <row r="83" spans="1:2">
      <c r="A83" s="1">
        <v>36831</v>
      </c>
      <c r="B83">
        <v>9.8000000000000007</v>
      </c>
    </row>
    <row r="84" spans="1:2">
      <c r="A84" s="1">
        <v>36861</v>
      </c>
      <c r="B84">
        <v>9.8000000000000007</v>
      </c>
    </row>
    <row r="85" spans="1:2">
      <c r="A85" s="1">
        <v>36892</v>
      </c>
      <c r="B85">
        <v>9.9</v>
      </c>
    </row>
    <row r="86" spans="1:2">
      <c r="A86" s="1">
        <v>36923</v>
      </c>
      <c r="B86">
        <v>10</v>
      </c>
    </row>
    <row r="87" spans="1:2">
      <c r="A87" s="1">
        <v>36951</v>
      </c>
      <c r="B87">
        <v>10.199999999999999</v>
      </c>
    </row>
    <row r="88" spans="1:2">
      <c r="A88" s="1">
        <v>36982</v>
      </c>
      <c r="B88">
        <v>9.6</v>
      </c>
    </row>
    <row r="89" spans="1:2">
      <c r="A89" s="1">
        <v>37012</v>
      </c>
      <c r="B89">
        <v>9.1</v>
      </c>
    </row>
    <row r="90" spans="1:2">
      <c r="A90" s="1">
        <v>37043</v>
      </c>
      <c r="B90">
        <v>8.6</v>
      </c>
    </row>
    <row r="91" spans="1:2">
      <c r="A91" s="1">
        <v>37073</v>
      </c>
      <c r="B91">
        <v>8.6</v>
      </c>
    </row>
    <row r="92" spans="1:2">
      <c r="A92" s="1">
        <v>37104</v>
      </c>
      <c r="B92">
        <v>8.6</v>
      </c>
    </row>
    <row r="93" spans="1:2">
      <c r="A93" s="1">
        <v>37135</v>
      </c>
      <c r="B93">
        <v>8.6</v>
      </c>
    </row>
    <row r="94" spans="1:2">
      <c r="A94" s="1">
        <v>37165</v>
      </c>
      <c r="B94">
        <v>8.6999999999999993</v>
      </c>
    </row>
    <row r="95" spans="1:2">
      <c r="A95" s="1">
        <v>37196</v>
      </c>
      <c r="B95">
        <v>8.8000000000000007</v>
      </c>
    </row>
    <row r="96" spans="1:2">
      <c r="A96" s="1">
        <v>37226</v>
      </c>
      <c r="B96">
        <v>8.9</v>
      </c>
    </row>
    <row r="97" spans="1:2">
      <c r="A97" s="1">
        <v>37257</v>
      </c>
      <c r="B97">
        <v>8.6999999999999993</v>
      </c>
    </row>
    <row r="98" spans="1:2">
      <c r="A98" s="1">
        <v>37288</v>
      </c>
      <c r="B98">
        <v>8.6</v>
      </c>
    </row>
    <row r="99" spans="1:2">
      <c r="A99" s="1">
        <v>37316</v>
      </c>
      <c r="B99">
        <v>8.4</v>
      </c>
    </row>
    <row r="100" spans="1:2">
      <c r="A100" s="1">
        <v>37347</v>
      </c>
      <c r="B100">
        <v>8.3000000000000007</v>
      </c>
    </row>
    <row r="101" spans="1:2">
      <c r="A101" s="1">
        <v>37377</v>
      </c>
      <c r="B101">
        <v>8.3000000000000007</v>
      </c>
    </row>
    <row r="102" spans="1:2">
      <c r="A102" s="1">
        <v>37408</v>
      </c>
      <c r="B102">
        <v>8.1999999999999993</v>
      </c>
    </row>
    <row r="103" spans="1:2">
      <c r="A103" s="1">
        <v>37438</v>
      </c>
      <c r="B103">
        <v>7.5</v>
      </c>
    </row>
    <row r="104" spans="1:2">
      <c r="A104" s="1">
        <v>37469</v>
      </c>
      <c r="B104">
        <v>7.3</v>
      </c>
    </row>
    <row r="105" spans="1:2">
      <c r="A105" s="1">
        <v>37500</v>
      </c>
      <c r="B105">
        <v>7.1</v>
      </c>
    </row>
    <row r="106" spans="1:2">
      <c r="A106" s="1">
        <v>37530</v>
      </c>
      <c r="B106">
        <v>7.6</v>
      </c>
    </row>
    <row r="107" spans="1:2">
      <c r="A107" s="1">
        <v>37561</v>
      </c>
      <c r="B107">
        <v>8.1</v>
      </c>
    </row>
    <row r="108" spans="1:2">
      <c r="A108" s="1">
        <v>37591</v>
      </c>
      <c r="B108">
        <v>8.5</v>
      </c>
    </row>
    <row r="109" spans="1:2">
      <c r="A109" s="1">
        <v>37622</v>
      </c>
      <c r="B109">
        <v>8.8000000000000007</v>
      </c>
    </row>
    <row r="110" spans="1:2">
      <c r="A110" s="1">
        <v>37653</v>
      </c>
      <c r="B110">
        <v>9.3000000000000007</v>
      </c>
    </row>
    <row r="111" spans="1:2">
      <c r="A111" s="1">
        <v>37681</v>
      </c>
      <c r="B111">
        <v>9.6</v>
      </c>
    </row>
    <row r="112" spans="1:2">
      <c r="A112" s="1">
        <v>37712</v>
      </c>
      <c r="B112">
        <v>9.1999999999999993</v>
      </c>
    </row>
    <row r="113" spans="1:2">
      <c r="A113" s="1">
        <v>37742</v>
      </c>
      <c r="B113">
        <v>8.8000000000000007</v>
      </c>
    </row>
    <row r="114" spans="1:2">
      <c r="A114" s="1">
        <v>37773</v>
      </c>
      <c r="B114">
        <v>8.5</v>
      </c>
    </row>
    <row r="115" spans="1:2">
      <c r="A115" s="1">
        <v>37803</v>
      </c>
      <c r="B115">
        <v>8.4</v>
      </c>
    </row>
    <row r="116" spans="1:2">
      <c r="A116" s="1">
        <v>37834</v>
      </c>
      <c r="B116">
        <v>8.3000000000000007</v>
      </c>
    </row>
    <row r="117" spans="1:2">
      <c r="A117" s="1">
        <v>37865</v>
      </c>
      <c r="B117">
        <v>8.1999999999999993</v>
      </c>
    </row>
    <row r="118" spans="1:2">
      <c r="A118" s="1">
        <v>37895</v>
      </c>
      <c r="B118">
        <v>8.1999999999999993</v>
      </c>
    </row>
    <row r="119" spans="1:2">
      <c r="A119" s="1">
        <v>37926</v>
      </c>
      <c r="B119">
        <v>8.1999999999999993</v>
      </c>
    </row>
    <row r="120" spans="1:2">
      <c r="A120" s="1">
        <v>37956</v>
      </c>
      <c r="B120">
        <v>8.1999999999999993</v>
      </c>
    </row>
    <row r="121" spans="1:2">
      <c r="A121" s="1">
        <v>37987</v>
      </c>
      <c r="B121">
        <v>8.6</v>
      </c>
    </row>
    <row r="122" spans="1:2">
      <c r="A122" s="1">
        <v>38018</v>
      </c>
      <c r="B122">
        <v>9.1</v>
      </c>
    </row>
    <row r="123" spans="1:2">
      <c r="A123" s="1">
        <v>38047</v>
      </c>
      <c r="B123">
        <v>9.5</v>
      </c>
    </row>
    <row r="124" spans="1:2">
      <c r="A124" s="1">
        <v>38078</v>
      </c>
      <c r="B124">
        <v>8.9</v>
      </c>
    </row>
    <row r="125" spans="1:2">
      <c r="A125" s="1">
        <v>38108</v>
      </c>
      <c r="B125">
        <v>8.1999999999999993</v>
      </c>
    </row>
    <row r="126" spans="1:2">
      <c r="A126" s="1">
        <v>38139</v>
      </c>
      <c r="B126">
        <v>7.6</v>
      </c>
    </row>
    <row r="127" spans="1:2">
      <c r="A127" s="1">
        <v>38169</v>
      </c>
      <c r="B127">
        <v>7.5</v>
      </c>
    </row>
    <row r="128" spans="1:2">
      <c r="A128" s="1">
        <v>38200</v>
      </c>
      <c r="B128">
        <v>7.4</v>
      </c>
    </row>
    <row r="129" spans="1:2">
      <c r="A129" s="1">
        <v>38231</v>
      </c>
      <c r="B129">
        <v>7.3</v>
      </c>
    </row>
    <row r="130" spans="1:2">
      <c r="A130" s="1">
        <v>38261</v>
      </c>
      <c r="B130">
        <v>7.7</v>
      </c>
    </row>
    <row r="131" spans="1:2">
      <c r="A131" s="1">
        <v>38292</v>
      </c>
      <c r="B131">
        <v>8</v>
      </c>
    </row>
    <row r="132" spans="1:2">
      <c r="A132" s="1">
        <v>38322</v>
      </c>
      <c r="B132">
        <v>8.4</v>
      </c>
    </row>
    <row r="133" spans="1:2">
      <c r="A133" s="1">
        <v>38353</v>
      </c>
      <c r="B133">
        <v>8.3000000000000007</v>
      </c>
    </row>
    <row r="134" spans="1:2">
      <c r="A134" s="1">
        <v>38384</v>
      </c>
      <c r="B134">
        <v>8.3000000000000007</v>
      </c>
    </row>
    <row r="135" spans="1:2">
      <c r="A135" s="1">
        <v>38412</v>
      </c>
      <c r="B135">
        <v>8.3000000000000007</v>
      </c>
    </row>
    <row r="136" spans="1:2">
      <c r="A136" s="1">
        <v>38443</v>
      </c>
      <c r="B136">
        <v>8</v>
      </c>
    </row>
    <row r="137" spans="1:2">
      <c r="A137" s="1">
        <v>38473</v>
      </c>
      <c r="B137">
        <v>7.6</v>
      </c>
    </row>
    <row r="138" spans="1:2">
      <c r="A138" s="1">
        <v>38504</v>
      </c>
      <c r="B138">
        <v>7.3</v>
      </c>
    </row>
    <row r="139" spans="1:2">
      <c r="A139" s="1">
        <v>38534</v>
      </c>
      <c r="B139">
        <v>7.3</v>
      </c>
    </row>
    <row r="140" spans="1:2">
      <c r="A140" s="1">
        <v>38565</v>
      </c>
      <c r="B140">
        <v>7.2</v>
      </c>
    </row>
    <row r="141" spans="1:2">
      <c r="A141" s="1">
        <v>38596</v>
      </c>
      <c r="B141">
        <v>7.1</v>
      </c>
    </row>
    <row r="142" spans="1:2">
      <c r="A142" s="1">
        <v>38626</v>
      </c>
      <c r="B142">
        <v>7.2</v>
      </c>
    </row>
    <row r="143" spans="1:2">
      <c r="A143" s="1">
        <v>38657</v>
      </c>
      <c r="B143">
        <v>7.3</v>
      </c>
    </row>
    <row r="144" spans="1:2">
      <c r="A144" s="1">
        <v>38687</v>
      </c>
      <c r="B144">
        <v>7.5</v>
      </c>
    </row>
    <row r="145" spans="1:2">
      <c r="A145" s="1">
        <v>38718</v>
      </c>
      <c r="B145">
        <v>7.7</v>
      </c>
    </row>
    <row r="146" spans="1:2">
      <c r="A146" s="1">
        <v>38749</v>
      </c>
      <c r="B146">
        <v>7.7</v>
      </c>
    </row>
    <row r="147" spans="1:2">
      <c r="A147" s="1">
        <v>38777</v>
      </c>
      <c r="B147">
        <v>7.9</v>
      </c>
    </row>
    <row r="148" spans="1:2">
      <c r="A148" s="1">
        <v>38808</v>
      </c>
      <c r="B148">
        <v>7.8</v>
      </c>
    </row>
    <row r="149" spans="1:2">
      <c r="A149" s="1">
        <v>38838</v>
      </c>
      <c r="B149">
        <v>7.6</v>
      </c>
    </row>
    <row r="150" spans="1:2">
      <c r="A150" s="1">
        <v>38869</v>
      </c>
      <c r="B150">
        <v>7.5</v>
      </c>
    </row>
    <row r="151" spans="1:2">
      <c r="A151" s="1">
        <v>38899</v>
      </c>
      <c r="B151">
        <v>7.2</v>
      </c>
    </row>
    <row r="152" spans="1:2">
      <c r="A152" s="1">
        <v>38930</v>
      </c>
      <c r="B152">
        <v>6.9</v>
      </c>
    </row>
    <row r="153" spans="1:2">
      <c r="A153" s="1">
        <v>38961</v>
      </c>
      <c r="B153">
        <v>6.5</v>
      </c>
    </row>
    <row r="154" spans="1:2">
      <c r="A154" s="1">
        <v>38991</v>
      </c>
      <c r="B154">
        <v>6.6</v>
      </c>
    </row>
    <row r="155" spans="1:2">
      <c r="A155" s="1">
        <v>39022</v>
      </c>
      <c r="B155">
        <v>6.7</v>
      </c>
    </row>
    <row r="156" spans="1:2">
      <c r="A156" s="1">
        <v>39052</v>
      </c>
      <c r="B156">
        <v>6.7</v>
      </c>
    </row>
    <row r="157" spans="1:2">
      <c r="A157" s="1">
        <v>39083</v>
      </c>
      <c r="B157">
        <v>6.9</v>
      </c>
    </row>
    <row r="158" spans="1:2">
      <c r="A158" s="1">
        <v>39114</v>
      </c>
      <c r="B158">
        <v>7.1</v>
      </c>
    </row>
    <row r="159" spans="1:2">
      <c r="A159" s="1">
        <v>39142</v>
      </c>
      <c r="B159">
        <v>7.2</v>
      </c>
    </row>
    <row r="160" spans="1:2">
      <c r="A160" s="1">
        <v>39173</v>
      </c>
      <c r="B160">
        <v>6.8</v>
      </c>
    </row>
    <row r="161" spans="1:2">
      <c r="A161" s="1">
        <v>39203</v>
      </c>
      <c r="B161">
        <v>6.4</v>
      </c>
    </row>
    <row r="162" spans="1:2">
      <c r="A162" s="1">
        <v>39234</v>
      </c>
      <c r="B162">
        <v>5.9</v>
      </c>
    </row>
    <row r="163" spans="1:2">
      <c r="A163" s="1">
        <v>39264</v>
      </c>
      <c r="B163">
        <v>5.8</v>
      </c>
    </row>
    <row r="164" spans="1:2">
      <c r="A164" s="1">
        <v>39295</v>
      </c>
      <c r="B164">
        <v>5.7</v>
      </c>
    </row>
    <row r="165" spans="1:2">
      <c r="A165" s="1">
        <v>39326</v>
      </c>
      <c r="B165">
        <v>5.6</v>
      </c>
    </row>
    <row r="166" spans="1:2">
      <c r="A166" s="1">
        <v>39356</v>
      </c>
      <c r="B166">
        <v>5.6</v>
      </c>
    </row>
    <row r="167" spans="1:2">
      <c r="A167" s="1">
        <v>39387</v>
      </c>
      <c r="B167">
        <v>5.6</v>
      </c>
    </row>
    <row r="168" spans="1:2">
      <c r="A168" s="1">
        <v>39417</v>
      </c>
      <c r="B168">
        <v>5.7</v>
      </c>
    </row>
    <row r="169" spans="1:2">
      <c r="A169" s="1">
        <v>39448</v>
      </c>
      <c r="B169">
        <v>6.1</v>
      </c>
    </row>
    <row r="170" spans="1:2">
      <c r="A170" s="1">
        <v>39479</v>
      </c>
      <c r="B170">
        <v>6.6</v>
      </c>
    </row>
    <row r="171" spans="1:2">
      <c r="A171" s="1">
        <v>39508</v>
      </c>
      <c r="B171">
        <v>7.1</v>
      </c>
    </row>
    <row r="172" spans="1:2">
      <c r="A172" s="1">
        <v>39539</v>
      </c>
      <c r="B172">
        <v>6.5</v>
      </c>
    </row>
    <row r="173" spans="1:2">
      <c r="A173" s="1">
        <v>39569</v>
      </c>
      <c r="B173">
        <v>6</v>
      </c>
    </row>
    <row r="174" spans="1:2">
      <c r="A174" s="1">
        <v>39600</v>
      </c>
      <c r="B174">
        <v>5.4</v>
      </c>
    </row>
    <row r="175" spans="1:2">
      <c r="A175" s="1">
        <v>39630</v>
      </c>
      <c r="B175">
        <v>5.6</v>
      </c>
    </row>
    <row r="176" spans="1:2">
      <c r="A176" s="1">
        <v>39661</v>
      </c>
      <c r="B176">
        <v>5.7</v>
      </c>
    </row>
    <row r="177" spans="1:2">
      <c r="A177" s="1">
        <v>39692</v>
      </c>
      <c r="B177">
        <v>5.8</v>
      </c>
    </row>
    <row r="178" spans="1:2">
      <c r="A178" s="1">
        <v>39722</v>
      </c>
      <c r="B178">
        <v>6.2</v>
      </c>
    </row>
    <row r="179" spans="1:2">
      <c r="A179" s="1">
        <v>39753</v>
      </c>
      <c r="B179">
        <v>6.6</v>
      </c>
    </row>
    <row r="180" spans="1:2">
      <c r="A180" s="1">
        <v>39783</v>
      </c>
      <c r="B180">
        <v>7</v>
      </c>
    </row>
    <row r="181" spans="1:2">
      <c r="A181" s="1">
        <v>39814</v>
      </c>
      <c r="B181">
        <v>7.8</v>
      </c>
    </row>
    <row r="182" spans="1:2">
      <c r="A182" s="1">
        <v>39845</v>
      </c>
      <c r="B182">
        <v>8.6999999999999993</v>
      </c>
    </row>
    <row r="183" spans="1:2">
      <c r="A183" s="1">
        <v>39873</v>
      </c>
      <c r="B183">
        <v>9.4</v>
      </c>
    </row>
    <row r="184" spans="1:2">
      <c r="A184" s="1">
        <v>39904</v>
      </c>
      <c r="B184">
        <v>9.1999999999999993</v>
      </c>
    </row>
    <row r="185" spans="1:2">
      <c r="A185" s="1">
        <v>39934</v>
      </c>
      <c r="B185">
        <v>8.8000000000000007</v>
      </c>
    </row>
    <row r="186" spans="1:2">
      <c r="A186" s="1">
        <v>39965</v>
      </c>
      <c r="B186">
        <v>8.5</v>
      </c>
    </row>
    <row r="187" spans="1:2">
      <c r="A187" s="1">
        <v>39995</v>
      </c>
      <c r="B187">
        <v>8.3000000000000007</v>
      </c>
    </row>
    <row r="188" spans="1:2">
      <c r="A188" s="1">
        <v>40026</v>
      </c>
      <c r="B188">
        <v>8.1</v>
      </c>
    </row>
    <row r="189" spans="1:2">
      <c r="A189" s="1">
        <v>40057</v>
      </c>
      <c r="B189">
        <v>7.9</v>
      </c>
    </row>
    <row r="190" spans="1:2">
      <c r="A190" s="1">
        <v>40087</v>
      </c>
      <c r="B190">
        <v>7.6</v>
      </c>
    </row>
    <row r="191" spans="1:2">
      <c r="A191" s="1">
        <v>40118</v>
      </c>
      <c r="B191">
        <v>7.7</v>
      </c>
    </row>
    <row r="192" spans="1:2">
      <c r="A192" s="1">
        <v>40148</v>
      </c>
      <c r="B192">
        <v>8.1999999999999993</v>
      </c>
    </row>
    <row r="193" spans="1:2">
      <c r="A193" s="1">
        <v>40179</v>
      </c>
      <c r="B193">
        <v>8.1999999999999993</v>
      </c>
    </row>
    <row r="194" spans="1:2">
      <c r="A194" s="1">
        <v>40210</v>
      </c>
      <c r="B194">
        <v>9</v>
      </c>
    </row>
    <row r="195" spans="1:2">
      <c r="A195" s="1">
        <v>40238</v>
      </c>
      <c r="B195">
        <v>8.5</v>
      </c>
    </row>
    <row r="196" spans="1:2">
      <c r="A196" s="1">
        <v>40269</v>
      </c>
      <c r="B196">
        <v>8.5</v>
      </c>
    </row>
    <row r="197" spans="1:2">
      <c r="A197" s="1">
        <v>40299</v>
      </c>
      <c r="B197">
        <v>8.1</v>
      </c>
    </row>
    <row r="198" spans="1:2">
      <c r="A198" s="1">
        <v>40330</v>
      </c>
      <c r="B198">
        <v>7.2</v>
      </c>
    </row>
    <row r="199" spans="1:2">
      <c r="A199" s="1">
        <v>40360</v>
      </c>
      <c r="B199">
        <v>6.7</v>
      </c>
    </row>
    <row r="200" spans="1:2">
      <c r="A200" s="1">
        <v>40391</v>
      </c>
      <c r="B200">
        <v>6.8</v>
      </c>
    </row>
    <row r="201" spans="1:2">
      <c r="A201" s="1">
        <v>40422</v>
      </c>
      <c r="B201">
        <v>6.7</v>
      </c>
    </row>
    <row r="202" spans="1:2">
      <c r="A202" s="1">
        <v>40452</v>
      </c>
      <c r="B202">
        <v>6.5</v>
      </c>
    </row>
    <row r="203" spans="1:2">
      <c r="A203" s="1">
        <v>40483</v>
      </c>
      <c r="B203">
        <v>6.7</v>
      </c>
    </row>
    <row r="204" spans="1:2">
      <c r="A204" s="1">
        <v>40513</v>
      </c>
      <c r="B204">
        <v>6.6</v>
      </c>
    </row>
    <row r="205" spans="1:2">
      <c r="A205" s="1">
        <v>40544</v>
      </c>
      <c r="B205">
        <v>7</v>
      </c>
    </row>
    <row r="206" spans="1:2">
      <c r="A206" s="1">
        <v>40575</v>
      </c>
      <c r="B206">
        <v>7.6</v>
      </c>
    </row>
    <row r="207" spans="1:2">
      <c r="A207" s="1">
        <v>40603</v>
      </c>
      <c r="B207">
        <v>7.4</v>
      </c>
    </row>
    <row r="208" spans="1:2">
      <c r="A208" s="1">
        <v>40634</v>
      </c>
      <c r="B208">
        <v>7</v>
      </c>
    </row>
    <row r="209" spans="1:2">
      <c r="A209" s="1">
        <v>40664</v>
      </c>
      <c r="B209">
        <v>7.1</v>
      </c>
    </row>
    <row r="210" spans="1:2">
      <c r="A210" s="1">
        <v>40695</v>
      </c>
      <c r="B210">
        <v>6.2</v>
      </c>
    </row>
    <row r="211" spans="1:2">
      <c r="A211" s="1">
        <v>40725</v>
      </c>
      <c r="B211">
        <v>6</v>
      </c>
    </row>
    <row r="212" spans="1:2">
      <c r="A212" s="1">
        <v>40756</v>
      </c>
      <c r="B212">
        <v>6.4</v>
      </c>
    </row>
    <row r="213" spans="1:2">
      <c r="A213" s="1">
        <v>40787</v>
      </c>
      <c r="B213">
        <v>6</v>
      </c>
    </row>
    <row r="214" spans="1:2">
      <c r="A214" s="1">
        <v>40817</v>
      </c>
      <c r="B214">
        <v>6</v>
      </c>
    </row>
    <row r="215" spans="1:2">
      <c r="A215" s="1">
        <v>40848</v>
      </c>
      <c r="B215">
        <v>6.2</v>
      </c>
    </row>
    <row r="216" spans="1:2">
      <c r="A216" s="1">
        <v>40878</v>
      </c>
      <c r="B216">
        <v>6.2</v>
      </c>
    </row>
    <row r="217" spans="1:2">
      <c r="A217" s="1">
        <v>40909</v>
      </c>
      <c r="B217">
        <v>6</v>
      </c>
    </row>
    <row r="218" spans="1:2">
      <c r="A218" s="1">
        <v>40940</v>
      </c>
      <c r="B218">
        <v>6.3</v>
      </c>
    </row>
    <row r="219" spans="1:2">
      <c r="A219" s="1">
        <v>40969</v>
      </c>
      <c r="B219">
        <v>6.2</v>
      </c>
    </row>
    <row r="220" spans="1:2">
      <c r="A220" s="1">
        <v>41000</v>
      </c>
      <c r="B220">
        <v>6.3</v>
      </c>
    </row>
    <row r="221" spans="1:2">
      <c r="A221" s="1">
        <v>41030</v>
      </c>
      <c r="B221">
        <v>5.6</v>
      </c>
    </row>
    <row r="222" spans="1:2">
      <c r="A222" s="1">
        <v>41061</v>
      </c>
      <c r="B222">
        <v>5.2</v>
      </c>
    </row>
    <row r="223" spans="1:2">
      <c r="A223" s="1">
        <v>41091</v>
      </c>
      <c r="B223">
        <v>5.2</v>
      </c>
    </row>
    <row r="224" spans="1:2">
      <c r="A224" s="1">
        <v>41122</v>
      </c>
      <c r="B224">
        <v>5.2</v>
      </c>
    </row>
    <row r="225" spans="1:2">
      <c r="A225" s="1">
        <v>41153</v>
      </c>
      <c r="B225">
        <v>5</v>
      </c>
    </row>
    <row r="226" spans="1:2">
      <c r="A226" s="1">
        <v>41183</v>
      </c>
      <c r="B226">
        <v>5</v>
      </c>
    </row>
    <row r="227" spans="1:2">
      <c r="A227" s="1">
        <v>41214</v>
      </c>
      <c r="B227">
        <v>5.0999999999999996</v>
      </c>
    </row>
    <row r="228" spans="1:2">
      <c r="A228" s="1">
        <v>41244</v>
      </c>
      <c r="B228">
        <v>5.2</v>
      </c>
    </row>
    <row r="229" spans="1:2">
      <c r="A229" s="1">
        <v>41275</v>
      </c>
      <c r="B229">
        <v>5.0999999999999996</v>
      </c>
    </row>
    <row r="230" spans="1:2">
      <c r="A230" s="1">
        <v>41306</v>
      </c>
      <c r="B230">
        <v>6</v>
      </c>
    </row>
    <row r="231" spans="1:2">
      <c r="A231" s="1">
        <v>41334</v>
      </c>
      <c r="B231">
        <v>5.8</v>
      </c>
    </row>
    <row r="232" spans="1:2">
      <c r="A232" s="1">
        <v>41365</v>
      </c>
      <c r="B232">
        <v>5.7</v>
      </c>
    </row>
    <row r="233" spans="1:2">
      <c r="A233" s="1">
        <v>41395</v>
      </c>
      <c r="B233">
        <v>5.6</v>
      </c>
    </row>
    <row r="234" spans="1:2">
      <c r="A234" s="1">
        <v>41426</v>
      </c>
      <c r="B234">
        <v>5.2</v>
      </c>
    </row>
    <row r="235" spans="1:2">
      <c r="A235" s="1">
        <v>41456</v>
      </c>
      <c r="B235">
        <v>5.4</v>
      </c>
    </row>
    <row r="236" spans="1:2">
      <c r="A236" s="1">
        <v>41487</v>
      </c>
      <c r="B236">
        <v>5.3</v>
      </c>
    </row>
    <row r="237" spans="1:2">
      <c r="A237" s="1">
        <v>41518</v>
      </c>
      <c r="B237">
        <v>5.2</v>
      </c>
    </row>
    <row r="238" spans="1:2">
      <c r="A238" s="1">
        <v>41548</v>
      </c>
      <c r="B238">
        <v>5.3</v>
      </c>
    </row>
    <row r="239" spans="1:2">
      <c r="A239" s="1">
        <v>41579</v>
      </c>
      <c r="B239">
        <v>5.5</v>
      </c>
    </row>
    <row r="240" spans="1:2">
      <c r="A240" s="1">
        <v>41609</v>
      </c>
      <c r="B240">
        <v>5.4</v>
      </c>
    </row>
    <row r="241" spans="1:2">
      <c r="A241" s="1">
        <v>41640</v>
      </c>
      <c r="B241">
        <v>5.6</v>
      </c>
    </row>
    <row r="242" spans="1:2">
      <c r="A242" s="1">
        <v>41671</v>
      </c>
      <c r="B242">
        <v>5.6</v>
      </c>
    </row>
    <row r="243" spans="1:2">
      <c r="A243" s="1">
        <v>41699</v>
      </c>
      <c r="B243">
        <v>5.6</v>
      </c>
    </row>
    <row r="244" spans="1:2">
      <c r="A244" s="1">
        <v>41730</v>
      </c>
      <c r="B244">
        <v>5.4</v>
      </c>
    </row>
    <row r="245" spans="1:2">
      <c r="A245" s="1">
        <v>41760</v>
      </c>
      <c r="B245">
        <v>5.3</v>
      </c>
    </row>
    <row r="246" spans="1:2">
      <c r="A246" s="1">
        <v>41791</v>
      </c>
      <c r="B246">
        <v>4.9000000000000004</v>
      </c>
    </row>
    <row r="247" spans="1:2">
      <c r="A247" s="1">
        <v>41821</v>
      </c>
      <c r="B247">
        <v>4.9000000000000004</v>
      </c>
    </row>
    <row r="248" spans="1:2">
      <c r="A248" s="1">
        <v>41852</v>
      </c>
      <c r="B248">
        <v>4.9000000000000004</v>
      </c>
    </row>
    <row r="249" spans="1:2">
      <c r="A249" s="1">
        <v>41883</v>
      </c>
      <c r="B249">
        <v>4.8</v>
      </c>
    </row>
    <row r="250" spans="1:2">
      <c r="A250" s="1">
        <v>41913</v>
      </c>
      <c r="B250">
        <v>4.9000000000000004</v>
      </c>
    </row>
    <row r="251" spans="1:2">
      <c r="A251" s="1">
        <v>41944</v>
      </c>
      <c r="B251">
        <v>5.0999999999999996</v>
      </c>
    </row>
    <row r="252" spans="1:2">
      <c r="A252" s="1">
        <v>41974</v>
      </c>
      <c r="B252">
        <v>5.2</v>
      </c>
    </row>
    <row r="253" spans="1:2">
      <c r="A253" s="1">
        <v>42005</v>
      </c>
      <c r="B253">
        <v>5.3</v>
      </c>
    </row>
    <row r="254" spans="1:2">
      <c r="A254" s="1">
        <v>42036</v>
      </c>
      <c r="B254">
        <v>5.5</v>
      </c>
    </row>
    <row r="255" spans="1:2">
      <c r="A255" s="1">
        <v>42064</v>
      </c>
      <c r="B255">
        <v>5.8</v>
      </c>
    </row>
    <row r="256" spans="1:2">
      <c r="A256" s="1">
        <v>42095</v>
      </c>
      <c r="B256">
        <v>5.9</v>
      </c>
    </row>
    <row r="257" spans="1:2">
      <c r="A257" s="1">
        <v>42125</v>
      </c>
      <c r="B257">
        <v>5.8</v>
      </c>
    </row>
    <row r="258" spans="1:2">
      <c r="A258" s="1">
        <v>42156</v>
      </c>
      <c r="B258">
        <v>5.6</v>
      </c>
    </row>
    <row r="259" spans="1:2">
      <c r="A259" s="1">
        <v>42186</v>
      </c>
      <c r="B259">
        <v>5.3</v>
      </c>
    </row>
    <row r="260" spans="1:2">
      <c r="A260" s="1">
        <v>42217</v>
      </c>
      <c r="B260">
        <v>5.3</v>
      </c>
    </row>
    <row r="261" spans="1:2">
      <c r="A261" s="1">
        <v>42248</v>
      </c>
      <c r="B261">
        <v>5.3</v>
      </c>
    </row>
    <row r="262" spans="1:2">
      <c r="A262" s="1">
        <v>42278</v>
      </c>
      <c r="B262">
        <v>5.2</v>
      </c>
    </row>
    <row r="263" spans="1:2">
      <c r="A263" s="1">
        <v>42309</v>
      </c>
      <c r="B263">
        <v>5.5</v>
      </c>
    </row>
    <row r="264" spans="1:2">
      <c r="A264" s="1">
        <v>42339</v>
      </c>
      <c r="B264">
        <v>5.8</v>
      </c>
    </row>
    <row r="265" spans="1:2">
      <c r="A265" s="1">
        <v>42370</v>
      </c>
      <c r="B265">
        <v>5.8</v>
      </c>
    </row>
    <row r="266" spans="1:2">
      <c r="A266" s="1">
        <v>42401</v>
      </c>
      <c r="B266">
        <v>5.8</v>
      </c>
    </row>
    <row r="267" spans="1:2">
      <c r="A267" s="1">
        <v>42430</v>
      </c>
      <c r="B267">
        <v>5.8</v>
      </c>
    </row>
    <row r="268" spans="1:2">
      <c r="A268" s="1">
        <v>42461</v>
      </c>
      <c r="B268">
        <v>6</v>
      </c>
    </row>
    <row r="269" spans="1:2">
      <c r="A269" s="1">
        <v>42491</v>
      </c>
      <c r="B269">
        <v>5.9</v>
      </c>
    </row>
    <row r="270" spans="1:2">
      <c r="A270" s="1">
        <v>42522</v>
      </c>
      <c r="B270">
        <v>5.6</v>
      </c>
    </row>
    <row r="271" spans="1:2">
      <c r="A271" s="1">
        <v>42552</v>
      </c>
      <c r="B271">
        <v>5.4</v>
      </c>
    </row>
    <row r="272" spans="1:2">
      <c r="A272" s="1">
        <v>42583</v>
      </c>
      <c r="B272">
        <v>5.3</v>
      </c>
    </row>
    <row r="273" spans="1:2">
      <c r="A273" s="1">
        <v>42614</v>
      </c>
      <c r="B273">
        <v>5.2</v>
      </c>
    </row>
    <row r="274" spans="1:2">
      <c r="A274" s="1">
        <v>42644</v>
      </c>
      <c r="B274">
        <v>5.2</v>
      </c>
    </row>
    <row r="275" spans="1:2">
      <c r="A275" s="1">
        <v>42675</v>
      </c>
      <c r="B275">
        <v>5.4</v>
      </c>
    </row>
    <row r="276" spans="1:2">
      <c r="A276" s="1">
        <v>42705</v>
      </c>
      <c r="B276">
        <v>5.4</v>
      </c>
    </row>
    <row r="277" spans="1:2">
      <c r="A277" s="1">
        <v>42736</v>
      </c>
      <c r="B277">
        <v>5.3</v>
      </c>
    </row>
    <row r="278" spans="1:2">
      <c r="A278" s="1">
        <v>42767</v>
      </c>
      <c r="B278">
        <v>5.6</v>
      </c>
    </row>
    <row r="279" spans="1:2">
      <c r="A279" s="1">
        <v>42795</v>
      </c>
      <c r="B279">
        <v>5.6</v>
      </c>
    </row>
    <row r="280" spans="1:2">
      <c r="A280" s="1">
        <v>42826</v>
      </c>
      <c r="B280">
        <v>5.4</v>
      </c>
    </row>
    <row r="281" spans="1:2">
      <c r="A281" s="1">
        <v>42856</v>
      </c>
      <c r="B281">
        <v>5.3</v>
      </c>
    </row>
    <row r="282" spans="1:2">
      <c r="A282" s="1">
        <v>42887</v>
      </c>
      <c r="B282">
        <v>5.2</v>
      </c>
    </row>
    <row r="283" spans="1:2">
      <c r="A283" s="1">
        <v>42917</v>
      </c>
      <c r="B283">
        <v>5.0999999999999996</v>
      </c>
    </row>
    <row r="284" spans="1:2">
      <c r="A284" s="1">
        <v>42948</v>
      </c>
      <c r="B284">
        <v>5.0999999999999996</v>
      </c>
    </row>
    <row r="285" spans="1:2">
      <c r="A285" s="1">
        <v>42979</v>
      </c>
      <c r="B285">
        <v>4.9000000000000004</v>
      </c>
    </row>
    <row r="286" spans="1:2">
      <c r="A286" s="1">
        <v>43009</v>
      </c>
      <c r="B286">
        <v>5</v>
      </c>
    </row>
    <row r="287" spans="1:2">
      <c r="A287" s="1">
        <v>43040</v>
      </c>
      <c r="B287">
        <v>5</v>
      </c>
    </row>
    <row r="288" spans="1:2">
      <c r="A288" s="1">
        <v>43070</v>
      </c>
      <c r="B288">
        <v>5.0999999999999996</v>
      </c>
    </row>
    <row r="289" spans="1:2">
      <c r="A289" s="1">
        <v>43101</v>
      </c>
      <c r="B289">
        <v>5.0999999999999996</v>
      </c>
    </row>
    <row r="290" spans="1:2">
      <c r="A290" s="1">
        <v>43132</v>
      </c>
      <c r="B290">
        <v>5.2</v>
      </c>
    </row>
    <row r="291" spans="1:2">
      <c r="A291" s="1">
        <v>43160</v>
      </c>
      <c r="B291">
        <v>5</v>
      </c>
    </row>
    <row r="292" spans="1:2">
      <c r="A292" s="1">
        <v>43191</v>
      </c>
      <c r="B292">
        <v>5</v>
      </c>
    </row>
    <row r="293" spans="1:2">
      <c r="A293" s="1">
        <v>43221</v>
      </c>
      <c r="B293">
        <v>4.9000000000000004</v>
      </c>
    </row>
    <row r="294" spans="1:2">
      <c r="A294" s="1">
        <v>43252</v>
      </c>
      <c r="B294">
        <v>4.7</v>
      </c>
    </row>
    <row r="295" spans="1:2">
      <c r="A295" s="1">
        <v>43282</v>
      </c>
      <c r="B295">
        <v>4.7</v>
      </c>
    </row>
    <row r="296" spans="1:2">
      <c r="A296" s="1">
        <v>43313</v>
      </c>
      <c r="B296">
        <v>4.7</v>
      </c>
    </row>
    <row r="297" spans="1:2">
      <c r="A297" s="1">
        <v>43344</v>
      </c>
      <c r="B297">
        <v>4.5999999999999996</v>
      </c>
    </row>
    <row r="298" spans="1:2">
      <c r="A298" s="1">
        <v>43374</v>
      </c>
      <c r="B298">
        <v>4.5</v>
      </c>
    </row>
    <row r="299" spans="1:2">
      <c r="A299" s="1">
        <v>43405</v>
      </c>
      <c r="B299">
        <v>4.7</v>
      </c>
    </row>
    <row r="300" spans="1:2">
      <c r="A300" s="1">
        <v>43435</v>
      </c>
      <c r="B300">
        <v>4.8</v>
      </c>
    </row>
    <row r="301" spans="1:2">
      <c r="A301" s="1">
        <v>43466</v>
      </c>
      <c r="B301">
        <v>4.8</v>
      </c>
    </row>
    <row r="302" spans="1:2">
      <c r="A302" s="1">
        <v>43497</v>
      </c>
      <c r="B302">
        <v>4.9000000000000004</v>
      </c>
    </row>
    <row r="303" spans="1:2">
      <c r="A303" s="1">
        <v>43525</v>
      </c>
      <c r="B303">
        <v>4.9000000000000004</v>
      </c>
    </row>
    <row r="304" spans="1:2">
      <c r="A304" s="1">
        <v>43556</v>
      </c>
      <c r="B304">
        <v>4.7</v>
      </c>
    </row>
    <row r="305" spans="1:2">
      <c r="A305" s="1">
        <v>43586</v>
      </c>
      <c r="B305">
        <v>4.7</v>
      </c>
    </row>
    <row r="306" spans="1:2">
      <c r="A306" s="1">
        <v>43617</v>
      </c>
      <c r="B306">
        <v>4.5</v>
      </c>
    </row>
    <row r="307" spans="1:2">
      <c r="A307" s="1">
        <v>43647</v>
      </c>
      <c r="B307">
        <v>4.4000000000000004</v>
      </c>
    </row>
    <row r="308" spans="1:2">
      <c r="A308" s="1">
        <v>43678</v>
      </c>
      <c r="B308">
        <v>4.5</v>
      </c>
    </row>
    <row r="309" spans="1:2">
      <c r="A309" s="1">
        <v>43709</v>
      </c>
      <c r="B309">
        <v>4.3</v>
      </c>
    </row>
    <row r="310" spans="1:2">
      <c r="A310" s="1">
        <v>43739</v>
      </c>
      <c r="B310">
        <v>4.5</v>
      </c>
    </row>
    <row r="311" spans="1:2">
      <c r="A311" s="1">
        <v>43770</v>
      </c>
      <c r="B311">
        <v>4.5999999999999996</v>
      </c>
    </row>
    <row r="312" spans="1:2">
      <c r="A312" s="1">
        <v>43800</v>
      </c>
      <c r="B312">
        <v>4.5999999999999996</v>
      </c>
    </row>
    <row r="313" spans="1:2">
      <c r="A313" s="1">
        <v>43831</v>
      </c>
      <c r="B313">
        <v>4.5999999999999996</v>
      </c>
    </row>
    <row r="314" spans="1:2">
      <c r="A314" s="1">
        <v>43862</v>
      </c>
      <c r="B314">
        <v>4.5999999999999996</v>
      </c>
    </row>
    <row r="315" spans="1:2">
      <c r="A315" s="1">
        <v>43891</v>
      </c>
      <c r="B315">
        <v>4.5999999999999996</v>
      </c>
    </row>
    <row r="316" spans="1:2">
      <c r="A316" s="1">
        <v>43922</v>
      </c>
      <c r="B316">
        <v>4.7</v>
      </c>
    </row>
    <row r="317" spans="1:2">
      <c r="A317" s="1">
        <v>43952</v>
      </c>
      <c r="B317">
        <v>5.8</v>
      </c>
    </row>
    <row r="318" spans="1:2">
      <c r="A318" s="1">
        <v>43983</v>
      </c>
      <c r="B318">
        <v>6.1</v>
      </c>
    </row>
    <row r="319" spans="1:2">
      <c r="A319" s="1">
        <v>44013</v>
      </c>
      <c r="B319">
        <v>6.2</v>
      </c>
    </row>
    <row r="320" spans="1:2">
      <c r="A320" s="1">
        <v>44044</v>
      </c>
      <c r="B320">
        <v>6.3</v>
      </c>
    </row>
    <row r="321" spans="1:2">
      <c r="A321" s="1">
        <v>44075</v>
      </c>
      <c r="B321">
        <v>6.4</v>
      </c>
    </row>
    <row r="322" spans="1:2">
      <c r="A322" s="1">
        <v>44105</v>
      </c>
      <c r="B322">
        <v>6.3</v>
      </c>
    </row>
    <row r="323" spans="1:2">
      <c r="A323" s="1">
        <v>44136</v>
      </c>
      <c r="B323">
        <v>6.3</v>
      </c>
    </row>
    <row r="324" spans="1:2">
      <c r="A324" s="1">
        <v>44166</v>
      </c>
      <c r="B324">
        <v>6.1</v>
      </c>
    </row>
    <row r="325" spans="1:2">
      <c r="A325" s="1">
        <v>44197</v>
      </c>
      <c r="B325">
        <v>5.9</v>
      </c>
    </row>
    <row r="326" spans="1:2">
      <c r="A326" s="1">
        <v>44228</v>
      </c>
      <c r="B326">
        <v>5.8</v>
      </c>
    </row>
    <row r="327" spans="1:2">
      <c r="A327" s="1">
        <v>44256</v>
      </c>
      <c r="B327">
        <v>5.7</v>
      </c>
    </row>
    <row r="328" spans="1:2">
      <c r="A328" s="1">
        <v>44287</v>
      </c>
      <c r="B328">
        <v>5.4</v>
      </c>
    </row>
    <row r="329" spans="1:2">
      <c r="A329" s="1">
        <v>44317</v>
      </c>
      <c r="B329">
        <v>5.2</v>
      </c>
    </row>
    <row r="330" spans="1:2">
      <c r="A330" s="1">
        <v>44348</v>
      </c>
      <c r="B330">
        <v>4.9000000000000004</v>
      </c>
    </row>
    <row r="331" spans="1:2">
      <c r="A331" s="1">
        <v>44378</v>
      </c>
      <c r="B331">
        <v>4.8</v>
      </c>
    </row>
    <row r="332" spans="1:2">
      <c r="A332" s="1">
        <v>44409</v>
      </c>
      <c r="B332">
        <v>4.5</v>
      </c>
    </row>
    <row r="333" spans="1:2">
      <c r="A333" s="1">
        <v>44440</v>
      </c>
      <c r="B333">
        <v>4.4000000000000004</v>
      </c>
    </row>
    <row r="334" spans="1:2">
      <c r="A334" s="1">
        <v>44470</v>
      </c>
      <c r="B334">
        <v>4.3</v>
      </c>
    </row>
    <row r="335" spans="1:2">
      <c r="A335" s="1">
        <v>44501</v>
      </c>
      <c r="B335">
        <v>4.3</v>
      </c>
    </row>
    <row r="336" spans="1:2">
      <c r="A336" s="1">
        <v>44531</v>
      </c>
      <c r="B336">
        <v>4.3</v>
      </c>
    </row>
    <row r="337" spans="1:2">
      <c r="A337" s="1">
        <v>44562</v>
      </c>
      <c r="B337">
        <v>4.3</v>
      </c>
    </row>
    <row r="338" spans="1:2">
      <c r="A338" s="1">
        <v>44593</v>
      </c>
      <c r="B338">
        <v>4.4000000000000004</v>
      </c>
    </row>
    <row r="339" spans="1:2">
      <c r="A339" s="1">
        <v>44621</v>
      </c>
      <c r="B339">
        <v>4.0999999999999996</v>
      </c>
    </row>
    <row r="340" spans="1:2">
      <c r="A340" s="1">
        <v>44652</v>
      </c>
      <c r="B340">
        <v>4.0999999999999996</v>
      </c>
    </row>
    <row r="341" spans="1:2">
      <c r="A341" s="1">
        <v>44682</v>
      </c>
      <c r="B341">
        <v>4</v>
      </c>
    </row>
    <row r="342" spans="1:2">
      <c r="A342" s="1">
        <v>44713</v>
      </c>
      <c r="B342">
        <v>3.9</v>
      </c>
    </row>
    <row r="343" spans="1:2">
      <c r="A343" s="1">
        <v>44743</v>
      </c>
      <c r="B343">
        <v>3.9</v>
      </c>
    </row>
    <row r="344" spans="1:2">
      <c r="A344" s="1">
        <v>44774</v>
      </c>
      <c r="B344">
        <v>3.9</v>
      </c>
    </row>
    <row r="345" spans="1:2">
      <c r="A345" s="1">
        <v>44805</v>
      </c>
      <c r="B345">
        <v>3.8</v>
      </c>
    </row>
    <row r="346" spans="1:2">
      <c r="A346" s="1">
        <v>44835</v>
      </c>
      <c r="B346">
        <v>3.9</v>
      </c>
    </row>
    <row r="347" spans="1:2">
      <c r="A347" s="1">
        <v>44866</v>
      </c>
      <c r="B347">
        <v>3.9</v>
      </c>
    </row>
    <row r="348" spans="1:2">
      <c r="A348" s="1">
        <v>44896</v>
      </c>
      <c r="B348">
        <v>3.7</v>
      </c>
    </row>
    <row r="349" spans="1:2">
      <c r="B349">
        <v>3.7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3406D-5B6E-40E2-83E1-28DB816B004B}">
  <dimension ref="A1:C117"/>
  <sheetViews>
    <sheetView workbookViewId="0">
      <selection activeCell="B6" sqref="B6:B113"/>
    </sheetView>
  </sheetViews>
  <sheetFormatPr defaultRowHeight="14.4"/>
  <cols>
    <col min="1" max="1" width="10.109375" bestFit="1" customWidth="1"/>
  </cols>
  <sheetData>
    <row r="1" spans="1:3">
      <c r="B1" t="s">
        <v>690</v>
      </c>
    </row>
    <row r="2" spans="1:3">
      <c r="A2" s="1">
        <v>34425</v>
      </c>
      <c r="B2">
        <v>11.3</v>
      </c>
    </row>
    <row r="3" spans="1:3">
      <c r="A3" s="1">
        <v>34516</v>
      </c>
      <c r="B3">
        <v>12.1</v>
      </c>
    </row>
    <row r="4" spans="1:3">
      <c r="A4" s="1">
        <v>34608</v>
      </c>
      <c r="B4">
        <v>12.5</v>
      </c>
    </row>
    <row r="5" spans="1:3">
      <c r="A5" s="1">
        <v>34700</v>
      </c>
      <c r="B5">
        <v>14.5</v>
      </c>
    </row>
    <row r="6" spans="1:3">
      <c r="A6" s="1">
        <v>34790</v>
      </c>
      <c r="B6">
        <v>13.4</v>
      </c>
      <c r="C6">
        <f>B6/B2</f>
        <v>1.1858407079646018</v>
      </c>
    </row>
    <row r="7" spans="1:3">
      <c r="A7" s="1">
        <v>34881</v>
      </c>
      <c r="B7">
        <v>14.6</v>
      </c>
      <c r="C7">
        <f t="shared" ref="C7:C70" si="0">B7/B3</f>
        <v>1.2066115702479339</v>
      </c>
    </row>
    <row r="8" spans="1:3">
      <c r="A8" s="1">
        <v>34973</v>
      </c>
      <c r="B8">
        <v>15.8</v>
      </c>
      <c r="C8">
        <f t="shared" si="0"/>
        <v>1.264</v>
      </c>
    </row>
    <row r="9" spans="1:3">
      <c r="A9" s="1">
        <v>35065</v>
      </c>
      <c r="B9">
        <v>18.8</v>
      </c>
      <c r="C9">
        <f t="shared" si="0"/>
        <v>1.2965517241379312</v>
      </c>
    </row>
    <row r="10" spans="1:3">
      <c r="A10" s="1">
        <v>35156</v>
      </c>
      <c r="B10">
        <v>16.399999999999999</v>
      </c>
      <c r="C10">
        <f t="shared" si="0"/>
        <v>1.2238805970149251</v>
      </c>
    </row>
    <row r="11" spans="1:3">
      <c r="A11" s="1">
        <v>35247</v>
      </c>
      <c r="B11">
        <v>17.2</v>
      </c>
      <c r="C11">
        <f t="shared" si="0"/>
        <v>1.178082191780822</v>
      </c>
    </row>
    <row r="12" spans="1:3">
      <c r="A12" s="1">
        <v>35339</v>
      </c>
      <c r="B12">
        <v>17</v>
      </c>
      <c r="C12">
        <f t="shared" si="0"/>
        <v>1.0759493670886076</v>
      </c>
    </row>
    <row r="13" spans="1:3">
      <c r="A13" s="1">
        <v>35431</v>
      </c>
      <c r="B13">
        <v>17.5</v>
      </c>
      <c r="C13">
        <f t="shared" si="0"/>
        <v>0.93085106382978722</v>
      </c>
    </row>
    <row r="14" spans="1:3">
      <c r="A14" s="1">
        <v>35521</v>
      </c>
      <c r="B14">
        <v>15.2</v>
      </c>
      <c r="C14">
        <f t="shared" si="0"/>
        <v>0.92682926829268297</v>
      </c>
    </row>
    <row r="15" spans="1:3">
      <c r="A15" s="1">
        <v>35612</v>
      </c>
      <c r="B15">
        <v>17.2</v>
      </c>
      <c r="C15">
        <f t="shared" si="0"/>
        <v>1</v>
      </c>
    </row>
    <row r="16" spans="1:3">
      <c r="A16" s="1">
        <v>35704</v>
      </c>
      <c r="B16">
        <v>18.399999999999999</v>
      </c>
      <c r="C16">
        <f t="shared" si="0"/>
        <v>1.0823529411764705</v>
      </c>
    </row>
    <row r="17" spans="1:3">
      <c r="A17" s="1">
        <v>35796</v>
      </c>
      <c r="B17">
        <v>21.2</v>
      </c>
      <c r="C17">
        <f t="shared" si="0"/>
        <v>1.2114285714285713</v>
      </c>
    </row>
    <row r="18" spans="1:3">
      <c r="A18" s="1">
        <v>35886</v>
      </c>
      <c r="B18">
        <v>17.8</v>
      </c>
      <c r="C18">
        <f t="shared" si="0"/>
        <v>1.1710526315789476</v>
      </c>
    </row>
    <row r="19" spans="1:3">
      <c r="A19" s="1">
        <v>35977</v>
      </c>
      <c r="B19">
        <v>17.399999999999999</v>
      </c>
      <c r="C19">
        <f t="shared" si="0"/>
        <v>1.0116279069767442</v>
      </c>
    </row>
    <row r="20" spans="1:3">
      <c r="A20" s="1">
        <v>36069</v>
      </c>
      <c r="B20">
        <v>13.4</v>
      </c>
      <c r="C20">
        <f t="shared" si="0"/>
        <v>0.72826086956521752</v>
      </c>
    </row>
    <row r="21" spans="1:3">
      <c r="A21" s="1">
        <v>36161</v>
      </c>
      <c r="B21">
        <v>9.4</v>
      </c>
      <c r="C21">
        <f t="shared" si="0"/>
        <v>0.44339622641509435</v>
      </c>
    </row>
    <row r="22" spans="1:3">
      <c r="A22" s="1">
        <v>36251</v>
      </c>
      <c r="B22">
        <v>9.1</v>
      </c>
      <c r="C22">
        <f t="shared" si="0"/>
        <v>0.51123595505617969</v>
      </c>
    </row>
    <row r="23" spans="1:3">
      <c r="A23" s="1">
        <v>36342</v>
      </c>
      <c r="B23">
        <v>10.1</v>
      </c>
      <c r="C23">
        <f t="shared" si="0"/>
        <v>0.58045977011494254</v>
      </c>
    </row>
    <row r="24" spans="1:3">
      <c r="A24" s="1">
        <v>36434</v>
      </c>
      <c r="B24">
        <v>9.5</v>
      </c>
      <c r="C24">
        <f t="shared" si="0"/>
        <v>0.70895522388059695</v>
      </c>
    </row>
    <row r="25" spans="1:3">
      <c r="A25" s="1">
        <v>36526</v>
      </c>
      <c r="B25">
        <v>10.8</v>
      </c>
      <c r="C25">
        <f t="shared" si="0"/>
        <v>1.1489361702127661</v>
      </c>
    </row>
    <row r="26" spans="1:3">
      <c r="A26" s="1">
        <v>36617</v>
      </c>
      <c r="B26">
        <v>10</v>
      </c>
      <c r="C26">
        <f t="shared" si="0"/>
        <v>1.098901098901099</v>
      </c>
    </row>
    <row r="27" spans="1:3">
      <c r="A27" s="1">
        <v>36708</v>
      </c>
      <c r="B27">
        <v>10.4</v>
      </c>
      <c r="C27">
        <f t="shared" si="0"/>
        <v>1.0297029702970297</v>
      </c>
    </row>
    <row r="28" spans="1:3">
      <c r="A28" s="1">
        <v>36800</v>
      </c>
      <c r="B28">
        <v>11.1</v>
      </c>
      <c r="C28">
        <f t="shared" si="0"/>
        <v>1.1684210526315788</v>
      </c>
    </row>
    <row r="29" spans="1:3">
      <c r="A29" s="1">
        <v>36892</v>
      </c>
      <c r="B29">
        <v>13.4</v>
      </c>
      <c r="C29">
        <f t="shared" si="0"/>
        <v>1.2407407407407407</v>
      </c>
    </row>
    <row r="30" spans="1:3">
      <c r="A30" s="1">
        <v>36982</v>
      </c>
      <c r="B30">
        <v>11.3</v>
      </c>
      <c r="C30">
        <f t="shared" si="0"/>
        <v>1.1300000000000001</v>
      </c>
    </row>
    <row r="31" spans="1:3">
      <c r="A31" s="1">
        <v>37073</v>
      </c>
      <c r="B31">
        <v>13.6</v>
      </c>
      <c r="C31">
        <f t="shared" si="0"/>
        <v>1.3076923076923077</v>
      </c>
    </row>
    <row r="32" spans="1:3">
      <c r="A32" s="1">
        <v>37165</v>
      </c>
      <c r="B32">
        <v>13.238</v>
      </c>
      <c r="C32">
        <f t="shared" si="0"/>
        <v>1.1926126126126126</v>
      </c>
    </row>
    <row r="33" spans="1:3">
      <c r="A33" s="1">
        <v>37257</v>
      </c>
      <c r="B33">
        <v>15.619</v>
      </c>
      <c r="C33">
        <f t="shared" si="0"/>
        <v>1.1655970149253732</v>
      </c>
    </row>
    <row r="34" spans="1:3">
      <c r="A34" s="1">
        <v>37347</v>
      </c>
      <c r="B34">
        <v>12.347</v>
      </c>
      <c r="C34">
        <f t="shared" si="0"/>
        <v>1.092654867256637</v>
      </c>
    </row>
    <row r="35" spans="1:3">
      <c r="A35" s="1">
        <v>37438</v>
      </c>
      <c r="B35">
        <v>14.768000000000001</v>
      </c>
      <c r="C35">
        <f t="shared" si="0"/>
        <v>1.0858823529411765</v>
      </c>
    </row>
    <row r="36" spans="1:3">
      <c r="A36" s="1">
        <v>37530</v>
      </c>
      <c r="B36">
        <v>15.725</v>
      </c>
      <c r="C36">
        <f t="shared" si="0"/>
        <v>1.1878682580450219</v>
      </c>
    </row>
    <row r="37" spans="1:3">
      <c r="A37" s="1">
        <v>37622</v>
      </c>
      <c r="B37">
        <v>18.125</v>
      </c>
      <c r="C37">
        <f t="shared" si="0"/>
        <v>1.1604456111146682</v>
      </c>
    </row>
    <row r="38" spans="1:3">
      <c r="A38" s="1">
        <v>37712</v>
      </c>
      <c r="B38">
        <v>15.981999999999999</v>
      </c>
      <c r="C38">
        <f t="shared" si="0"/>
        <v>1.2944034988256257</v>
      </c>
    </row>
    <row r="39" spans="1:3">
      <c r="A39" s="1">
        <v>37803</v>
      </c>
      <c r="B39">
        <v>18.2</v>
      </c>
      <c r="C39">
        <f t="shared" si="0"/>
        <v>1.232394366197183</v>
      </c>
    </row>
    <row r="40" spans="1:3">
      <c r="A40" s="1">
        <v>37895</v>
      </c>
      <c r="B40">
        <v>19.573</v>
      </c>
      <c r="C40">
        <f t="shared" si="0"/>
        <v>1.2447058823529413</v>
      </c>
    </row>
    <row r="41" spans="1:3">
      <c r="A41" s="1">
        <v>37987</v>
      </c>
      <c r="B41">
        <v>22.314</v>
      </c>
      <c r="C41">
        <f t="shared" si="0"/>
        <v>1.2311172413793103</v>
      </c>
    </row>
    <row r="42" spans="1:3">
      <c r="A42" s="1">
        <v>38078</v>
      </c>
      <c r="B42">
        <v>19.917999999999999</v>
      </c>
      <c r="C42">
        <f t="shared" si="0"/>
        <v>1.2462770616944061</v>
      </c>
    </row>
    <row r="43" spans="1:3">
      <c r="A43" s="1">
        <v>38169</v>
      </c>
      <c r="B43">
        <v>22.975000000000001</v>
      </c>
      <c r="C43">
        <f t="shared" si="0"/>
        <v>1.2623626373626375</v>
      </c>
    </row>
    <row r="44" spans="1:3">
      <c r="A44" s="1">
        <v>38261</v>
      </c>
      <c r="B44">
        <v>24.963000000000001</v>
      </c>
      <c r="C44">
        <f t="shared" si="0"/>
        <v>1.2753793491033567</v>
      </c>
    </row>
    <row r="45" spans="1:3">
      <c r="A45" s="1">
        <v>38353</v>
      </c>
      <c r="B45">
        <v>29.526</v>
      </c>
      <c r="C45">
        <f t="shared" si="0"/>
        <v>1.3232051626781394</v>
      </c>
    </row>
    <row r="46" spans="1:3">
      <c r="A46" s="1">
        <v>38443</v>
      </c>
      <c r="B46">
        <v>25.3</v>
      </c>
      <c r="C46">
        <f t="shared" si="0"/>
        <v>1.2702078521939955</v>
      </c>
    </row>
    <row r="47" spans="1:3">
      <c r="A47" s="1">
        <v>38534</v>
      </c>
      <c r="B47">
        <v>28.879000000000001</v>
      </c>
      <c r="C47">
        <f t="shared" si="0"/>
        <v>1.256974972796518</v>
      </c>
    </row>
    <row r="48" spans="1:3">
      <c r="A48" s="1">
        <v>38626</v>
      </c>
      <c r="B48">
        <v>32.085000000000001</v>
      </c>
      <c r="C48">
        <f t="shared" si="0"/>
        <v>1.2853022473260425</v>
      </c>
    </row>
    <row r="49" spans="1:3">
      <c r="A49" s="1">
        <v>38718</v>
      </c>
      <c r="B49">
        <v>37.573999999999998</v>
      </c>
      <c r="C49">
        <f t="shared" si="0"/>
        <v>1.2725733252049041</v>
      </c>
    </row>
    <row r="50" spans="1:3">
      <c r="A50" s="1">
        <v>38808</v>
      </c>
      <c r="B50">
        <v>30.742999999999999</v>
      </c>
      <c r="C50">
        <f t="shared" si="0"/>
        <v>1.2151383399209486</v>
      </c>
    </row>
    <row r="51" spans="1:3">
      <c r="A51" s="1">
        <v>38899</v>
      </c>
      <c r="B51">
        <v>38.758000000000003</v>
      </c>
      <c r="C51">
        <f t="shared" si="0"/>
        <v>1.3420824820804045</v>
      </c>
    </row>
    <row r="52" spans="1:3">
      <c r="A52" s="1">
        <v>38991</v>
      </c>
      <c r="B52">
        <v>42.061</v>
      </c>
      <c r="C52">
        <f t="shared" si="0"/>
        <v>1.3109241078385538</v>
      </c>
    </row>
    <row r="53" spans="1:3">
      <c r="A53" s="1">
        <v>39083</v>
      </c>
      <c r="B53">
        <v>51.625999999999998</v>
      </c>
      <c r="C53">
        <f t="shared" si="0"/>
        <v>1.3739820088358972</v>
      </c>
    </row>
    <row r="54" spans="1:3">
      <c r="A54" s="1">
        <v>39173</v>
      </c>
      <c r="B54">
        <v>42.612000000000002</v>
      </c>
      <c r="C54">
        <f t="shared" si="0"/>
        <v>1.3860716260612174</v>
      </c>
    </row>
    <row r="55" spans="1:3">
      <c r="A55" s="1">
        <v>39264</v>
      </c>
      <c r="B55">
        <v>52.689</v>
      </c>
      <c r="C55">
        <f t="shared" si="0"/>
        <v>1.3594354713865524</v>
      </c>
    </row>
    <row r="56" spans="1:3">
      <c r="A56" s="1">
        <v>39356</v>
      </c>
      <c r="B56">
        <v>58.018999999999998</v>
      </c>
      <c r="C56">
        <f t="shared" si="0"/>
        <v>1.3794013456646299</v>
      </c>
    </row>
    <row r="57" spans="1:3">
      <c r="A57" s="1">
        <v>39448</v>
      </c>
      <c r="B57">
        <v>69.763999999999996</v>
      </c>
      <c r="C57">
        <f t="shared" si="0"/>
        <v>1.351334598845543</v>
      </c>
    </row>
    <row r="58" spans="1:3">
      <c r="A58" s="1">
        <v>39539</v>
      </c>
      <c r="B58">
        <v>59.774000000000001</v>
      </c>
      <c r="C58">
        <f t="shared" si="0"/>
        <v>1.4027503989486529</v>
      </c>
    </row>
    <row r="59" spans="1:3">
      <c r="A59" s="1">
        <v>39630</v>
      </c>
      <c r="B59">
        <v>74.807000000000002</v>
      </c>
      <c r="C59">
        <f t="shared" si="0"/>
        <v>1.4197840156389379</v>
      </c>
    </row>
    <row r="60" spans="1:3">
      <c r="A60" s="1">
        <v>39722</v>
      </c>
      <c r="B60">
        <v>83.046000000000006</v>
      </c>
      <c r="C60">
        <f t="shared" si="0"/>
        <v>1.4313586928420001</v>
      </c>
    </row>
    <row r="61" spans="1:3">
      <c r="A61" s="1">
        <v>39814</v>
      </c>
      <c r="B61">
        <v>71.045000000000002</v>
      </c>
      <c r="C61">
        <f t="shared" si="0"/>
        <v>1.0183619058540223</v>
      </c>
    </row>
    <row r="62" spans="1:3">
      <c r="A62" s="1">
        <v>39904</v>
      </c>
      <c r="B62">
        <v>37.720999999999997</v>
      </c>
      <c r="C62">
        <f t="shared" si="0"/>
        <v>0.63106032723257599</v>
      </c>
    </row>
    <row r="63" spans="1:3">
      <c r="A63" s="1">
        <v>39995</v>
      </c>
      <c r="B63">
        <v>41.929000000000002</v>
      </c>
      <c r="C63">
        <f t="shared" si="0"/>
        <v>0.56049567553838542</v>
      </c>
    </row>
    <row r="64" spans="1:3">
      <c r="A64" s="1">
        <v>40087</v>
      </c>
      <c r="B64">
        <v>46.843000000000004</v>
      </c>
      <c r="C64">
        <f t="shared" si="0"/>
        <v>0.56406088192086312</v>
      </c>
    </row>
    <row r="65" spans="1:3">
      <c r="A65" s="1">
        <v>40179</v>
      </c>
      <c r="B65">
        <v>57.430999999999997</v>
      </c>
      <c r="C65">
        <f t="shared" si="0"/>
        <v>0.80837497360827637</v>
      </c>
    </row>
    <row r="66" spans="1:3">
      <c r="A66" s="1">
        <v>40269</v>
      </c>
      <c r="B66">
        <v>44.817</v>
      </c>
      <c r="C66">
        <f t="shared" si="0"/>
        <v>1.1881180244426184</v>
      </c>
    </row>
    <row r="67" spans="1:3">
      <c r="A67" s="1">
        <v>40360</v>
      </c>
      <c r="B67">
        <v>57.283000000000001</v>
      </c>
      <c r="C67">
        <f t="shared" si="0"/>
        <v>1.3661904648334089</v>
      </c>
    </row>
    <row r="68" spans="1:3">
      <c r="A68" s="1">
        <v>40452</v>
      </c>
      <c r="B68">
        <v>67.599999999999994</v>
      </c>
      <c r="C68">
        <f t="shared" si="0"/>
        <v>1.4431185022308561</v>
      </c>
    </row>
    <row r="69" spans="1:3">
      <c r="A69" s="1">
        <v>40544</v>
      </c>
      <c r="B69">
        <v>76</v>
      </c>
      <c r="C69">
        <f t="shared" si="0"/>
        <v>1.3233271229823615</v>
      </c>
    </row>
    <row r="70" spans="1:3">
      <c r="A70" s="1">
        <v>40634</v>
      </c>
      <c r="B70">
        <v>64.7</v>
      </c>
      <c r="C70">
        <f t="shared" si="0"/>
        <v>1.4436486154807329</v>
      </c>
    </row>
    <row r="71" spans="1:3">
      <c r="A71" s="1">
        <v>40725</v>
      </c>
      <c r="B71">
        <v>82.3</v>
      </c>
      <c r="C71">
        <f t="shared" ref="C71:C113" si="1">B71/B67</f>
        <v>1.4367264284342649</v>
      </c>
    </row>
    <row r="72" spans="1:3">
      <c r="A72" s="1">
        <v>40817</v>
      </c>
      <c r="B72">
        <v>83.1</v>
      </c>
      <c r="C72">
        <f t="shared" si="1"/>
        <v>1.2292899408284024</v>
      </c>
    </row>
    <row r="73" spans="1:3">
      <c r="A73" s="1">
        <v>40909</v>
      </c>
      <c r="B73">
        <v>88.4</v>
      </c>
      <c r="C73">
        <f t="shared" si="1"/>
        <v>1.1631578947368422</v>
      </c>
    </row>
    <row r="74" spans="1:3">
      <c r="A74" s="1">
        <v>41000</v>
      </c>
      <c r="B74">
        <v>72.2</v>
      </c>
      <c r="C74">
        <f t="shared" si="1"/>
        <v>1.1159196290571871</v>
      </c>
    </row>
    <row r="75" spans="1:3">
      <c r="A75" s="1">
        <v>41091</v>
      </c>
      <c r="B75">
        <v>81.900000000000006</v>
      </c>
      <c r="C75">
        <f t="shared" si="1"/>
        <v>0.99513973268529776</v>
      </c>
    </row>
    <row r="76" spans="1:3">
      <c r="A76" s="1">
        <v>41183</v>
      </c>
      <c r="B76">
        <v>87</v>
      </c>
      <c r="C76">
        <f t="shared" si="1"/>
        <v>1.0469314079422383</v>
      </c>
    </row>
    <row r="77" spans="1:3">
      <c r="A77" s="1">
        <v>41275</v>
      </c>
      <c r="B77">
        <v>94.6</v>
      </c>
      <c r="C77">
        <f t="shared" si="1"/>
        <v>1.0701357466063348</v>
      </c>
    </row>
    <row r="78" spans="1:3">
      <c r="A78" s="1">
        <v>41365</v>
      </c>
      <c r="B78">
        <v>76.599999999999994</v>
      </c>
      <c r="C78">
        <f t="shared" si="1"/>
        <v>1.0609418282548475</v>
      </c>
    </row>
    <row r="79" spans="1:3">
      <c r="A79" s="1">
        <v>41456</v>
      </c>
      <c r="B79">
        <v>84.5</v>
      </c>
      <c r="C79">
        <f t="shared" si="1"/>
        <v>1.0317460317460316</v>
      </c>
    </row>
    <row r="80" spans="1:3">
      <c r="A80" s="1">
        <v>41548</v>
      </c>
      <c r="B80">
        <v>87.3</v>
      </c>
      <c r="C80">
        <f t="shared" si="1"/>
        <v>1.0034482758620689</v>
      </c>
    </row>
    <row r="81" spans="1:3">
      <c r="A81" s="1">
        <v>41640</v>
      </c>
      <c r="B81">
        <v>92.9</v>
      </c>
      <c r="C81">
        <f t="shared" si="1"/>
        <v>0.98202959830866821</v>
      </c>
    </row>
    <row r="82" spans="1:3">
      <c r="A82" s="1">
        <v>41730</v>
      </c>
      <c r="B82">
        <v>72.400000000000006</v>
      </c>
      <c r="C82">
        <f t="shared" si="1"/>
        <v>0.94516971279373385</v>
      </c>
    </row>
    <row r="83" spans="1:3">
      <c r="A83" s="1">
        <v>41821</v>
      </c>
      <c r="B83">
        <v>80.7</v>
      </c>
      <c r="C83">
        <f t="shared" si="1"/>
        <v>0.95502958579881658</v>
      </c>
    </row>
    <row r="84" spans="1:3">
      <c r="A84" s="1">
        <v>41913</v>
      </c>
      <c r="B84">
        <v>80.5</v>
      </c>
      <c r="C84">
        <f t="shared" si="1"/>
        <v>0.92210767468499433</v>
      </c>
    </row>
    <row r="85" spans="1:3">
      <c r="A85" s="1">
        <v>42005</v>
      </c>
      <c r="B85">
        <v>74.3</v>
      </c>
      <c r="C85">
        <f t="shared" si="1"/>
        <v>0.79978471474703972</v>
      </c>
    </row>
    <row r="86" spans="1:3">
      <c r="A86" s="1">
        <v>42095</v>
      </c>
      <c r="B86">
        <v>44.7</v>
      </c>
      <c r="C86">
        <f t="shared" si="1"/>
        <v>0.61740331491712708</v>
      </c>
    </row>
    <row r="87" spans="1:3">
      <c r="A87" s="1">
        <v>42186</v>
      </c>
      <c r="B87">
        <v>47.7</v>
      </c>
      <c r="C87">
        <f t="shared" si="1"/>
        <v>0.59107806691449816</v>
      </c>
    </row>
    <row r="88" spans="1:3">
      <c r="A88" s="1">
        <v>42278</v>
      </c>
      <c r="B88">
        <v>49.8</v>
      </c>
      <c r="C88">
        <f t="shared" si="1"/>
        <v>0.61863354037267082</v>
      </c>
    </row>
    <row r="89" spans="1:3">
      <c r="A89" s="1">
        <v>42370</v>
      </c>
      <c r="B89">
        <v>50.9</v>
      </c>
      <c r="C89">
        <f t="shared" si="1"/>
        <v>0.68506056527590853</v>
      </c>
    </row>
    <row r="90" spans="1:3">
      <c r="A90" s="1">
        <v>42461</v>
      </c>
      <c r="B90">
        <v>38.1</v>
      </c>
      <c r="C90">
        <f t="shared" si="1"/>
        <v>0.8523489932885906</v>
      </c>
    </row>
    <row r="91" spans="1:3">
      <c r="A91" s="1">
        <v>42552</v>
      </c>
      <c r="B91">
        <v>45.5</v>
      </c>
      <c r="C91">
        <f t="shared" si="1"/>
        <v>0.95387840670859536</v>
      </c>
    </row>
    <row r="92" spans="1:3">
      <c r="A92" s="1">
        <v>42644</v>
      </c>
      <c r="B92">
        <v>52.6</v>
      </c>
      <c r="C92">
        <f t="shared" si="1"/>
        <v>1.0562248995983936</v>
      </c>
    </row>
    <row r="93" spans="1:3">
      <c r="A93" s="1">
        <v>42736</v>
      </c>
      <c r="B93">
        <v>55.4</v>
      </c>
      <c r="C93">
        <f t="shared" si="1"/>
        <v>1.0884086444007859</v>
      </c>
    </row>
    <row r="94" spans="1:3">
      <c r="A94" s="1">
        <v>42826</v>
      </c>
      <c r="B94">
        <v>48.1</v>
      </c>
      <c r="C94">
        <f t="shared" si="1"/>
        <v>1.2624671916010499</v>
      </c>
    </row>
    <row r="95" spans="1:3">
      <c r="A95" s="1">
        <v>42917</v>
      </c>
      <c r="B95">
        <v>58.7</v>
      </c>
      <c r="C95">
        <f t="shared" si="1"/>
        <v>1.2901098901098902</v>
      </c>
    </row>
    <row r="96" spans="1:3">
      <c r="A96" s="1">
        <v>43009</v>
      </c>
      <c r="B96">
        <v>63.8</v>
      </c>
      <c r="C96">
        <f t="shared" si="1"/>
        <v>1.2129277566539922</v>
      </c>
    </row>
    <row r="97" spans="1:3">
      <c r="A97" s="1">
        <v>43101</v>
      </c>
      <c r="B97">
        <v>67.7</v>
      </c>
      <c r="C97">
        <f t="shared" si="1"/>
        <v>1.2220216606498195</v>
      </c>
    </row>
    <row r="98" spans="1:3">
      <c r="A98" s="1">
        <v>43191</v>
      </c>
      <c r="B98">
        <v>57.5</v>
      </c>
      <c r="C98">
        <f t="shared" si="1"/>
        <v>1.1954261954261953</v>
      </c>
    </row>
    <row r="99" spans="1:3">
      <c r="A99" s="1">
        <v>43282</v>
      </c>
      <c r="B99">
        <v>63.4</v>
      </c>
      <c r="C99">
        <f t="shared" si="1"/>
        <v>1.080068143100511</v>
      </c>
    </row>
    <row r="100" spans="1:3">
      <c r="A100" s="1">
        <v>43374</v>
      </c>
      <c r="B100">
        <v>62.7</v>
      </c>
      <c r="C100">
        <f t="shared" si="1"/>
        <v>0.98275862068965525</v>
      </c>
    </row>
    <row r="101" spans="1:3">
      <c r="A101" s="1">
        <v>43466</v>
      </c>
      <c r="B101">
        <v>65.2</v>
      </c>
      <c r="C101">
        <f t="shared" si="1"/>
        <v>0.96307237813884783</v>
      </c>
    </row>
    <row r="102" spans="1:3">
      <c r="A102" s="1">
        <v>43556</v>
      </c>
      <c r="B102">
        <v>55.5</v>
      </c>
      <c r="C102">
        <f t="shared" si="1"/>
        <v>0.9652173913043478</v>
      </c>
    </row>
    <row r="103" spans="1:3">
      <c r="A103" s="1">
        <v>43647</v>
      </c>
      <c r="B103">
        <v>61.9</v>
      </c>
      <c r="C103">
        <f t="shared" si="1"/>
        <v>0.97634069400630918</v>
      </c>
    </row>
    <row r="104" spans="1:3">
      <c r="A104" s="1">
        <v>43739</v>
      </c>
      <c r="B104">
        <v>65.2</v>
      </c>
      <c r="C104">
        <f t="shared" si="1"/>
        <v>1.0398724082934609</v>
      </c>
    </row>
    <row r="105" spans="1:3">
      <c r="A105" s="1">
        <v>43831</v>
      </c>
      <c r="B105">
        <v>71.400000000000006</v>
      </c>
      <c r="C105">
        <f t="shared" si="1"/>
        <v>1.0950920245398774</v>
      </c>
    </row>
    <row r="106" spans="1:3">
      <c r="A106" s="1">
        <v>43922</v>
      </c>
      <c r="B106">
        <v>56</v>
      </c>
      <c r="C106">
        <f t="shared" si="1"/>
        <v>1.0090090090090089</v>
      </c>
    </row>
    <row r="107" spans="1:3">
      <c r="A107" s="1">
        <v>44013</v>
      </c>
      <c r="B107">
        <v>53.8</v>
      </c>
      <c r="C107">
        <f t="shared" si="1"/>
        <v>0.86914378029079153</v>
      </c>
    </row>
    <row r="108" spans="1:3">
      <c r="A108" s="1">
        <v>44105</v>
      </c>
      <c r="B108">
        <v>60.2</v>
      </c>
      <c r="C108">
        <f t="shared" si="1"/>
        <v>0.92331288343558282</v>
      </c>
    </row>
    <row r="109" spans="1:3">
      <c r="A109" s="1">
        <v>44197</v>
      </c>
      <c r="B109">
        <v>69.7</v>
      </c>
      <c r="C109">
        <f t="shared" si="1"/>
        <v>0.97619047619047616</v>
      </c>
    </row>
    <row r="110" spans="1:3">
      <c r="A110" s="1">
        <v>44287</v>
      </c>
      <c r="B110">
        <v>64.599999999999994</v>
      </c>
      <c r="C110">
        <f t="shared" si="1"/>
        <v>1.1535714285714285</v>
      </c>
    </row>
    <row r="111" spans="1:3">
      <c r="A111" s="1">
        <v>44378</v>
      </c>
      <c r="B111">
        <v>76.2</v>
      </c>
      <c r="C111">
        <f t="shared" si="1"/>
        <v>1.4163568773234203</v>
      </c>
    </row>
    <row r="112" spans="1:3">
      <c r="A112" s="1">
        <v>44470</v>
      </c>
      <c r="B112">
        <v>77.8</v>
      </c>
      <c r="C112">
        <f t="shared" si="1"/>
        <v>1.2923588039867109</v>
      </c>
    </row>
    <row r="113" spans="1:3">
      <c r="A113" s="1">
        <v>44562</v>
      </c>
      <c r="B113">
        <v>85.4</v>
      </c>
      <c r="C113">
        <f t="shared" si="1"/>
        <v>1.2252510760401722</v>
      </c>
    </row>
    <row r="114" spans="1:3">
      <c r="A114" s="1">
        <v>44652</v>
      </c>
    </row>
    <row r="115" spans="1:3">
      <c r="A115" s="1">
        <v>44743</v>
      </c>
    </row>
    <row r="116" spans="1:3">
      <c r="A116" s="1">
        <v>44835</v>
      </c>
    </row>
    <row r="117" spans="1:3">
      <c r="A117" s="1">
        <v>44927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30EB-4EFF-4444-BD1F-8E9EBF00199C}">
  <dimension ref="A1:B348"/>
  <sheetViews>
    <sheetView workbookViewId="0">
      <selection activeCell="B14" sqref="B14:B15"/>
    </sheetView>
  </sheetViews>
  <sheetFormatPr defaultRowHeight="14.4"/>
  <cols>
    <col min="1" max="1" width="10.109375" bestFit="1" customWidth="1"/>
  </cols>
  <sheetData>
    <row r="1" spans="1:2">
      <c r="A1" t="s">
        <v>133</v>
      </c>
    </row>
    <row r="2" spans="1:2">
      <c r="A2" s="1">
        <v>34366</v>
      </c>
      <c r="B2">
        <v>3.5</v>
      </c>
    </row>
    <row r="3" spans="1:2">
      <c r="A3" s="1">
        <v>34394</v>
      </c>
      <c r="B3">
        <v>3.7</v>
      </c>
    </row>
    <row r="4" spans="1:2">
      <c r="A4" s="1">
        <v>34425</v>
      </c>
      <c r="B4">
        <v>4.0999999999999996</v>
      </c>
    </row>
    <row r="5" spans="1:2">
      <c r="A5" s="1">
        <v>34455</v>
      </c>
      <c r="B5">
        <v>3.7</v>
      </c>
    </row>
    <row r="6" spans="1:2">
      <c r="A6" s="1">
        <v>34486</v>
      </c>
      <c r="B6">
        <v>4.0999999999999996</v>
      </c>
    </row>
    <row r="7" spans="1:2">
      <c r="A7" s="1">
        <v>34516</v>
      </c>
      <c r="B7">
        <v>4.2</v>
      </c>
    </row>
    <row r="8" spans="1:2">
      <c r="A8" s="1">
        <v>34547</v>
      </c>
      <c r="B8">
        <v>3.9</v>
      </c>
    </row>
    <row r="9" spans="1:2">
      <c r="A9" s="1">
        <v>34578</v>
      </c>
      <c r="B9">
        <v>4.2</v>
      </c>
    </row>
    <row r="10" spans="1:2">
      <c r="A10" s="1">
        <v>34608</v>
      </c>
      <c r="B10">
        <v>4.5</v>
      </c>
    </row>
    <row r="11" spans="1:2">
      <c r="A11" s="1">
        <v>34639</v>
      </c>
      <c r="B11">
        <v>4.3</v>
      </c>
    </row>
    <row r="12" spans="1:2">
      <c r="A12" s="1">
        <v>34669</v>
      </c>
      <c r="B12">
        <v>4.8</v>
      </c>
    </row>
    <row r="13" spans="1:2">
      <c r="A13" s="1">
        <v>34700</v>
      </c>
      <c r="B13">
        <v>5.5</v>
      </c>
    </row>
    <row r="14" spans="1:2">
      <c r="A14" s="1">
        <v>34731</v>
      </c>
      <c r="B14">
        <v>3.9</v>
      </c>
    </row>
    <row r="15" spans="1:2">
      <c r="A15" s="1">
        <v>34759</v>
      </c>
      <c r="B15">
        <v>4.5</v>
      </c>
    </row>
    <row r="16" spans="1:2">
      <c r="A16" s="1">
        <v>34790</v>
      </c>
      <c r="B16">
        <v>5</v>
      </c>
    </row>
    <row r="17" spans="1:2">
      <c r="A17" s="1">
        <v>34820</v>
      </c>
      <c r="B17">
        <v>4.4000000000000004</v>
      </c>
    </row>
    <row r="18" spans="1:2">
      <c r="A18" s="1">
        <v>34851</v>
      </c>
      <c r="B18">
        <v>4.9000000000000004</v>
      </c>
    </row>
    <row r="19" spans="1:2">
      <c r="A19" s="1">
        <v>34881</v>
      </c>
      <c r="B19">
        <v>5.3</v>
      </c>
    </row>
    <row r="20" spans="1:2">
      <c r="A20" s="1">
        <v>34912</v>
      </c>
      <c r="B20">
        <v>5.5</v>
      </c>
    </row>
    <row r="21" spans="1:2">
      <c r="A21" s="1">
        <v>34943</v>
      </c>
      <c r="B21">
        <v>5.2</v>
      </c>
    </row>
    <row r="22" spans="1:2">
      <c r="A22" s="1">
        <v>34973</v>
      </c>
      <c r="B22">
        <v>5.0999999999999996</v>
      </c>
    </row>
    <row r="23" spans="1:2">
      <c r="A23" s="1">
        <v>35004</v>
      </c>
      <c r="B23">
        <v>5.7</v>
      </c>
    </row>
    <row r="24" spans="1:2">
      <c r="A24" s="1">
        <v>35034</v>
      </c>
      <c r="B24">
        <v>6.4</v>
      </c>
    </row>
    <row r="25" spans="1:2">
      <c r="A25" s="1">
        <v>35065</v>
      </c>
      <c r="B25">
        <v>6.7</v>
      </c>
    </row>
    <row r="26" spans="1:2">
      <c r="A26" s="1">
        <v>35096</v>
      </c>
      <c r="B26">
        <v>4.8</v>
      </c>
    </row>
    <row r="27" spans="1:2">
      <c r="A27" s="1">
        <v>35125</v>
      </c>
      <c r="B27">
        <v>5.7</v>
      </c>
    </row>
    <row r="28" spans="1:2">
      <c r="A28" s="1">
        <v>35156</v>
      </c>
      <c r="B28">
        <v>5.9</v>
      </c>
    </row>
    <row r="29" spans="1:2">
      <c r="A29" s="1">
        <v>35186</v>
      </c>
      <c r="B29">
        <v>6.1</v>
      </c>
    </row>
    <row r="30" spans="1:2">
      <c r="A30" s="1">
        <v>35217</v>
      </c>
      <c r="B30">
        <v>5.6</v>
      </c>
    </row>
    <row r="31" spans="1:2">
      <c r="A31" s="1">
        <v>35247</v>
      </c>
      <c r="B31">
        <v>5.5</v>
      </c>
    </row>
    <row r="32" spans="1:2">
      <c r="A32" s="1">
        <v>35278</v>
      </c>
      <c r="B32">
        <v>6</v>
      </c>
    </row>
    <row r="33" spans="1:2">
      <c r="A33" s="1">
        <v>35309</v>
      </c>
      <c r="B33">
        <v>5.8</v>
      </c>
    </row>
    <row r="34" spans="1:2">
      <c r="A34" s="1">
        <v>35339</v>
      </c>
      <c r="B34">
        <v>5.2</v>
      </c>
    </row>
    <row r="35" spans="1:2">
      <c r="A35" s="1">
        <v>35370</v>
      </c>
      <c r="B35">
        <v>5.6</v>
      </c>
    </row>
    <row r="36" spans="1:2">
      <c r="A36" s="1">
        <v>35400</v>
      </c>
      <c r="B36">
        <v>5.5</v>
      </c>
    </row>
    <row r="37" spans="1:2">
      <c r="A37" s="1">
        <v>35431</v>
      </c>
      <c r="B37">
        <v>6.3</v>
      </c>
    </row>
    <row r="38" spans="1:2">
      <c r="A38" s="1">
        <v>35462</v>
      </c>
      <c r="B38">
        <v>4.7</v>
      </c>
    </row>
    <row r="39" spans="1:2">
      <c r="A39" s="1">
        <v>35490</v>
      </c>
      <c r="B39">
        <v>5</v>
      </c>
    </row>
    <row r="40" spans="1:2">
      <c r="A40" s="1">
        <v>35521</v>
      </c>
      <c r="B40">
        <v>5.5</v>
      </c>
    </row>
    <row r="41" spans="1:2">
      <c r="A41" s="1">
        <v>35551</v>
      </c>
      <c r="B41">
        <v>6.1</v>
      </c>
    </row>
    <row r="42" spans="1:2">
      <c r="A42" s="1">
        <v>35582</v>
      </c>
      <c r="B42">
        <v>5.4</v>
      </c>
    </row>
    <row r="43" spans="1:2">
      <c r="A43" s="1">
        <v>35612</v>
      </c>
      <c r="B43">
        <v>5.7</v>
      </c>
    </row>
    <row r="44" spans="1:2">
      <c r="A44" s="1">
        <v>35643</v>
      </c>
      <c r="B44">
        <v>6.3</v>
      </c>
    </row>
    <row r="45" spans="1:2">
      <c r="A45" s="1">
        <v>35674</v>
      </c>
      <c r="B45">
        <v>6</v>
      </c>
    </row>
    <row r="46" spans="1:2">
      <c r="A46" s="1">
        <v>35704</v>
      </c>
      <c r="B46">
        <v>6.1</v>
      </c>
    </row>
    <row r="47" spans="1:2">
      <c r="A47" s="1">
        <v>35735</v>
      </c>
      <c r="B47">
        <v>6.7</v>
      </c>
    </row>
    <row r="48" spans="1:2">
      <c r="A48" s="1">
        <v>35765</v>
      </c>
      <c r="B48">
        <v>6.4</v>
      </c>
    </row>
    <row r="49" spans="1:2">
      <c r="A49" s="1">
        <v>35796</v>
      </c>
      <c r="B49">
        <v>8.1</v>
      </c>
    </row>
    <row r="50" spans="1:2">
      <c r="A50" s="1">
        <v>35827</v>
      </c>
      <c r="B50">
        <v>5.6</v>
      </c>
    </row>
    <row r="51" spans="1:2">
      <c r="A51" s="1">
        <v>35855</v>
      </c>
      <c r="B51">
        <v>5.9</v>
      </c>
    </row>
    <row r="52" spans="1:2">
      <c r="A52" s="1">
        <v>35886</v>
      </c>
      <c r="B52">
        <v>6.3</v>
      </c>
    </row>
    <row r="53" spans="1:2">
      <c r="A53" s="1">
        <v>35916</v>
      </c>
      <c r="B53">
        <v>6</v>
      </c>
    </row>
    <row r="54" spans="1:2">
      <c r="A54" s="1">
        <v>35947</v>
      </c>
      <c r="B54">
        <v>5.6</v>
      </c>
    </row>
    <row r="55" spans="1:2">
      <c r="A55" s="1">
        <v>35977</v>
      </c>
      <c r="B55">
        <v>5.7</v>
      </c>
    </row>
    <row r="56" spans="1:2">
      <c r="A56" s="1">
        <v>36008</v>
      </c>
      <c r="B56">
        <v>5.5</v>
      </c>
    </row>
    <row r="57" spans="1:2">
      <c r="A57" s="1">
        <v>36039</v>
      </c>
      <c r="B57">
        <v>4.9000000000000004</v>
      </c>
    </row>
    <row r="58" spans="1:2">
      <c r="A58" s="1">
        <v>36069</v>
      </c>
      <c r="B58">
        <v>3</v>
      </c>
    </row>
    <row r="59" spans="1:2">
      <c r="A59" s="1">
        <v>36100</v>
      </c>
      <c r="B59">
        <v>2.9</v>
      </c>
    </row>
    <row r="60" spans="1:2">
      <c r="A60" s="1">
        <v>36130</v>
      </c>
      <c r="B60">
        <v>2.9</v>
      </c>
    </row>
    <row r="61" spans="1:2">
      <c r="A61" s="1">
        <v>36161</v>
      </c>
      <c r="B61">
        <v>3.5</v>
      </c>
    </row>
    <row r="62" spans="1:2">
      <c r="A62" s="1">
        <v>36192</v>
      </c>
      <c r="B62">
        <v>2.7</v>
      </c>
    </row>
    <row r="63" spans="1:2">
      <c r="A63" s="1">
        <v>36220</v>
      </c>
      <c r="B63">
        <v>3</v>
      </c>
    </row>
    <row r="64" spans="1:2">
      <c r="A64" s="1">
        <v>36251</v>
      </c>
      <c r="B64">
        <v>3.5</v>
      </c>
    </row>
    <row r="65" spans="1:2">
      <c r="A65" s="1">
        <v>36281</v>
      </c>
      <c r="B65">
        <v>3.3</v>
      </c>
    </row>
    <row r="66" spans="1:2">
      <c r="A66" s="1">
        <v>36312</v>
      </c>
      <c r="B66">
        <v>2.9</v>
      </c>
    </row>
    <row r="67" spans="1:2">
      <c r="A67" s="1">
        <v>36342</v>
      </c>
      <c r="B67">
        <v>4</v>
      </c>
    </row>
    <row r="68" spans="1:2">
      <c r="A68" s="1">
        <v>36373</v>
      </c>
      <c r="B68">
        <v>3.2</v>
      </c>
    </row>
    <row r="69" spans="1:2">
      <c r="A69" s="1">
        <v>36404</v>
      </c>
      <c r="B69">
        <v>3.1</v>
      </c>
    </row>
    <row r="70" spans="1:2">
      <c r="A70" s="1">
        <v>36434</v>
      </c>
      <c r="B70">
        <v>3.1</v>
      </c>
    </row>
    <row r="71" spans="1:2">
      <c r="A71" s="1">
        <v>36465</v>
      </c>
      <c r="B71">
        <v>3.4</v>
      </c>
    </row>
    <row r="72" spans="1:2">
      <c r="A72" s="1">
        <v>36495</v>
      </c>
      <c r="B72">
        <v>3.5</v>
      </c>
    </row>
    <row r="73" spans="1:2">
      <c r="A73" s="1">
        <v>36526</v>
      </c>
      <c r="B73">
        <v>4</v>
      </c>
    </row>
    <row r="74" spans="1:2">
      <c r="A74" s="1">
        <v>36557</v>
      </c>
      <c r="B74">
        <v>2.9</v>
      </c>
    </row>
    <row r="75" spans="1:2">
      <c r="A75" s="1">
        <v>36586</v>
      </c>
      <c r="B75">
        <v>3.4</v>
      </c>
    </row>
    <row r="76" spans="1:2">
      <c r="A76" s="1">
        <v>36617</v>
      </c>
      <c r="B76">
        <v>3.7</v>
      </c>
    </row>
    <row r="77" spans="1:2">
      <c r="A77" s="1">
        <v>36647</v>
      </c>
      <c r="B77">
        <v>3.4</v>
      </c>
    </row>
    <row r="78" spans="1:2">
      <c r="A78" s="1">
        <v>36678</v>
      </c>
      <c r="B78">
        <v>3.4</v>
      </c>
    </row>
    <row r="79" spans="1:2">
      <c r="A79" s="1">
        <v>36708</v>
      </c>
      <c r="B79">
        <v>3.6</v>
      </c>
    </row>
    <row r="80" spans="1:2">
      <c r="A80" s="1">
        <v>36739</v>
      </c>
      <c r="B80">
        <v>3.6</v>
      </c>
    </row>
    <row r="81" spans="1:2">
      <c r="A81" s="1">
        <v>36770</v>
      </c>
      <c r="B81">
        <v>3.8</v>
      </c>
    </row>
    <row r="82" spans="1:2">
      <c r="A82" s="1">
        <v>36800</v>
      </c>
      <c r="B82">
        <v>3.8</v>
      </c>
    </row>
    <row r="83" spans="1:2">
      <c r="A83" s="1">
        <v>36831</v>
      </c>
      <c r="B83">
        <v>4.0999999999999996</v>
      </c>
    </row>
    <row r="84" spans="1:2">
      <c r="A84" s="1">
        <v>36861</v>
      </c>
      <c r="B84">
        <v>4.4000000000000004</v>
      </c>
    </row>
    <row r="85" spans="1:2">
      <c r="A85" s="1">
        <v>36892</v>
      </c>
      <c r="B85">
        <v>4.9000000000000004</v>
      </c>
    </row>
    <row r="86" spans="1:2">
      <c r="A86" s="1">
        <v>36923</v>
      </c>
      <c r="B86">
        <v>3.2</v>
      </c>
    </row>
    <row r="87" spans="1:2">
      <c r="A87" s="1">
        <v>36951</v>
      </c>
      <c r="B87">
        <v>3.7</v>
      </c>
    </row>
    <row r="88" spans="1:2">
      <c r="A88" s="1">
        <v>36982</v>
      </c>
      <c r="B88">
        <v>4.3</v>
      </c>
    </row>
    <row r="89" spans="1:2">
      <c r="A89" s="1">
        <v>37012</v>
      </c>
      <c r="B89">
        <v>4.4000000000000004</v>
      </c>
    </row>
    <row r="90" spans="1:2">
      <c r="A90" s="1">
        <v>37043</v>
      </c>
      <c r="B90">
        <v>4.5999999999999996</v>
      </c>
    </row>
    <row r="91" spans="1:2">
      <c r="A91" s="1">
        <v>37073</v>
      </c>
      <c r="B91">
        <v>4.7</v>
      </c>
    </row>
    <row r="92" spans="1:2">
      <c r="A92" s="1">
        <v>37104</v>
      </c>
      <c r="B92">
        <v>4.4000000000000004</v>
      </c>
    </row>
    <row r="93" spans="1:2">
      <c r="A93" s="1">
        <v>37135</v>
      </c>
      <c r="B93">
        <v>4.5999999999999996</v>
      </c>
    </row>
    <row r="94" spans="1:2">
      <c r="A94" s="1">
        <v>37165</v>
      </c>
      <c r="B94">
        <v>4.2</v>
      </c>
    </row>
    <row r="95" spans="1:2">
      <c r="A95" s="1">
        <v>37196</v>
      </c>
      <c r="B95">
        <v>4.8</v>
      </c>
    </row>
    <row r="96" spans="1:2">
      <c r="A96" s="1">
        <v>37226</v>
      </c>
      <c r="B96">
        <v>5.0999999999999996</v>
      </c>
    </row>
    <row r="97" spans="1:2">
      <c r="A97" s="1">
        <v>37257</v>
      </c>
      <c r="B97">
        <v>5.7</v>
      </c>
    </row>
    <row r="98" spans="1:2">
      <c r="A98" s="1">
        <v>37288</v>
      </c>
      <c r="B98">
        <v>3.7</v>
      </c>
    </row>
    <row r="99" spans="1:2">
      <c r="A99" s="1">
        <v>37316</v>
      </c>
      <c r="B99">
        <v>4</v>
      </c>
    </row>
    <row r="100" spans="1:2">
      <c r="A100" s="1">
        <v>37347</v>
      </c>
      <c r="B100">
        <v>4.7</v>
      </c>
    </row>
    <row r="101" spans="1:2">
      <c r="A101" s="1">
        <v>37377</v>
      </c>
      <c r="B101">
        <v>5.0999999999999996</v>
      </c>
    </row>
    <row r="102" spans="1:2">
      <c r="A102" s="1">
        <v>37408</v>
      </c>
      <c r="B102">
        <v>4.7</v>
      </c>
    </row>
    <row r="103" spans="1:2">
      <c r="A103" s="1">
        <v>37438</v>
      </c>
      <c r="B103">
        <v>5</v>
      </c>
    </row>
    <row r="104" spans="1:2">
      <c r="A104" s="1">
        <v>37469</v>
      </c>
      <c r="B104">
        <v>5.5</v>
      </c>
    </row>
    <row r="105" spans="1:2">
      <c r="A105" s="1">
        <v>37500</v>
      </c>
      <c r="B105">
        <v>5.0999999999999996</v>
      </c>
    </row>
    <row r="106" spans="1:2">
      <c r="A106" s="1">
        <v>37530</v>
      </c>
      <c r="B106">
        <v>5.0999999999999996</v>
      </c>
    </row>
    <row r="107" spans="1:2">
      <c r="A107" s="1">
        <v>37561</v>
      </c>
      <c r="B107">
        <v>5.9</v>
      </c>
    </row>
    <row r="108" spans="1:2">
      <c r="A108" s="1">
        <v>37591</v>
      </c>
      <c r="B108">
        <v>5.7</v>
      </c>
    </row>
    <row r="109" spans="1:2">
      <c r="A109" s="1">
        <v>37622</v>
      </c>
      <c r="B109">
        <v>6.5</v>
      </c>
    </row>
    <row r="110" spans="1:2">
      <c r="A110" s="1">
        <v>37653</v>
      </c>
      <c r="B110">
        <v>4.7</v>
      </c>
    </row>
    <row r="111" spans="1:2">
      <c r="A111" s="1">
        <v>37681</v>
      </c>
      <c r="B111">
        <v>5.2</v>
      </c>
    </row>
    <row r="112" spans="1:2">
      <c r="A112" s="1">
        <v>37712</v>
      </c>
      <c r="B112">
        <v>6</v>
      </c>
    </row>
    <row r="113" spans="1:2">
      <c r="A113" s="1">
        <v>37742</v>
      </c>
      <c r="B113">
        <v>6.2</v>
      </c>
    </row>
    <row r="114" spans="1:2">
      <c r="A114" s="1">
        <v>37773</v>
      </c>
      <c r="B114">
        <v>5.9</v>
      </c>
    </row>
    <row r="115" spans="1:2">
      <c r="A115" s="1">
        <v>37803</v>
      </c>
      <c r="B115">
        <v>6.1</v>
      </c>
    </row>
    <row r="116" spans="1:2">
      <c r="A116" s="1">
        <v>37834</v>
      </c>
      <c r="B116">
        <v>6.7</v>
      </c>
    </row>
    <row r="117" spans="1:2">
      <c r="A117" s="1">
        <v>37865</v>
      </c>
      <c r="B117">
        <v>6.4</v>
      </c>
    </row>
    <row r="118" spans="1:2">
      <c r="A118" s="1">
        <v>37895</v>
      </c>
      <c r="B118">
        <v>6.5</v>
      </c>
    </row>
    <row r="119" spans="1:2">
      <c r="A119" s="1">
        <v>37926</v>
      </c>
      <c r="B119">
        <v>7.1</v>
      </c>
    </row>
    <row r="120" spans="1:2">
      <c r="A120" s="1">
        <v>37956</v>
      </c>
      <c r="B120">
        <v>6.8</v>
      </c>
    </row>
    <row r="121" spans="1:2">
      <c r="A121" s="1">
        <v>37987</v>
      </c>
      <c r="B121">
        <v>8.5</v>
      </c>
    </row>
    <row r="122" spans="1:2">
      <c r="A122" s="1">
        <v>38018</v>
      </c>
      <c r="B122">
        <v>5.6</v>
      </c>
    </row>
    <row r="123" spans="1:2">
      <c r="A123" s="1">
        <v>38047</v>
      </c>
      <c r="B123">
        <v>6.6</v>
      </c>
    </row>
    <row r="124" spans="1:2">
      <c r="A124" s="1">
        <v>38078</v>
      </c>
      <c r="B124">
        <v>7.8</v>
      </c>
    </row>
    <row r="125" spans="1:2">
      <c r="A125" s="1">
        <v>38108</v>
      </c>
      <c r="B125">
        <v>7.8</v>
      </c>
    </row>
    <row r="126" spans="1:2">
      <c r="A126" s="1">
        <v>38139</v>
      </c>
      <c r="B126">
        <v>7.4</v>
      </c>
    </row>
    <row r="127" spans="1:2">
      <c r="A127" s="1">
        <v>38169</v>
      </c>
      <c r="B127">
        <v>7.9</v>
      </c>
    </row>
    <row r="128" spans="1:2">
      <c r="A128" s="1">
        <v>38200</v>
      </c>
      <c r="B128">
        <v>8.4</v>
      </c>
    </row>
    <row r="129" spans="1:2">
      <c r="A129" s="1">
        <v>38231</v>
      </c>
      <c r="B129">
        <v>8.3000000000000007</v>
      </c>
    </row>
    <row r="130" spans="1:2">
      <c r="A130" s="1">
        <v>38261</v>
      </c>
      <c r="B130">
        <v>8.3000000000000007</v>
      </c>
    </row>
    <row r="131" spans="1:2">
      <c r="A131" s="1">
        <v>38292</v>
      </c>
      <c r="B131">
        <v>8.9</v>
      </c>
    </row>
    <row r="132" spans="1:2">
      <c r="A132" s="1">
        <v>38322</v>
      </c>
      <c r="B132">
        <v>9.4</v>
      </c>
    </row>
    <row r="133" spans="1:2">
      <c r="A133" s="1">
        <v>38353</v>
      </c>
      <c r="B133">
        <v>11.2</v>
      </c>
    </row>
    <row r="134" spans="1:2">
      <c r="A134" s="1">
        <v>38384</v>
      </c>
      <c r="B134">
        <v>6.9</v>
      </c>
    </row>
    <row r="135" spans="1:2">
      <c r="A135" s="1">
        <v>38412</v>
      </c>
      <c r="B135">
        <v>8.3000000000000007</v>
      </c>
    </row>
    <row r="136" spans="1:2">
      <c r="A136" s="1">
        <v>38443</v>
      </c>
      <c r="B136">
        <v>10</v>
      </c>
    </row>
    <row r="137" spans="1:2">
      <c r="A137" s="1">
        <v>38473</v>
      </c>
      <c r="B137">
        <v>9.5</v>
      </c>
    </row>
    <row r="138" spans="1:2">
      <c r="A138" s="1">
        <v>38504</v>
      </c>
      <c r="B138">
        <v>9.5</v>
      </c>
    </row>
    <row r="139" spans="1:2">
      <c r="A139" s="1">
        <v>38534</v>
      </c>
      <c r="B139">
        <v>9.9</v>
      </c>
    </row>
    <row r="140" spans="1:2">
      <c r="A140" s="1">
        <v>38565</v>
      </c>
      <c r="B140">
        <v>10.7</v>
      </c>
    </row>
    <row r="141" spans="1:2">
      <c r="A141" s="1">
        <v>38596</v>
      </c>
      <c r="B141">
        <v>10.6</v>
      </c>
    </row>
    <row r="142" spans="1:2">
      <c r="A142" s="1">
        <v>38626</v>
      </c>
      <c r="B142">
        <v>10.7</v>
      </c>
    </row>
    <row r="143" spans="1:2">
      <c r="A143" s="1">
        <v>38657</v>
      </c>
      <c r="B143">
        <v>11.5</v>
      </c>
    </row>
    <row r="144" spans="1:2">
      <c r="A144" s="1">
        <v>38687</v>
      </c>
      <c r="B144">
        <v>12.3</v>
      </c>
    </row>
    <row r="145" spans="1:2">
      <c r="A145" s="1">
        <v>38718</v>
      </c>
      <c r="B145">
        <v>13.8</v>
      </c>
    </row>
    <row r="146" spans="1:2">
      <c r="A146" s="1">
        <v>38749</v>
      </c>
      <c r="B146">
        <v>8.3000000000000007</v>
      </c>
    </row>
    <row r="147" spans="1:2">
      <c r="A147" s="1">
        <v>38777</v>
      </c>
      <c r="B147">
        <v>10.1</v>
      </c>
    </row>
    <row r="148" spans="1:2">
      <c r="A148" s="1">
        <v>38808</v>
      </c>
      <c r="B148">
        <v>12.4</v>
      </c>
    </row>
    <row r="149" spans="1:2">
      <c r="A149" s="1">
        <v>38838</v>
      </c>
      <c r="B149">
        <v>11.4</v>
      </c>
    </row>
    <row r="150" spans="1:2">
      <c r="A150" s="1">
        <v>38869</v>
      </c>
      <c r="B150">
        <v>12.9</v>
      </c>
    </row>
    <row r="151" spans="1:2">
      <c r="A151" s="1">
        <v>38899</v>
      </c>
      <c r="B151">
        <v>14.5</v>
      </c>
    </row>
    <row r="152" spans="1:2">
      <c r="A152" s="1">
        <v>38930</v>
      </c>
      <c r="B152">
        <v>13.5</v>
      </c>
    </row>
    <row r="153" spans="1:2">
      <c r="A153" s="1">
        <v>38961</v>
      </c>
      <c r="B153">
        <v>14.2</v>
      </c>
    </row>
    <row r="154" spans="1:2">
      <c r="A154" s="1">
        <v>38991</v>
      </c>
      <c r="B154">
        <v>14.3</v>
      </c>
    </row>
    <row r="155" spans="1:2">
      <c r="A155" s="1">
        <v>39022</v>
      </c>
      <c r="B155">
        <v>15.8</v>
      </c>
    </row>
    <row r="156" spans="1:2">
      <c r="A156" s="1">
        <v>39052</v>
      </c>
      <c r="B156">
        <v>16.2</v>
      </c>
    </row>
    <row r="157" spans="1:2">
      <c r="A157" s="1">
        <v>39083</v>
      </c>
      <c r="B157">
        <v>19.600000000000001</v>
      </c>
    </row>
    <row r="158" spans="1:2">
      <c r="A158" s="1">
        <v>39114</v>
      </c>
      <c r="B158">
        <v>11.7</v>
      </c>
    </row>
    <row r="159" spans="1:2">
      <c r="A159" s="1">
        <v>39142</v>
      </c>
      <c r="B159">
        <v>14.1</v>
      </c>
    </row>
    <row r="160" spans="1:2">
      <c r="A160" s="1">
        <v>39173</v>
      </c>
      <c r="B160">
        <v>16.899999999999999</v>
      </c>
    </row>
    <row r="161" spans="1:2">
      <c r="A161" s="1">
        <v>39203</v>
      </c>
      <c r="B161">
        <v>16.7</v>
      </c>
    </row>
    <row r="162" spans="1:2">
      <c r="A162" s="1">
        <v>39234</v>
      </c>
      <c r="B162">
        <v>17.5</v>
      </c>
    </row>
    <row r="163" spans="1:2">
      <c r="A163" s="1">
        <v>39264</v>
      </c>
      <c r="B163">
        <v>18.5</v>
      </c>
    </row>
    <row r="164" spans="1:2">
      <c r="A164" s="1">
        <v>39295</v>
      </c>
      <c r="B164">
        <v>19.3</v>
      </c>
    </row>
    <row r="165" spans="1:2">
      <c r="A165" s="1">
        <v>39326</v>
      </c>
      <c r="B165">
        <v>20</v>
      </c>
    </row>
    <row r="166" spans="1:2">
      <c r="A166" s="1">
        <v>39356</v>
      </c>
      <c r="B166">
        <v>18.7</v>
      </c>
    </row>
    <row r="167" spans="1:2">
      <c r="A167" s="1">
        <v>39387</v>
      </c>
      <c r="B167">
        <v>22.2</v>
      </c>
    </row>
    <row r="168" spans="1:2">
      <c r="A168" s="1">
        <v>39417</v>
      </c>
      <c r="B168">
        <v>22.6</v>
      </c>
    </row>
    <row r="169" spans="1:2">
      <c r="A169" s="1">
        <v>39448</v>
      </c>
      <c r="B169">
        <v>24.9</v>
      </c>
    </row>
    <row r="170" spans="1:2">
      <c r="A170" s="1">
        <v>39479</v>
      </c>
      <c r="B170">
        <v>15.6</v>
      </c>
    </row>
    <row r="171" spans="1:2">
      <c r="A171" s="1">
        <v>39508</v>
      </c>
      <c r="B171">
        <v>21</v>
      </c>
    </row>
    <row r="172" spans="1:2">
      <c r="A172" s="1">
        <v>39539</v>
      </c>
      <c r="B172">
        <v>23.2</v>
      </c>
    </row>
    <row r="173" spans="1:2">
      <c r="A173" s="1">
        <v>39569</v>
      </c>
      <c r="B173">
        <v>25.2</v>
      </c>
    </row>
    <row r="174" spans="1:2">
      <c r="A174" s="1">
        <v>39600</v>
      </c>
      <c r="B174">
        <v>24.3</v>
      </c>
    </row>
    <row r="175" spans="1:2">
      <c r="A175" s="1">
        <v>39630</v>
      </c>
      <c r="B175">
        <v>25.3</v>
      </c>
    </row>
    <row r="176" spans="1:2">
      <c r="A176" s="1">
        <v>39661</v>
      </c>
      <c r="B176">
        <v>28.7</v>
      </c>
    </row>
    <row r="177" spans="1:2">
      <c r="A177" s="1">
        <v>39692</v>
      </c>
      <c r="B177">
        <v>27.1</v>
      </c>
    </row>
    <row r="178" spans="1:2">
      <c r="A178" s="1">
        <v>39722</v>
      </c>
      <c r="B178">
        <v>27.2</v>
      </c>
    </row>
    <row r="179" spans="1:2">
      <c r="A179" s="1">
        <v>39753</v>
      </c>
      <c r="B179">
        <v>26.7</v>
      </c>
    </row>
    <row r="180" spans="1:2">
      <c r="A180" s="1">
        <v>39783</v>
      </c>
      <c r="B180">
        <v>21.1</v>
      </c>
    </row>
    <row r="181" spans="1:2">
      <c r="A181" s="1">
        <v>39814</v>
      </c>
      <c r="B181">
        <v>23.3</v>
      </c>
    </row>
    <row r="182" spans="1:2">
      <c r="A182" s="1">
        <v>39845</v>
      </c>
      <c r="B182">
        <v>10.3</v>
      </c>
    </row>
    <row r="183" spans="1:2">
      <c r="A183" s="1">
        <v>39873</v>
      </c>
      <c r="B183">
        <v>13.2</v>
      </c>
    </row>
    <row r="184" spans="1:2">
      <c r="A184" s="1">
        <v>39904</v>
      </c>
      <c r="B184">
        <v>14.2</v>
      </c>
    </row>
    <row r="185" spans="1:2">
      <c r="A185" s="1">
        <v>39934</v>
      </c>
      <c r="B185">
        <v>14.1</v>
      </c>
    </row>
    <row r="186" spans="1:2">
      <c r="A186" s="1">
        <v>39965</v>
      </c>
      <c r="B186">
        <v>13.1</v>
      </c>
    </row>
    <row r="187" spans="1:2">
      <c r="A187" s="1">
        <v>39995</v>
      </c>
      <c r="B187">
        <v>14.7</v>
      </c>
    </row>
    <row r="188" spans="1:2">
      <c r="A188" s="1">
        <v>40026</v>
      </c>
      <c r="B188">
        <v>15.2</v>
      </c>
    </row>
    <row r="189" spans="1:2">
      <c r="A189" s="1">
        <v>40057</v>
      </c>
      <c r="B189">
        <v>14.8</v>
      </c>
    </row>
    <row r="190" spans="1:2">
      <c r="A190" s="1">
        <v>40087</v>
      </c>
      <c r="B190">
        <v>16.8</v>
      </c>
    </row>
    <row r="191" spans="1:2">
      <c r="A191" s="1">
        <v>40118</v>
      </c>
      <c r="B191">
        <v>18.399999999999999</v>
      </c>
    </row>
    <row r="192" spans="1:2">
      <c r="A192" s="1">
        <v>40148</v>
      </c>
      <c r="B192">
        <v>18.399999999999999</v>
      </c>
    </row>
    <row r="193" spans="1:2">
      <c r="A193" s="1">
        <v>40179</v>
      </c>
      <c r="B193">
        <v>20.6</v>
      </c>
    </row>
    <row r="194" spans="1:2">
      <c r="A194" s="1">
        <v>40210</v>
      </c>
      <c r="B194">
        <v>11.1</v>
      </c>
    </row>
    <row r="195" spans="1:2">
      <c r="A195" s="1">
        <v>40238</v>
      </c>
      <c r="B195">
        <v>15.2</v>
      </c>
    </row>
    <row r="196" spans="1:2">
      <c r="A196" s="1">
        <v>40269</v>
      </c>
      <c r="B196">
        <v>18.399999999999999</v>
      </c>
    </row>
    <row r="197" spans="1:2">
      <c r="A197" s="1">
        <v>40299</v>
      </c>
      <c r="B197">
        <v>18.899999999999999</v>
      </c>
    </row>
    <row r="198" spans="1:2">
      <c r="A198" s="1">
        <v>40330</v>
      </c>
      <c r="B198">
        <v>19.100000000000001</v>
      </c>
    </row>
    <row r="199" spans="1:2">
      <c r="A199" s="1">
        <v>40360</v>
      </c>
      <c r="B199">
        <v>19.3</v>
      </c>
    </row>
    <row r="200" spans="1:2">
      <c r="A200" s="1">
        <v>40391</v>
      </c>
      <c r="B200">
        <v>20.8</v>
      </c>
    </row>
    <row r="201" spans="1:2">
      <c r="A201" s="1">
        <v>40422</v>
      </c>
      <c r="B201">
        <v>23.6</v>
      </c>
    </row>
    <row r="202" spans="1:2">
      <c r="A202" s="1">
        <v>40452</v>
      </c>
      <c r="B202">
        <v>23.2</v>
      </c>
    </row>
    <row r="203" spans="1:2">
      <c r="A203" s="1">
        <v>40483</v>
      </c>
      <c r="B203">
        <v>24.5</v>
      </c>
    </row>
    <row r="204" spans="1:2">
      <c r="A204" s="1">
        <v>40513</v>
      </c>
      <c r="B204">
        <v>24.5</v>
      </c>
    </row>
    <row r="205" spans="1:2">
      <c r="A205" s="1">
        <v>40544</v>
      </c>
      <c r="B205">
        <v>27</v>
      </c>
    </row>
    <row r="206" spans="1:2">
      <c r="A206" s="1">
        <v>40575</v>
      </c>
      <c r="B206">
        <v>16.2</v>
      </c>
    </row>
    <row r="207" spans="1:2">
      <c r="A207" s="1">
        <v>40603</v>
      </c>
      <c r="B207">
        <v>21.7</v>
      </c>
    </row>
    <row r="208" spans="1:2">
      <c r="A208" s="1">
        <v>40634</v>
      </c>
      <c r="B208">
        <v>26.8</v>
      </c>
    </row>
    <row r="209" spans="1:2">
      <c r="A209" s="1">
        <v>40664</v>
      </c>
      <c r="B209">
        <v>26.9</v>
      </c>
    </row>
    <row r="210" spans="1:2">
      <c r="A210" s="1">
        <v>40695</v>
      </c>
      <c r="B210">
        <v>27.9</v>
      </c>
    </row>
    <row r="211" spans="1:2">
      <c r="A211" s="1">
        <v>40725</v>
      </c>
      <c r="B211">
        <v>27.5</v>
      </c>
    </row>
    <row r="212" spans="1:2">
      <c r="A212" s="1">
        <v>40756</v>
      </c>
      <c r="B212">
        <v>26.9</v>
      </c>
    </row>
    <row r="213" spans="1:2">
      <c r="A213" s="1">
        <v>40787</v>
      </c>
      <c r="B213">
        <v>29.4</v>
      </c>
    </row>
    <row r="214" spans="1:2">
      <c r="A214" s="1">
        <v>40817</v>
      </c>
      <c r="B214">
        <v>26.8</v>
      </c>
    </row>
    <row r="215" spans="1:2">
      <c r="A215" s="1">
        <v>40848</v>
      </c>
      <c r="B215">
        <v>28.7</v>
      </c>
    </row>
    <row r="216" spans="1:2">
      <c r="A216" s="1">
        <v>40878</v>
      </c>
      <c r="B216">
        <v>29.8</v>
      </c>
    </row>
    <row r="217" spans="1:2">
      <c r="A217" s="1">
        <v>40909</v>
      </c>
      <c r="B217">
        <v>30</v>
      </c>
    </row>
    <row r="218" spans="1:2">
      <c r="A218" s="1">
        <v>40940</v>
      </c>
      <c r="B218">
        <v>19.100000000000001</v>
      </c>
    </row>
    <row r="219" spans="1:2">
      <c r="A219" s="1">
        <v>40969</v>
      </c>
      <c r="B219">
        <v>24.7</v>
      </c>
    </row>
    <row r="220" spans="1:2">
      <c r="A220" s="1">
        <v>41000</v>
      </c>
      <c r="B220">
        <v>28.4</v>
      </c>
    </row>
    <row r="221" spans="1:2">
      <c r="A221" s="1">
        <v>41030</v>
      </c>
      <c r="B221">
        <v>26.8</v>
      </c>
    </row>
    <row r="222" spans="1:2">
      <c r="A222" s="1">
        <v>41061</v>
      </c>
      <c r="B222">
        <v>28.2</v>
      </c>
    </row>
    <row r="223" spans="1:2">
      <c r="A223" s="1">
        <v>41091</v>
      </c>
      <c r="B223">
        <v>27</v>
      </c>
    </row>
    <row r="224" spans="1:2">
      <c r="A224" s="1">
        <v>41122</v>
      </c>
      <c r="B224">
        <v>29.7</v>
      </c>
    </row>
    <row r="225" spans="1:2">
      <c r="A225" s="1">
        <v>41153</v>
      </c>
      <c r="B225">
        <v>30</v>
      </c>
    </row>
    <row r="226" spans="1:2">
      <c r="A226" s="1">
        <v>41183</v>
      </c>
      <c r="B226">
        <v>27.4</v>
      </c>
    </row>
    <row r="227" spans="1:2">
      <c r="A227" s="1">
        <v>41214</v>
      </c>
      <c r="B227">
        <v>32.200000000000003</v>
      </c>
    </row>
    <row r="228" spans="1:2">
      <c r="A228" s="1">
        <v>41244</v>
      </c>
      <c r="B228">
        <v>30.6</v>
      </c>
    </row>
    <row r="229" spans="1:2">
      <c r="A229" s="1">
        <v>41275</v>
      </c>
      <c r="B229">
        <v>31.9</v>
      </c>
    </row>
    <row r="230" spans="1:2">
      <c r="A230" s="1">
        <v>41306</v>
      </c>
      <c r="B230">
        <v>21.7</v>
      </c>
    </row>
    <row r="231" spans="1:2">
      <c r="A231" s="1">
        <v>41334</v>
      </c>
      <c r="B231">
        <v>26.5</v>
      </c>
    </row>
    <row r="232" spans="1:2">
      <c r="A232" s="1">
        <v>41365</v>
      </c>
      <c r="B232">
        <v>28.4</v>
      </c>
    </row>
    <row r="233" spans="1:2">
      <c r="A233" s="1">
        <v>41395</v>
      </c>
      <c r="B233">
        <v>29.8</v>
      </c>
    </row>
    <row r="234" spans="1:2">
      <c r="A234" s="1">
        <v>41426</v>
      </c>
      <c r="B234">
        <v>26.4</v>
      </c>
    </row>
    <row r="235" spans="1:2">
      <c r="A235" s="1">
        <v>41456</v>
      </c>
      <c r="B235">
        <v>28.2</v>
      </c>
    </row>
    <row r="236" spans="1:2">
      <c r="A236" s="1">
        <v>41487</v>
      </c>
      <c r="B236">
        <v>30.3</v>
      </c>
    </row>
    <row r="237" spans="1:2">
      <c r="A237" s="1">
        <v>41518</v>
      </c>
      <c r="B237">
        <v>28.4</v>
      </c>
    </row>
    <row r="238" spans="1:2">
      <c r="A238" s="1">
        <v>41548</v>
      </c>
      <c r="B238">
        <v>28.7</v>
      </c>
    </row>
    <row r="239" spans="1:2">
      <c r="A239" s="1">
        <v>41579</v>
      </c>
      <c r="B239">
        <v>30.6</v>
      </c>
    </row>
    <row r="240" spans="1:2">
      <c r="A240" s="1">
        <v>41609</v>
      </c>
      <c r="B240">
        <v>29.8</v>
      </c>
    </row>
    <row r="241" spans="1:2">
      <c r="A241" s="1">
        <v>41640</v>
      </c>
      <c r="B241">
        <v>32.5</v>
      </c>
    </row>
    <row r="242" spans="1:2">
      <c r="A242" s="1">
        <v>41671</v>
      </c>
      <c r="B242">
        <v>21</v>
      </c>
    </row>
    <row r="243" spans="1:2">
      <c r="A243" s="1">
        <v>41699</v>
      </c>
      <c r="B243">
        <v>24.1</v>
      </c>
    </row>
    <row r="244" spans="1:2">
      <c r="A244" s="1">
        <v>41730</v>
      </c>
      <c r="B244">
        <v>27.4</v>
      </c>
    </row>
    <row r="245" spans="1:2">
      <c r="A245" s="1">
        <v>41760</v>
      </c>
      <c r="B245">
        <v>27.8</v>
      </c>
    </row>
    <row r="246" spans="1:2">
      <c r="A246" s="1">
        <v>41791</v>
      </c>
      <c r="B246">
        <v>26.2</v>
      </c>
    </row>
    <row r="247" spans="1:2">
      <c r="A247" s="1">
        <v>41821</v>
      </c>
      <c r="B247">
        <v>26.7</v>
      </c>
    </row>
    <row r="248" spans="1:2">
      <c r="A248" s="1">
        <v>41852</v>
      </c>
      <c r="B248">
        <v>29.2</v>
      </c>
    </row>
    <row r="249" spans="1:2">
      <c r="A249" s="1">
        <v>41883</v>
      </c>
      <c r="B249">
        <v>25.3</v>
      </c>
    </row>
    <row r="250" spans="1:2">
      <c r="A250" s="1">
        <v>41913</v>
      </c>
      <c r="B250">
        <v>26</v>
      </c>
    </row>
    <row r="251" spans="1:2">
      <c r="A251" s="1">
        <v>41944</v>
      </c>
      <c r="B251">
        <v>26.8</v>
      </c>
    </row>
    <row r="252" spans="1:2">
      <c r="A252" s="1">
        <v>41974</v>
      </c>
      <c r="B252">
        <v>23.1</v>
      </c>
    </row>
    <row r="253" spans="1:2">
      <c r="A253" s="1">
        <v>42005</v>
      </c>
      <c r="B253">
        <v>24.5</v>
      </c>
    </row>
    <row r="254" spans="1:2">
      <c r="A254" s="1">
        <v>42036</v>
      </c>
      <c r="B254">
        <v>12.2</v>
      </c>
    </row>
    <row r="255" spans="1:2">
      <c r="A255" s="1">
        <v>42064</v>
      </c>
      <c r="B255">
        <v>15.4</v>
      </c>
    </row>
    <row r="256" spans="1:2">
      <c r="A256" s="1">
        <v>42095</v>
      </c>
      <c r="B256">
        <v>17.100000000000001</v>
      </c>
    </row>
    <row r="257" spans="1:2">
      <c r="A257" s="1">
        <v>42125</v>
      </c>
      <c r="B257">
        <v>16.2</v>
      </c>
    </row>
    <row r="258" spans="1:2">
      <c r="A258" s="1">
        <v>42156</v>
      </c>
      <c r="B258">
        <v>15.3</v>
      </c>
    </row>
    <row r="259" spans="1:2">
      <c r="A259" s="1">
        <v>42186</v>
      </c>
      <c r="B259">
        <v>16.2</v>
      </c>
    </row>
    <row r="260" spans="1:2">
      <c r="A260" s="1">
        <v>42217</v>
      </c>
      <c r="B260">
        <v>16.8</v>
      </c>
    </row>
    <row r="261" spans="1:2">
      <c r="A261" s="1">
        <v>42248</v>
      </c>
      <c r="B261">
        <v>16.2</v>
      </c>
    </row>
    <row r="262" spans="1:2">
      <c r="A262" s="1">
        <v>42278</v>
      </c>
      <c r="B262">
        <v>16.8</v>
      </c>
    </row>
    <row r="263" spans="1:2">
      <c r="A263" s="1">
        <v>42309</v>
      </c>
      <c r="B263">
        <v>16.899999999999999</v>
      </c>
    </row>
    <row r="264" spans="1:2">
      <c r="A264" s="1">
        <v>42339</v>
      </c>
      <c r="B264">
        <v>16.399999999999999</v>
      </c>
    </row>
    <row r="265" spans="1:2">
      <c r="A265" s="1">
        <v>42370</v>
      </c>
      <c r="B265">
        <v>17.5</v>
      </c>
    </row>
    <row r="266" spans="1:2">
      <c r="A266" s="1">
        <v>42401</v>
      </c>
      <c r="B266">
        <v>9.8000000000000007</v>
      </c>
    </row>
    <row r="267" spans="1:2">
      <c r="A267" s="1">
        <v>42430</v>
      </c>
      <c r="B267">
        <v>12.9</v>
      </c>
    </row>
    <row r="268" spans="1:2">
      <c r="A268" s="1">
        <v>42461</v>
      </c>
      <c r="B268">
        <v>15.4</v>
      </c>
    </row>
    <row r="269" spans="1:2">
      <c r="A269" s="1">
        <v>42491</v>
      </c>
      <c r="B269">
        <v>15.1</v>
      </c>
    </row>
    <row r="270" spans="1:2">
      <c r="A270" s="1">
        <v>42522</v>
      </c>
      <c r="B270">
        <v>14.4</v>
      </c>
    </row>
    <row r="271" spans="1:2">
      <c r="A271" s="1">
        <v>42552</v>
      </c>
      <c r="B271">
        <v>16</v>
      </c>
    </row>
    <row r="272" spans="1:2">
      <c r="A272" s="1">
        <v>42583</v>
      </c>
      <c r="B272">
        <v>16.100000000000001</v>
      </c>
    </row>
    <row r="273" spans="1:2">
      <c r="A273" s="1">
        <v>42614</v>
      </c>
      <c r="B273">
        <v>18.399999999999999</v>
      </c>
    </row>
    <row r="274" spans="1:2">
      <c r="A274" s="1">
        <v>42644</v>
      </c>
      <c r="B274">
        <v>18</v>
      </c>
    </row>
    <row r="275" spans="1:2">
      <c r="A275" s="1">
        <v>42675</v>
      </c>
      <c r="B275">
        <v>18.2</v>
      </c>
    </row>
    <row r="276" spans="1:2">
      <c r="A276" s="1">
        <v>42705</v>
      </c>
      <c r="B276">
        <v>17.600000000000001</v>
      </c>
    </row>
    <row r="277" spans="1:2">
      <c r="A277" s="1">
        <v>42736</v>
      </c>
      <c r="B277">
        <v>19.600000000000001</v>
      </c>
    </row>
    <row r="278" spans="1:2">
      <c r="A278" s="1">
        <v>42767</v>
      </c>
      <c r="B278">
        <v>13.6</v>
      </c>
    </row>
    <row r="279" spans="1:2">
      <c r="A279" s="1">
        <v>42795</v>
      </c>
      <c r="B279">
        <v>15.5</v>
      </c>
    </row>
    <row r="280" spans="1:2">
      <c r="A280" s="1">
        <v>42826</v>
      </c>
      <c r="B280">
        <v>19</v>
      </c>
    </row>
    <row r="281" spans="1:2">
      <c r="A281" s="1">
        <v>42856</v>
      </c>
      <c r="B281">
        <v>18.3</v>
      </c>
    </row>
    <row r="282" spans="1:2">
      <c r="A282" s="1">
        <v>42887</v>
      </c>
      <c r="B282">
        <v>19.600000000000001</v>
      </c>
    </row>
    <row r="283" spans="1:2">
      <c r="A283" s="1">
        <v>42917</v>
      </c>
      <c r="B283">
        <v>20.8</v>
      </c>
    </row>
    <row r="284" spans="1:2">
      <c r="A284" s="1">
        <v>42948</v>
      </c>
      <c r="B284">
        <v>20.8</v>
      </c>
    </row>
    <row r="285" spans="1:2">
      <c r="A285" s="1">
        <v>42979</v>
      </c>
      <c r="B285">
        <v>22.4</v>
      </c>
    </row>
    <row r="286" spans="1:2">
      <c r="A286" s="1">
        <v>43009</v>
      </c>
      <c r="B286">
        <v>20.6</v>
      </c>
    </row>
    <row r="287" spans="1:2">
      <c r="A287" s="1">
        <v>43040</v>
      </c>
      <c r="B287">
        <v>21.5</v>
      </c>
    </row>
    <row r="288" spans="1:2">
      <c r="A288" s="1">
        <v>43070</v>
      </c>
      <c r="B288">
        <v>22</v>
      </c>
    </row>
    <row r="289" spans="1:2">
      <c r="A289" s="1">
        <v>43101</v>
      </c>
      <c r="B289">
        <v>24.2</v>
      </c>
    </row>
    <row r="290" spans="1:2">
      <c r="A290" s="1">
        <v>43132</v>
      </c>
      <c r="B290">
        <v>16.7</v>
      </c>
    </row>
    <row r="291" spans="1:2">
      <c r="A291" s="1">
        <v>43160</v>
      </c>
      <c r="B291">
        <v>19.100000000000001</v>
      </c>
    </row>
    <row r="292" spans="1:2">
      <c r="A292" s="1">
        <v>43191</v>
      </c>
      <c r="B292">
        <v>21.7</v>
      </c>
    </row>
    <row r="293" spans="1:2">
      <c r="A293" s="1">
        <v>43221</v>
      </c>
      <c r="B293">
        <v>21</v>
      </c>
    </row>
    <row r="294" spans="1:2">
      <c r="A294" s="1">
        <v>43252</v>
      </c>
      <c r="B294">
        <v>21.4</v>
      </c>
    </row>
    <row r="295" spans="1:2">
      <c r="A295" s="1">
        <v>43282</v>
      </c>
      <c r="B295">
        <v>21.1</v>
      </c>
    </row>
    <row r="296" spans="1:2">
      <c r="A296" s="1">
        <v>43313</v>
      </c>
      <c r="B296">
        <v>21.2</v>
      </c>
    </row>
    <row r="297" spans="1:2">
      <c r="A297" s="1">
        <v>43344</v>
      </c>
      <c r="B297">
        <v>21.7</v>
      </c>
    </row>
    <row r="298" spans="1:2">
      <c r="A298" s="1">
        <v>43374</v>
      </c>
      <c r="B298">
        <v>19.8</v>
      </c>
    </row>
    <row r="299" spans="1:2">
      <c r="A299" s="1">
        <v>43405</v>
      </c>
      <c r="B299">
        <v>21.5</v>
      </c>
    </row>
    <row r="300" spans="1:2">
      <c r="A300" s="1">
        <v>43435</v>
      </c>
      <c r="B300">
        <v>21.3</v>
      </c>
    </row>
    <row r="301" spans="1:2">
      <c r="A301" s="1">
        <v>43466</v>
      </c>
      <c r="B301">
        <v>22.4</v>
      </c>
    </row>
    <row r="302" spans="1:2">
      <c r="A302" s="1">
        <v>43497</v>
      </c>
      <c r="B302">
        <v>16.399999999999999</v>
      </c>
    </row>
    <row r="303" spans="1:2">
      <c r="A303" s="1">
        <v>43525</v>
      </c>
      <c r="B303">
        <v>18.2</v>
      </c>
    </row>
    <row r="304" spans="1:2">
      <c r="A304" s="1">
        <v>43556</v>
      </c>
      <c r="B304">
        <v>20.9</v>
      </c>
    </row>
    <row r="305" spans="1:2">
      <c r="A305" s="1">
        <v>43586</v>
      </c>
      <c r="B305">
        <v>22</v>
      </c>
    </row>
    <row r="306" spans="1:2">
      <c r="A306" s="1">
        <v>43617</v>
      </c>
      <c r="B306">
        <v>19.899999999999999</v>
      </c>
    </row>
    <row r="307" spans="1:2">
      <c r="A307" s="1">
        <v>43647</v>
      </c>
      <c r="B307">
        <v>20</v>
      </c>
    </row>
    <row r="308" spans="1:2">
      <c r="A308" s="1">
        <v>43678</v>
      </c>
      <c r="B308">
        <v>22.3</v>
      </c>
    </row>
    <row r="309" spans="1:2">
      <c r="A309" s="1">
        <v>43709</v>
      </c>
      <c r="B309">
        <v>21.9</v>
      </c>
    </row>
    <row r="310" spans="1:2">
      <c r="A310" s="1">
        <v>43739</v>
      </c>
      <c r="B310">
        <v>20.9</v>
      </c>
    </row>
    <row r="311" spans="1:2">
      <c r="A311" s="1">
        <v>43770</v>
      </c>
      <c r="B311">
        <v>23.8</v>
      </c>
    </row>
    <row r="312" spans="1:2">
      <c r="A312" s="1">
        <v>43800</v>
      </c>
      <c r="B312">
        <v>23.2</v>
      </c>
    </row>
    <row r="313" spans="1:2">
      <c r="A313" s="1">
        <v>43831</v>
      </c>
      <c r="B313">
        <v>24.3</v>
      </c>
    </row>
    <row r="314" spans="1:2">
      <c r="A314" s="1">
        <v>43862</v>
      </c>
      <c r="B314">
        <v>17.100000000000001</v>
      </c>
    </row>
    <row r="315" spans="1:2">
      <c r="A315" s="1">
        <v>43891</v>
      </c>
      <c r="B315">
        <v>18.399999999999999</v>
      </c>
    </row>
    <row r="316" spans="1:2">
      <c r="A316" s="1">
        <v>43922</v>
      </c>
      <c r="B316">
        <v>20.5</v>
      </c>
    </row>
    <row r="317" spans="1:2">
      <c r="A317" s="1">
        <v>43952</v>
      </c>
      <c r="B317">
        <v>17.5</v>
      </c>
    </row>
    <row r="318" spans="1:2">
      <c r="A318" s="1">
        <v>43983</v>
      </c>
      <c r="B318">
        <v>17.2</v>
      </c>
    </row>
    <row r="319" spans="1:2">
      <c r="A319" s="1">
        <v>44013</v>
      </c>
      <c r="B319">
        <v>19.100000000000001</v>
      </c>
    </row>
    <row r="320" spans="1:2">
      <c r="A320" s="1">
        <v>44044</v>
      </c>
      <c r="B320">
        <v>19.7</v>
      </c>
    </row>
    <row r="321" spans="1:2">
      <c r="A321" s="1">
        <v>44075</v>
      </c>
      <c r="B321">
        <v>19.899999999999999</v>
      </c>
    </row>
    <row r="322" spans="1:2">
      <c r="A322" s="1">
        <v>44105</v>
      </c>
      <c r="B322">
        <v>20.5</v>
      </c>
    </row>
    <row r="323" spans="1:2">
      <c r="A323" s="1">
        <v>44136</v>
      </c>
      <c r="B323">
        <v>21.9</v>
      </c>
    </row>
    <row r="324" spans="1:2">
      <c r="A324" s="1">
        <v>44166</v>
      </c>
      <c r="B324">
        <v>22.8</v>
      </c>
    </row>
    <row r="325" spans="1:2">
      <c r="A325" s="1">
        <v>44197</v>
      </c>
      <c r="B325">
        <v>25.1</v>
      </c>
    </row>
    <row r="326" spans="1:2">
      <c r="A326" s="1">
        <v>44228</v>
      </c>
      <c r="B326">
        <v>17.7</v>
      </c>
    </row>
    <row r="327" spans="1:2">
      <c r="A327" s="1">
        <v>44256</v>
      </c>
      <c r="B327">
        <v>21.1</v>
      </c>
    </row>
    <row r="328" spans="1:2">
      <c r="A328" s="1">
        <v>44287</v>
      </c>
      <c r="B328">
        <v>25.9</v>
      </c>
    </row>
    <row r="329" spans="1:2">
      <c r="A329" s="1">
        <v>44317</v>
      </c>
      <c r="B329">
        <v>26.3</v>
      </c>
    </row>
    <row r="330" spans="1:2">
      <c r="A330" s="1">
        <v>44348</v>
      </c>
      <c r="B330">
        <v>24.6</v>
      </c>
    </row>
    <row r="331" spans="1:2">
      <c r="A331" s="1">
        <v>44378</v>
      </c>
      <c r="B331">
        <v>25.3</v>
      </c>
    </row>
    <row r="332" spans="1:2">
      <c r="A332" s="1">
        <v>44409</v>
      </c>
      <c r="B332">
        <v>26.3</v>
      </c>
    </row>
    <row r="333" spans="1:2">
      <c r="A333" s="1">
        <v>44440</v>
      </c>
      <c r="B333">
        <v>26</v>
      </c>
    </row>
    <row r="334" spans="1:2">
      <c r="A334" s="1">
        <v>44470</v>
      </c>
      <c r="B334">
        <v>25.5</v>
      </c>
    </row>
    <row r="335" spans="1:2">
      <c r="A335" s="1">
        <v>44501</v>
      </c>
      <c r="B335">
        <v>26.8</v>
      </c>
    </row>
    <row r="336" spans="1:2">
      <c r="A336" s="1">
        <v>44531</v>
      </c>
      <c r="B336">
        <v>27.9</v>
      </c>
    </row>
    <row r="337" spans="1:2">
      <c r="A337" s="1">
        <v>44562</v>
      </c>
      <c r="B337">
        <v>30.7</v>
      </c>
    </row>
    <row r="338" spans="1:2">
      <c r="A338" s="1">
        <v>44593</v>
      </c>
      <c r="B338">
        <v>24.8</v>
      </c>
    </row>
    <row r="339" spans="1:2">
      <c r="A339" s="1">
        <v>44621</v>
      </c>
    </row>
    <row r="340" spans="1:2">
      <c r="A340" s="1">
        <v>44652</v>
      </c>
    </row>
    <row r="341" spans="1:2">
      <c r="A341" s="1">
        <v>44682</v>
      </c>
    </row>
    <row r="342" spans="1:2">
      <c r="A342" s="1">
        <v>44713</v>
      </c>
    </row>
    <row r="343" spans="1:2">
      <c r="A343" s="1">
        <v>44743</v>
      </c>
    </row>
    <row r="344" spans="1:2">
      <c r="A344" s="1">
        <v>44774</v>
      </c>
    </row>
    <row r="345" spans="1:2">
      <c r="A345" s="1">
        <v>44805</v>
      </c>
    </row>
    <row r="346" spans="1:2">
      <c r="A346" s="1">
        <v>44835</v>
      </c>
    </row>
    <row r="347" spans="1:2">
      <c r="A347" s="1">
        <v>44866</v>
      </c>
    </row>
    <row r="348" spans="1:2">
      <c r="A348" s="1">
        <v>44896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FDBEA-2FED-4BD3-96FA-EC70F18F5380}">
  <dimension ref="A1:C117"/>
  <sheetViews>
    <sheetView workbookViewId="0">
      <selection activeCell="G121" sqref="G121"/>
    </sheetView>
  </sheetViews>
  <sheetFormatPr defaultRowHeight="14.4"/>
  <cols>
    <col min="1" max="1" width="10.109375" bestFit="1" customWidth="1"/>
  </cols>
  <sheetData>
    <row r="1" spans="1:3">
      <c r="B1" t="s">
        <v>689</v>
      </c>
    </row>
    <row r="2" spans="1:3">
      <c r="A2" s="1">
        <v>34425</v>
      </c>
      <c r="B2">
        <v>13.2</v>
      </c>
    </row>
    <row r="3" spans="1:3">
      <c r="A3" s="1">
        <v>34516</v>
      </c>
      <c r="B3">
        <v>17.3</v>
      </c>
    </row>
    <row r="4" spans="1:3">
      <c r="A4" s="1">
        <v>34608</v>
      </c>
      <c r="B4">
        <v>18.600000000000001</v>
      </c>
    </row>
    <row r="5" spans="1:3">
      <c r="A5" s="1">
        <v>34700</v>
      </c>
      <c r="B5">
        <v>18.2</v>
      </c>
    </row>
    <row r="6" spans="1:3">
      <c r="A6" s="1">
        <v>34790</v>
      </c>
      <c r="B6">
        <v>18.899999999999999</v>
      </c>
      <c r="C6">
        <f>B6/B2</f>
        <v>1.4318181818181819</v>
      </c>
    </row>
    <row r="7" spans="1:3">
      <c r="A7" s="1">
        <v>34881</v>
      </c>
      <c r="B7">
        <v>20.6</v>
      </c>
      <c r="C7">
        <f t="shared" ref="C7:C70" si="0">B7/B3</f>
        <v>1.1907514450867052</v>
      </c>
    </row>
    <row r="8" spans="1:3">
      <c r="A8" s="1">
        <v>34973</v>
      </c>
      <c r="B8">
        <v>20.399999999999999</v>
      </c>
      <c r="C8">
        <f t="shared" si="0"/>
        <v>1.096774193548387</v>
      </c>
    </row>
    <row r="9" spans="1:3">
      <c r="A9" s="1">
        <v>35065</v>
      </c>
      <c r="B9">
        <v>22.5</v>
      </c>
      <c r="C9">
        <f t="shared" si="0"/>
        <v>1.2362637362637363</v>
      </c>
    </row>
    <row r="10" spans="1:3">
      <c r="A10" s="1">
        <v>35156</v>
      </c>
      <c r="B10">
        <v>20.399999999999999</v>
      </c>
      <c r="C10">
        <f t="shared" si="0"/>
        <v>1.0793650793650793</v>
      </c>
    </row>
    <row r="11" spans="1:3">
      <c r="A11" s="1">
        <v>35247</v>
      </c>
      <c r="B11">
        <v>21.8</v>
      </c>
      <c r="C11">
        <f t="shared" si="0"/>
        <v>1.058252427184466</v>
      </c>
    </row>
    <row r="12" spans="1:3">
      <c r="A12" s="1">
        <v>35339</v>
      </c>
      <c r="B12">
        <v>21.8</v>
      </c>
      <c r="C12">
        <f t="shared" si="0"/>
        <v>1.0686274509803924</v>
      </c>
    </row>
    <row r="13" spans="1:3">
      <c r="A13" s="1">
        <v>35431</v>
      </c>
      <c r="B13">
        <v>25.6</v>
      </c>
      <c r="C13">
        <f t="shared" si="0"/>
        <v>1.1377777777777778</v>
      </c>
    </row>
    <row r="14" spans="1:3">
      <c r="A14" s="1">
        <v>35521</v>
      </c>
      <c r="B14">
        <v>20.3</v>
      </c>
      <c r="C14">
        <f t="shared" si="0"/>
        <v>0.9950980392156864</v>
      </c>
    </row>
    <row r="15" spans="1:3">
      <c r="A15" s="1">
        <v>35612</v>
      </c>
      <c r="B15">
        <v>20.3</v>
      </c>
      <c r="C15">
        <f t="shared" si="0"/>
        <v>0.93119266055045868</v>
      </c>
    </row>
    <row r="16" spans="1:3">
      <c r="A16" s="1">
        <v>35704</v>
      </c>
      <c r="B16">
        <v>21.5</v>
      </c>
      <c r="C16">
        <f t="shared" si="0"/>
        <v>0.98623853211009171</v>
      </c>
    </row>
    <row r="17" spans="1:3">
      <c r="A17" s="1">
        <v>35796</v>
      </c>
      <c r="B17">
        <v>24.8</v>
      </c>
      <c r="C17">
        <f t="shared" si="0"/>
        <v>0.96875</v>
      </c>
    </row>
    <row r="18" spans="1:3">
      <c r="A18" s="1">
        <v>35886</v>
      </c>
      <c r="B18">
        <v>17.899999999999999</v>
      </c>
      <c r="C18">
        <f t="shared" si="0"/>
        <v>0.88177339901477825</v>
      </c>
    </row>
    <row r="19" spans="1:3">
      <c r="A19" s="1">
        <v>35977</v>
      </c>
      <c r="B19">
        <v>18.600000000000001</v>
      </c>
      <c r="C19">
        <f t="shared" si="0"/>
        <v>0.91625615763546797</v>
      </c>
    </row>
    <row r="20" spans="1:3">
      <c r="A20" s="1">
        <v>36069</v>
      </c>
      <c r="B20">
        <v>19.2</v>
      </c>
      <c r="C20">
        <f t="shared" si="0"/>
        <v>0.89302325581395348</v>
      </c>
    </row>
    <row r="21" spans="1:3">
      <c r="A21" s="1">
        <v>36161</v>
      </c>
      <c r="B21">
        <v>18.7</v>
      </c>
      <c r="C21">
        <f t="shared" si="0"/>
        <v>0.75403225806451613</v>
      </c>
    </row>
    <row r="22" spans="1:3">
      <c r="A22" s="1">
        <v>36251</v>
      </c>
      <c r="B22">
        <v>15.3</v>
      </c>
      <c r="C22">
        <f t="shared" si="0"/>
        <v>0.85474860335195546</v>
      </c>
    </row>
    <row r="23" spans="1:3">
      <c r="A23" s="1">
        <v>36342</v>
      </c>
      <c r="B23">
        <v>17.100000000000001</v>
      </c>
      <c r="C23">
        <f t="shared" si="0"/>
        <v>0.91935483870967738</v>
      </c>
    </row>
    <row r="24" spans="1:3">
      <c r="A24" s="1">
        <v>36434</v>
      </c>
      <c r="B24">
        <v>18.899999999999999</v>
      </c>
      <c r="C24">
        <f t="shared" si="0"/>
        <v>0.984375</v>
      </c>
    </row>
    <row r="25" spans="1:3">
      <c r="A25" s="1">
        <v>36526</v>
      </c>
      <c r="B25">
        <v>24.3</v>
      </c>
      <c r="C25">
        <f t="shared" si="0"/>
        <v>1.2994652406417113</v>
      </c>
    </row>
    <row r="26" spans="1:3">
      <c r="A26" s="1">
        <v>36617</v>
      </c>
      <c r="B26">
        <v>23.9</v>
      </c>
      <c r="C26">
        <f t="shared" si="0"/>
        <v>1.5620915032679736</v>
      </c>
    </row>
    <row r="27" spans="1:3">
      <c r="A27" s="1">
        <v>36708</v>
      </c>
      <c r="B27">
        <v>25.5</v>
      </c>
      <c r="C27">
        <f t="shared" si="0"/>
        <v>1.4912280701754386</v>
      </c>
    </row>
    <row r="28" spans="1:3">
      <c r="A28" s="1">
        <v>36800</v>
      </c>
      <c r="B28">
        <v>26.6</v>
      </c>
      <c r="C28">
        <f t="shared" si="0"/>
        <v>1.4074074074074077</v>
      </c>
    </row>
    <row r="29" spans="1:3">
      <c r="A29" s="1">
        <v>36892</v>
      </c>
      <c r="B29">
        <v>29.1</v>
      </c>
      <c r="C29">
        <f t="shared" si="0"/>
        <v>1.1975308641975309</v>
      </c>
    </row>
    <row r="30" spans="1:3">
      <c r="A30" s="1">
        <v>36982</v>
      </c>
      <c r="B30">
        <v>25.6</v>
      </c>
      <c r="C30">
        <f t="shared" si="0"/>
        <v>1.0711297071129708</v>
      </c>
    </row>
    <row r="31" spans="1:3">
      <c r="A31" s="1">
        <v>37073</v>
      </c>
      <c r="B31">
        <v>26.2</v>
      </c>
      <c r="C31">
        <f t="shared" si="0"/>
        <v>1.0274509803921568</v>
      </c>
    </row>
    <row r="32" spans="1:3">
      <c r="A32" s="1">
        <v>37165</v>
      </c>
      <c r="B32">
        <v>25.6</v>
      </c>
      <c r="C32">
        <f t="shared" si="0"/>
        <v>0.96240601503759393</v>
      </c>
    </row>
    <row r="33" spans="1:3">
      <c r="A33" s="1">
        <v>37257</v>
      </c>
      <c r="B33">
        <v>24.6</v>
      </c>
      <c r="C33">
        <f t="shared" si="0"/>
        <v>0.84536082474226804</v>
      </c>
    </row>
    <row r="34" spans="1:3">
      <c r="A34" s="1">
        <v>37347</v>
      </c>
      <c r="B34">
        <v>21.9</v>
      </c>
      <c r="C34">
        <f t="shared" si="0"/>
        <v>0.85546874999999989</v>
      </c>
    </row>
    <row r="35" spans="1:3">
      <c r="A35" s="1">
        <v>37438</v>
      </c>
      <c r="B35">
        <v>26.3</v>
      </c>
      <c r="C35">
        <f t="shared" si="0"/>
        <v>1.0038167938931297</v>
      </c>
    </row>
    <row r="36" spans="1:3">
      <c r="A36" s="1">
        <v>37530</v>
      </c>
      <c r="B36">
        <v>28.9</v>
      </c>
      <c r="C36">
        <f t="shared" si="0"/>
        <v>1.1289062499999998</v>
      </c>
    </row>
    <row r="37" spans="1:3">
      <c r="A37" s="1">
        <v>37622</v>
      </c>
      <c r="B37">
        <v>30.2</v>
      </c>
      <c r="C37">
        <f t="shared" si="0"/>
        <v>1.2276422764227641</v>
      </c>
    </row>
    <row r="38" spans="1:3">
      <c r="A38" s="1">
        <v>37712</v>
      </c>
      <c r="B38">
        <v>31.1</v>
      </c>
      <c r="C38">
        <f t="shared" si="0"/>
        <v>1.4200913242009134</v>
      </c>
    </row>
    <row r="39" spans="1:3">
      <c r="A39" s="1">
        <v>37803</v>
      </c>
      <c r="B39">
        <v>31.7</v>
      </c>
      <c r="C39">
        <f t="shared" si="0"/>
        <v>1.2053231939163498</v>
      </c>
    </row>
    <row r="40" spans="1:3">
      <c r="A40" s="1">
        <v>37895</v>
      </c>
      <c r="B40">
        <v>34.9</v>
      </c>
      <c r="C40">
        <f t="shared" si="0"/>
        <v>1.2076124567474049</v>
      </c>
    </row>
    <row r="41" spans="1:3">
      <c r="A41" s="1">
        <v>37987</v>
      </c>
      <c r="B41">
        <v>38.200000000000003</v>
      </c>
      <c r="C41">
        <f t="shared" si="0"/>
        <v>1.2649006622516556</v>
      </c>
    </row>
    <row r="42" spans="1:3">
      <c r="A42" s="1">
        <v>38078</v>
      </c>
      <c r="B42">
        <v>37.299999999999997</v>
      </c>
      <c r="C42">
        <f t="shared" si="0"/>
        <v>1.1993569131832795</v>
      </c>
    </row>
    <row r="43" spans="1:3">
      <c r="A43" s="1">
        <v>38169</v>
      </c>
      <c r="B43">
        <v>43.2</v>
      </c>
      <c r="C43">
        <f t="shared" si="0"/>
        <v>1.3627760252365932</v>
      </c>
    </row>
    <row r="44" spans="1:3">
      <c r="A44" s="1">
        <v>38261</v>
      </c>
      <c r="B44">
        <v>48.5</v>
      </c>
      <c r="C44">
        <f t="shared" si="0"/>
        <v>1.3896848137535818</v>
      </c>
    </row>
    <row r="45" spans="1:3">
      <c r="A45" s="1">
        <v>38353</v>
      </c>
      <c r="B45">
        <v>54.3</v>
      </c>
      <c r="C45">
        <f t="shared" si="0"/>
        <v>1.4214659685863873</v>
      </c>
    </row>
    <row r="46" spans="1:3">
      <c r="A46" s="1">
        <v>38443</v>
      </c>
      <c r="B46">
        <v>49.1</v>
      </c>
      <c r="C46">
        <f t="shared" si="0"/>
        <v>1.316353887399464</v>
      </c>
    </row>
    <row r="47" spans="1:3">
      <c r="A47" s="1">
        <v>38534</v>
      </c>
      <c r="B47">
        <v>58.7</v>
      </c>
      <c r="C47">
        <f t="shared" si="0"/>
        <v>1.3587962962962963</v>
      </c>
    </row>
    <row r="48" spans="1:3">
      <c r="A48" s="1">
        <v>38626</v>
      </c>
      <c r="B48">
        <v>64</v>
      </c>
      <c r="C48">
        <f t="shared" si="0"/>
        <v>1.3195876288659794</v>
      </c>
    </row>
    <row r="49" spans="1:3">
      <c r="A49" s="1">
        <v>38718</v>
      </c>
      <c r="B49">
        <v>68.3</v>
      </c>
      <c r="C49">
        <f t="shared" si="0"/>
        <v>1.2578268876611418</v>
      </c>
    </row>
    <row r="50" spans="1:3">
      <c r="A50" s="1">
        <v>38808</v>
      </c>
      <c r="B50">
        <v>66.400000000000006</v>
      </c>
      <c r="C50">
        <f t="shared" si="0"/>
        <v>1.3523421588594706</v>
      </c>
    </row>
    <row r="51" spans="1:3">
      <c r="A51" s="1">
        <v>38899</v>
      </c>
      <c r="B51">
        <v>75.599999999999994</v>
      </c>
      <c r="C51">
        <f t="shared" si="0"/>
        <v>1.2879045996592844</v>
      </c>
    </row>
    <row r="52" spans="1:3">
      <c r="A52" s="1">
        <v>38991</v>
      </c>
      <c r="B52">
        <v>78.7</v>
      </c>
      <c r="C52">
        <f t="shared" si="0"/>
        <v>1.2296875</v>
      </c>
    </row>
    <row r="53" spans="1:3">
      <c r="A53" s="1">
        <v>39083</v>
      </c>
      <c r="B53">
        <v>76.8</v>
      </c>
      <c r="C53">
        <f t="shared" si="0"/>
        <v>1.1244509516837482</v>
      </c>
    </row>
    <row r="54" spans="1:3">
      <c r="A54" s="1">
        <v>39173</v>
      </c>
      <c r="B54">
        <v>70.2</v>
      </c>
      <c r="C54">
        <f t="shared" si="0"/>
        <v>1.0572289156626506</v>
      </c>
    </row>
    <row r="55" spans="1:3">
      <c r="A55" s="1">
        <v>39264</v>
      </c>
      <c r="B55">
        <v>81.900000000000006</v>
      </c>
      <c r="C55">
        <f t="shared" si="0"/>
        <v>1.0833333333333335</v>
      </c>
    </row>
    <row r="56" spans="1:3">
      <c r="A56" s="1">
        <v>39356</v>
      </c>
      <c r="B56">
        <v>87.1</v>
      </c>
      <c r="C56">
        <f t="shared" si="0"/>
        <v>1.1067344345616263</v>
      </c>
    </row>
    <row r="57" spans="1:3">
      <c r="A57" s="1">
        <v>39448</v>
      </c>
      <c r="B57">
        <v>107.4</v>
      </c>
      <c r="C57">
        <f t="shared" si="0"/>
        <v>1.3984375000000002</v>
      </c>
    </row>
    <row r="58" spans="1:3">
      <c r="A58" s="1">
        <v>39539</v>
      </c>
      <c r="B58">
        <v>108.4</v>
      </c>
      <c r="C58">
        <f t="shared" si="0"/>
        <v>1.5441595441595442</v>
      </c>
    </row>
    <row r="59" spans="1:3">
      <c r="A59" s="1">
        <v>39630</v>
      </c>
      <c r="B59">
        <v>126</v>
      </c>
      <c r="C59">
        <f t="shared" si="0"/>
        <v>1.5384615384615383</v>
      </c>
    </row>
    <row r="60" spans="1:3">
      <c r="A60" s="1">
        <v>39722</v>
      </c>
      <c r="B60">
        <v>134.5</v>
      </c>
      <c r="C60">
        <f t="shared" si="0"/>
        <v>1.5442020665901264</v>
      </c>
    </row>
    <row r="61" spans="1:3">
      <c r="A61" s="1">
        <v>39814</v>
      </c>
      <c r="B61">
        <v>97.4</v>
      </c>
      <c r="C61">
        <f t="shared" si="0"/>
        <v>0.90689013035381749</v>
      </c>
    </row>
    <row r="62" spans="1:3">
      <c r="A62" s="1">
        <v>39904</v>
      </c>
      <c r="B62">
        <v>57.8</v>
      </c>
      <c r="C62">
        <f t="shared" si="0"/>
        <v>0.53321033210332103</v>
      </c>
    </row>
    <row r="63" spans="1:3">
      <c r="A63" s="1">
        <v>39995</v>
      </c>
      <c r="B63">
        <v>63.6</v>
      </c>
      <c r="C63">
        <f t="shared" si="0"/>
        <v>0.50476190476190474</v>
      </c>
    </row>
    <row r="64" spans="1:3">
      <c r="A64" s="1">
        <v>40087</v>
      </c>
      <c r="B64">
        <v>81.599999999999994</v>
      </c>
      <c r="C64">
        <f t="shared" si="0"/>
        <v>0.60669144981412637</v>
      </c>
    </row>
    <row r="65" spans="1:3">
      <c r="A65" s="1">
        <v>40179</v>
      </c>
      <c r="B65">
        <v>94.2</v>
      </c>
      <c r="C65">
        <f t="shared" si="0"/>
        <v>0.96714579055441474</v>
      </c>
    </row>
    <row r="66" spans="1:3">
      <c r="A66" s="1">
        <v>40269</v>
      </c>
      <c r="B66">
        <v>90.1</v>
      </c>
      <c r="C66">
        <f t="shared" si="0"/>
        <v>1.5588235294117647</v>
      </c>
    </row>
    <row r="67" spans="1:3">
      <c r="A67" s="1">
        <v>40360</v>
      </c>
      <c r="B67">
        <v>95.4</v>
      </c>
      <c r="C67">
        <f t="shared" si="0"/>
        <v>1.5</v>
      </c>
    </row>
    <row r="68" spans="1:3">
      <c r="A68" s="1">
        <v>40452</v>
      </c>
      <c r="B68">
        <v>95.7</v>
      </c>
      <c r="C68">
        <f t="shared" si="0"/>
        <v>1.1727941176470589</v>
      </c>
    </row>
    <row r="69" spans="1:3">
      <c r="A69" s="1">
        <v>40544</v>
      </c>
      <c r="B69">
        <v>111.6</v>
      </c>
      <c r="C69">
        <f t="shared" si="0"/>
        <v>1.1847133757961783</v>
      </c>
    </row>
    <row r="70" spans="1:3">
      <c r="A70" s="1">
        <v>40634</v>
      </c>
      <c r="B70">
        <v>111.7</v>
      </c>
      <c r="C70">
        <f t="shared" si="0"/>
        <v>1.239733629300777</v>
      </c>
    </row>
    <row r="71" spans="1:3">
      <c r="A71" s="1">
        <v>40725</v>
      </c>
      <c r="B71">
        <v>133.5</v>
      </c>
      <c r="C71">
        <f t="shared" ref="C71:C113" si="1">B71/B67</f>
        <v>1.39937106918239</v>
      </c>
    </row>
    <row r="72" spans="1:3">
      <c r="A72" s="1">
        <v>40817</v>
      </c>
      <c r="B72">
        <v>128.30000000000001</v>
      </c>
      <c r="C72">
        <f t="shared" si="1"/>
        <v>1.3406478578892373</v>
      </c>
    </row>
    <row r="73" spans="1:3">
      <c r="A73" s="1">
        <v>40909</v>
      </c>
      <c r="B73">
        <v>141.9</v>
      </c>
      <c r="C73">
        <f t="shared" si="1"/>
        <v>1.2715053763440862</v>
      </c>
    </row>
    <row r="74" spans="1:3">
      <c r="A74" s="1">
        <v>41000</v>
      </c>
      <c r="B74">
        <v>131</v>
      </c>
      <c r="C74">
        <f t="shared" si="1"/>
        <v>1.1727842435094002</v>
      </c>
    </row>
    <row r="75" spans="1:3">
      <c r="A75" s="1">
        <v>41091</v>
      </c>
      <c r="B75">
        <v>131.19999999999999</v>
      </c>
      <c r="C75">
        <f t="shared" si="1"/>
        <v>0.98277153558052421</v>
      </c>
    </row>
    <row r="76" spans="1:3">
      <c r="A76" s="1">
        <v>41183</v>
      </c>
      <c r="B76">
        <v>125.2</v>
      </c>
      <c r="C76">
        <f t="shared" si="1"/>
        <v>0.97583787996882299</v>
      </c>
    </row>
    <row r="77" spans="1:3">
      <c r="A77" s="1">
        <v>41275</v>
      </c>
      <c r="B77">
        <v>140</v>
      </c>
      <c r="C77">
        <f t="shared" si="1"/>
        <v>0.98661028893587033</v>
      </c>
    </row>
    <row r="78" spans="1:3">
      <c r="A78" s="1">
        <v>41365</v>
      </c>
      <c r="B78">
        <v>124.8</v>
      </c>
      <c r="C78">
        <f t="shared" si="1"/>
        <v>0.95267175572519081</v>
      </c>
    </row>
    <row r="79" spans="1:3">
      <c r="A79" s="1">
        <v>41456</v>
      </c>
      <c r="B79">
        <v>126.9</v>
      </c>
      <c r="C79">
        <f t="shared" si="1"/>
        <v>0.96722560975609773</v>
      </c>
    </row>
    <row r="80" spans="1:3">
      <c r="A80" s="1">
        <v>41548</v>
      </c>
      <c r="B80">
        <v>130.69999999999999</v>
      </c>
      <c r="C80">
        <f t="shared" si="1"/>
        <v>1.0439297124600637</v>
      </c>
    </row>
    <row r="81" spans="1:3">
      <c r="A81" s="1">
        <v>41640</v>
      </c>
      <c r="B81">
        <v>139.4</v>
      </c>
      <c r="C81">
        <f t="shared" si="1"/>
        <v>0.99571428571428577</v>
      </c>
    </row>
    <row r="82" spans="1:3">
      <c r="A82" s="1">
        <v>41730</v>
      </c>
      <c r="B82">
        <v>122.8</v>
      </c>
      <c r="C82">
        <f t="shared" si="1"/>
        <v>0.98397435897435892</v>
      </c>
    </row>
    <row r="83" spans="1:3">
      <c r="A83" s="1">
        <v>41821</v>
      </c>
      <c r="B83">
        <v>132.1</v>
      </c>
      <c r="C83">
        <f t="shared" si="1"/>
        <v>1.0409771473601259</v>
      </c>
    </row>
    <row r="84" spans="1:3">
      <c r="A84" s="1">
        <v>41913</v>
      </c>
      <c r="B84">
        <v>125.7</v>
      </c>
      <c r="C84">
        <f t="shared" si="1"/>
        <v>0.96174445294567723</v>
      </c>
    </row>
    <row r="85" spans="1:3">
      <c r="A85" s="1">
        <v>42005</v>
      </c>
      <c r="B85">
        <v>116.3</v>
      </c>
      <c r="C85">
        <f t="shared" si="1"/>
        <v>0.8342898134863701</v>
      </c>
    </row>
    <row r="86" spans="1:3">
      <c r="A86" s="1">
        <v>42095</v>
      </c>
      <c r="B86">
        <v>90.2</v>
      </c>
      <c r="C86">
        <f t="shared" si="1"/>
        <v>0.73452768729641693</v>
      </c>
    </row>
    <row r="87" spans="1:3">
      <c r="A87" s="1">
        <v>42186</v>
      </c>
      <c r="B87">
        <v>91.5</v>
      </c>
      <c r="C87">
        <f t="shared" si="1"/>
        <v>0.69265707797123399</v>
      </c>
    </row>
    <row r="88" spans="1:3">
      <c r="A88" s="1">
        <v>42278</v>
      </c>
      <c r="B88">
        <v>78.7</v>
      </c>
      <c r="C88">
        <f t="shared" si="1"/>
        <v>0.62609387430389818</v>
      </c>
    </row>
    <row r="89" spans="1:3">
      <c r="A89" s="1">
        <v>42370</v>
      </c>
      <c r="B89">
        <v>81.099999999999994</v>
      </c>
      <c r="C89">
        <f t="shared" si="1"/>
        <v>0.69733447979363716</v>
      </c>
    </row>
    <row r="90" spans="1:3">
      <c r="A90" s="1">
        <v>42461</v>
      </c>
      <c r="B90">
        <v>60.5</v>
      </c>
      <c r="C90">
        <f t="shared" si="1"/>
        <v>0.6707317073170731</v>
      </c>
    </row>
    <row r="91" spans="1:3">
      <c r="A91" s="1">
        <v>42552</v>
      </c>
      <c r="B91">
        <v>67.8</v>
      </c>
      <c r="C91">
        <f t="shared" si="1"/>
        <v>0.74098360655737705</v>
      </c>
    </row>
    <row r="92" spans="1:3">
      <c r="A92" s="1">
        <v>42644</v>
      </c>
      <c r="B92">
        <v>70.900000000000006</v>
      </c>
      <c r="C92">
        <f t="shared" si="1"/>
        <v>0.90088945362134698</v>
      </c>
    </row>
    <row r="93" spans="1:3">
      <c r="A93" s="1">
        <v>42736</v>
      </c>
      <c r="B93">
        <v>82.5</v>
      </c>
      <c r="C93">
        <f t="shared" si="1"/>
        <v>1.0172626387176327</v>
      </c>
    </row>
    <row r="94" spans="1:3">
      <c r="A94" s="1">
        <v>42826</v>
      </c>
      <c r="B94">
        <v>82.6</v>
      </c>
      <c r="C94">
        <f t="shared" si="1"/>
        <v>1.365289256198347</v>
      </c>
    </row>
    <row r="95" spans="1:3">
      <c r="A95" s="1">
        <v>42917</v>
      </c>
      <c r="B95">
        <v>83.8</v>
      </c>
      <c r="C95">
        <f t="shared" si="1"/>
        <v>1.2359882005899705</v>
      </c>
    </row>
    <row r="96" spans="1:3">
      <c r="A96" s="1">
        <v>43009</v>
      </c>
      <c r="B96">
        <v>84.4</v>
      </c>
      <c r="C96">
        <f t="shared" si="1"/>
        <v>1.1904090267983074</v>
      </c>
    </row>
    <row r="97" spans="1:3">
      <c r="A97" s="1">
        <v>43101</v>
      </c>
      <c r="B97">
        <v>102.1</v>
      </c>
      <c r="C97">
        <f t="shared" si="1"/>
        <v>1.2375757575757576</v>
      </c>
    </row>
    <row r="98" spans="1:3">
      <c r="A98" s="1">
        <v>43191</v>
      </c>
      <c r="B98">
        <v>101.6</v>
      </c>
      <c r="C98">
        <f t="shared" si="1"/>
        <v>1.2300242130750605</v>
      </c>
    </row>
    <row r="99" spans="1:3">
      <c r="A99" s="1">
        <v>43282</v>
      </c>
      <c r="B99">
        <v>108.9</v>
      </c>
      <c r="C99">
        <f t="shared" si="1"/>
        <v>1.2995226730310263</v>
      </c>
    </row>
    <row r="100" spans="1:3">
      <c r="A100" s="1">
        <v>43374</v>
      </c>
      <c r="B100">
        <v>110.6</v>
      </c>
      <c r="C100">
        <f t="shared" si="1"/>
        <v>1.31042654028436</v>
      </c>
    </row>
    <row r="101" spans="1:3">
      <c r="A101" s="1">
        <v>43466</v>
      </c>
      <c r="B101">
        <v>122.9</v>
      </c>
      <c r="C101">
        <f t="shared" si="1"/>
        <v>1.2037218413320276</v>
      </c>
    </row>
    <row r="102" spans="1:3">
      <c r="A102" s="1">
        <v>43556</v>
      </c>
      <c r="B102">
        <v>102.6</v>
      </c>
      <c r="C102">
        <f t="shared" si="1"/>
        <v>1.0098425196850394</v>
      </c>
    </row>
    <row r="103" spans="1:3">
      <c r="A103" s="1">
        <v>43647</v>
      </c>
      <c r="B103">
        <v>101.6</v>
      </c>
      <c r="C103">
        <f t="shared" si="1"/>
        <v>0.93296602387511474</v>
      </c>
    </row>
    <row r="104" spans="1:3">
      <c r="A104" s="1">
        <v>43739</v>
      </c>
      <c r="B104">
        <v>103.2</v>
      </c>
      <c r="C104">
        <f t="shared" si="1"/>
        <v>0.93309222423146476</v>
      </c>
    </row>
    <row r="105" spans="1:3">
      <c r="A105" s="1">
        <v>43831</v>
      </c>
      <c r="B105">
        <v>112.4</v>
      </c>
      <c r="C105">
        <f t="shared" si="1"/>
        <v>0.91456468673718472</v>
      </c>
    </row>
    <row r="106" spans="1:3">
      <c r="A106" s="1">
        <v>43922</v>
      </c>
      <c r="B106">
        <v>89.3</v>
      </c>
      <c r="C106">
        <f t="shared" si="1"/>
        <v>0.87037037037037035</v>
      </c>
    </row>
    <row r="107" spans="1:3">
      <c r="A107" s="1">
        <v>44013</v>
      </c>
      <c r="B107">
        <v>70.5</v>
      </c>
      <c r="C107">
        <f t="shared" si="1"/>
        <v>0.69389763779527558</v>
      </c>
    </row>
    <row r="108" spans="1:3">
      <c r="A108" s="1">
        <v>44105</v>
      </c>
      <c r="B108">
        <v>79</v>
      </c>
      <c r="C108">
        <f t="shared" si="1"/>
        <v>0.76550387596899228</v>
      </c>
    </row>
    <row r="109" spans="1:3">
      <c r="A109" s="1">
        <v>44197</v>
      </c>
      <c r="B109">
        <v>94.7</v>
      </c>
      <c r="C109">
        <f t="shared" si="1"/>
        <v>0.84252669039145911</v>
      </c>
    </row>
    <row r="110" spans="1:3">
      <c r="A110" s="1">
        <v>44287</v>
      </c>
      <c r="B110">
        <v>93.2</v>
      </c>
      <c r="C110">
        <f t="shared" si="1"/>
        <v>1.0436730123180291</v>
      </c>
    </row>
    <row r="111" spans="1:3">
      <c r="A111" s="1">
        <v>44378</v>
      </c>
      <c r="B111">
        <v>115</v>
      </c>
      <c r="C111">
        <f t="shared" si="1"/>
        <v>1.6312056737588652</v>
      </c>
    </row>
    <row r="112" spans="1:3">
      <c r="A112" s="1">
        <v>44470</v>
      </c>
      <c r="B112">
        <v>132.80000000000001</v>
      </c>
      <c r="C112">
        <f t="shared" si="1"/>
        <v>1.6810126582278482</v>
      </c>
    </row>
    <row r="113" spans="1:3">
      <c r="A113" s="1">
        <v>44562</v>
      </c>
      <c r="B113">
        <v>152.9</v>
      </c>
      <c r="C113">
        <f t="shared" si="1"/>
        <v>1.6145723336853222</v>
      </c>
    </row>
    <row r="114" spans="1:3">
      <c r="A114" s="1">
        <v>44652</v>
      </c>
    </row>
    <row r="115" spans="1:3">
      <c r="A115" s="1">
        <v>44743</v>
      </c>
    </row>
    <row r="116" spans="1:3">
      <c r="A116" s="1">
        <v>44835</v>
      </c>
    </row>
    <row r="117" spans="1:3">
      <c r="A117" s="1">
        <v>44927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5607A-1618-4837-9C41-E39D1E84F17D}">
  <dimension ref="A1:B348"/>
  <sheetViews>
    <sheetView workbookViewId="0">
      <selection activeCell="B14" sqref="B14:B15"/>
    </sheetView>
  </sheetViews>
  <sheetFormatPr defaultRowHeight="14.4"/>
  <cols>
    <col min="1" max="1" width="10.109375" bestFit="1" customWidth="1"/>
  </cols>
  <sheetData>
    <row r="1" spans="1:2">
      <c r="A1" t="s">
        <v>133</v>
      </c>
      <c r="B1" t="s">
        <v>728</v>
      </c>
    </row>
    <row r="2" spans="1:2">
      <c r="A2" s="1">
        <v>34366</v>
      </c>
      <c r="B2">
        <v>4</v>
      </c>
    </row>
    <row r="3" spans="1:2">
      <c r="A3" s="1">
        <v>34394</v>
      </c>
      <c r="B3">
        <v>4.5</v>
      </c>
    </row>
    <row r="4" spans="1:2">
      <c r="A4" s="1">
        <v>34425</v>
      </c>
      <c r="B4">
        <v>4.7</v>
      </c>
    </row>
    <row r="5" spans="1:2">
      <c r="A5" s="1">
        <v>34455</v>
      </c>
      <c r="B5">
        <v>4.9000000000000004</v>
      </c>
    </row>
    <row r="6" spans="1:2">
      <c r="A6" s="1">
        <v>34486</v>
      </c>
      <c r="B6">
        <v>6</v>
      </c>
    </row>
    <row r="7" spans="1:2">
      <c r="A7" s="1">
        <v>34516</v>
      </c>
      <c r="B7">
        <v>6.6</v>
      </c>
    </row>
    <row r="8" spans="1:2">
      <c r="A8" s="1">
        <v>34547</v>
      </c>
      <c r="B8">
        <v>5.8</v>
      </c>
    </row>
    <row r="9" spans="1:2">
      <c r="A9" s="1">
        <v>34578</v>
      </c>
      <c r="B9">
        <v>6.2</v>
      </c>
    </row>
    <row r="10" spans="1:2">
      <c r="A10" s="1">
        <v>34608</v>
      </c>
      <c r="B10">
        <v>6.7</v>
      </c>
    </row>
    <row r="11" spans="1:2">
      <c r="A11" s="1">
        <v>34639</v>
      </c>
      <c r="B11">
        <v>5.8</v>
      </c>
    </row>
    <row r="12" spans="1:2">
      <c r="A12" s="1">
        <v>34669</v>
      </c>
      <c r="B12">
        <v>6.2</v>
      </c>
    </row>
    <row r="13" spans="1:2">
      <c r="A13" s="1">
        <v>34700</v>
      </c>
      <c r="B13">
        <v>6.4</v>
      </c>
    </row>
    <row r="14" spans="1:2">
      <c r="A14" s="1">
        <v>34731</v>
      </c>
      <c r="B14">
        <v>5.7</v>
      </c>
    </row>
    <row r="15" spans="1:2">
      <c r="A15" s="1">
        <v>34759</v>
      </c>
      <c r="B15">
        <v>6.3</v>
      </c>
    </row>
    <row r="16" spans="1:2">
      <c r="A16" s="1">
        <v>34790</v>
      </c>
      <c r="B16">
        <v>7</v>
      </c>
    </row>
    <row r="17" spans="1:2">
      <c r="A17" s="1">
        <v>34820</v>
      </c>
      <c r="B17">
        <v>6.7</v>
      </c>
    </row>
    <row r="18" spans="1:2">
      <c r="A18" s="1">
        <v>34851</v>
      </c>
      <c r="B18">
        <v>6.9</v>
      </c>
    </row>
    <row r="19" spans="1:2">
      <c r="A19" s="1">
        <v>34881</v>
      </c>
      <c r="B19">
        <v>7.1</v>
      </c>
    </row>
    <row r="20" spans="1:2">
      <c r="A20" s="1">
        <v>34912</v>
      </c>
      <c r="B20">
        <v>6.6</v>
      </c>
    </row>
    <row r="21" spans="1:2">
      <c r="A21" s="1">
        <v>34943</v>
      </c>
      <c r="B21">
        <v>6.7</v>
      </c>
    </row>
    <row r="22" spans="1:2">
      <c r="A22" s="1">
        <v>34973</v>
      </c>
      <c r="B22">
        <v>7.2</v>
      </c>
    </row>
    <row r="23" spans="1:2">
      <c r="A23" s="1">
        <v>35004</v>
      </c>
      <c r="B23">
        <v>7.1</v>
      </c>
    </row>
    <row r="24" spans="1:2">
      <c r="A24" s="1">
        <v>35034</v>
      </c>
      <c r="B24">
        <v>7.8</v>
      </c>
    </row>
    <row r="25" spans="1:2">
      <c r="A25" s="1">
        <v>35065</v>
      </c>
      <c r="B25">
        <v>7.8</v>
      </c>
    </row>
    <row r="26" spans="1:2">
      <c r="A26" s="1">
        <v>35096</v>
      </c>
      <c r="B26">
        <v>5.9</v>
      </c>
    </row>
    <row r="27" spans="1:2">
      <c r="A27" s="1">
        <v>35125</v>
      </c>
      <c r="B27">
        <v>7</v>
      </c>
    </row>
    <row r="28" spans="1:2">
      <c r="A28" s="1">
        <v>35156</v>
      </c>
      <c r="B28">
        <v>7.9</v>
      </c>
    </row>
    <row r="29" spans="1:2">
      <c r="A29" s="1">
        <v>35186</v>
      </c>
      <c r="B29">
        <v>7.2</v>
      </c>
    </row>
    <row r="30" spans="1:2">
      <c r="A30" s="1">
        <v>35217</v>
      </c>
      <c r="B30">
        <v>7.7</v>
      </c>
    </row>
    <row r="31" spans="1:2">
      <c r="A31" s="1">
        <v>35247</v>
      </c>
      <c r="B31">
        <v>7.1</v>
      </c>
    </row>
    <row r="32" spans="1:2">
      <c r="A32" s="1">
        <v>35278</v>
      </c>
      <c r="B32">
        <v>7.5</v>
      </c>
    </row>
    <row r="33" spans="1:2">
      <c r="A33" s="1">
        <v>35309</v>
      </c>
      <c r="B33">
        <v>7.2</v>
      </c>
    </row>
    <row r="34" spans="1:2">
      <c r="A34" s="1">
        <v>35339</v>
      </c>
      <c r="B34">
        <v>7.3</v>
      </c>
    </row>
    <row r="35" spans="1:2">
      <c r="A35" s="1">
        <v>35370</v>
      </c>
      <c r="B35">
        <v>8.8000000000000007</v>
      </c>
    </row>
    <row r="36" spans="1:2">
      <c r="A36" s="1">
        <v>35400</v>
      </c>
      <c r="B36">
        <v>8.1999999999999993</v>
      </c>
    </row>
    <row r="37" spans="1:2">
      <c r="A37" s="1">
        <v>35431</v>
      </c>
      <c r="B37">
        <v>8.8000000000000007</v>
      </c>
    </row>
    <row r="38" spans="1:2">
      <c r="A38" s="1">
        <v>35462</v>
      </c>
      <c r="B38">
        <v>6.7</v>
      </c>
    </row>
    <row r="39" spans="1:2">
      <c r="A39" s="1">
        <v>35490</v>
      </c>
      <c r="B39">
        <v>6.5</v>
      </c>
    </row>
    <row r="40" spans="1:2">
      <c r="A40" s="1">
        <v>35521</v>
      </c>
      <c r="B40">
        <v>7.1</v>
      </c>
    </row>
    <row r="41" spans="1:2">
      <c r="A41" s="1">
        <v>35551</v>
      </c>
      <c r="B41">
        <v>6.8</v>
      </c>
    </row>
    <row r="42" spans="1:2">
      <c r="A42" s="1">
        <v>35582</v>
      </c>
      <c r="B42">
        <v>6.6</v>
      </c>
    </row>
    <row r="43" spans="1:2">
      <c r="A43" s="1">
        <v>35612</v>
      </c>
      <c r="B43">
        <v>6.8</v>
      </c>
    </row>
    <row r="44" spans="1:2">
      <c r="A44" s="1">
        <v>35643</v>
      </c>
      <c r="B44">
        <v>7.5</v>
      </c>
    </row>
    <row r="45" spans="1:2">
      <c r="A45" s="1">
        <v>35674</v>
      </c>
      <c r="B45">
        <v>7</v>
      </c>
    </row>
    <row r="46" spans="1:2">
      <c r="A46" s="1">
        <v>35704</v>
      </c>
      <c r="B46">
        <v>7.1</v>
      </c>
    </row>
    <row r="47" spans="1:2">
      <c r="A47" s="1">
        <v>35735</v>
      </c>
      <c r="B47">
        <v>7.9</v>
      </c>
    </row>
    <row r="48" spans="1:2">
      <c r="A48" s="1">
        <v>35765</v>
      </c>
      <c r="B48">
        <v>8.1999999999999993</v>
      </c>
    </row>
    <row r="49" spans="1:2">
      <c r="A49" s="1">
        <v>35796</v>
      </c>
      <c r="B49">
        <v>8.8000000000000007</v>
      </c>
    </row>
    <row r="50" spans="1:2">
      <c r="A50" s="1">
        <v>35827</v>
      </c>
      <c r="B50">
        <v>5.7</v>
      </c>
    </row>
    <row r="51" spans="1:2">
      <c r="A51" s="1">
        <v>35855</v>
      </c>
      <c r="B51">
        <v>5.7</v>
      </c>
    </row>
    <row r="52" spans="1:2">
      <c r="A52" s="1">
        <v>35886</v>
      </c>
      <c r="B52">
        <v>6.6</v>
      </c>
    </row>
    <row r="53" spans="1:2">
      <c r="A53" s="1">
        <v>35916</v>
      </c>
      <c r="B53">
        <v>6.2</v>
      </c>
    </row>
    <row r="54" spans="1:2">
      <c r="A54" s="1">
        <v>35947</v>
      </c>
      <c r="B54">
        <v>6</v>
      </c>
    </row>
    <row r="55" spans="1:2">
      <c r="A55" s="1">
        <v>35977</v>
      </c>
      <c r="B55">
        <v>6.4</v>
      </c>
    </row>
    <row r="56" spans="1:2">
      <c r="A56" s="1">
        <v>36008</v>
      </c>
      <c r="B56">
        <v>6.7</v>
      </c>
    </row>
    <row r="57" spans="1:2">
      <c r="A57" s="1">
        <v>36039</v>
      </c>
      <c r="B57">
        <v>6.2</v>
      </c>
    </row>
    <row r="58" spans="1:2">
      <c r="A58" s="1">
        <v>36069</v>
      </c>
      <c r="B58">
        <v>6.3</v>
      </c>
    </row>
    <row r="59" spans="1:2">
      <c r="A59" s="1">
        <v>36100</v>
      </c>
      <c r="B59">
        <v>5.9</v>
      </c>
    </row>
    <row r="60" spans="1:2">
      <c r="A60" s="1">
        <v>36130</v>
      </c>
      <c r="B60">
        <v>5.7</v>
      </c>
    </row>
    <row r="61" spans="1:2">
      <c r="A61" s="1">
        <v>36161</v>
      </c>
      <c r="B61">
        <v>7.1</v>
      </c>
    </row>
    <row r="62" spans="1:2">
      <c r="A62" s="1">
        <v>36192</v>
      </c>
      <c r="B62">
        <v>4.5</v>
      </c>
    </row>
    <row r="63" spans="1:2">
      <c r="A63" s="1">
        <v>36220</v>
      </c>
      <c r="B63">
        <v>4.9000000000000004</v>
      </c>
    </row>
    <row r="64" spans="1:2">
      <c r="A64" s="1">
        <v>36251</v>
      </c>
      <c r="B64">
        <v>5.8</v>
      </c>
    </row>
    <row r="65" spans="1:2">
      <c r="A65" s="1">
        <v>36281</v>
      </c>
      <c r="B65">
        <v>6.6</v>
      </c>
    </row>
    <row r="66" spans="1:2">
      <c r="A66" s="1">
        <v>36312</v>
      </c>
      <c r="B66">
        <v>5.0999999999999996</v>
      </c>
    </row>
    <row r="67" spans="1:2">
      <c r="A67" s="1">
        <v>36342</v>
      </c>
      <c r="B67">
        <v>5.4</v>
      </c>
    </row>
    <row r="68" spans="1:2">
      <c r="A68" s="1">
        <v>36373</v>
      </c>
      <c r="B68">
        <v>6.3</v>
      </c>
    </row>
    <row r="69" spans="1:2">
      <c r="A69" s="1">
        <v>36404</v>
      </c>
      <c r="B69">
        <v>6.2</v>
      </c>
    </row>
    <row r="70" spans="1:2">
      <c r="A70" s="1">
        <v>36434</v>
      </c>
      <c r="B70">
        <v>6.4</v>
      </c>
    </row>
    <row r="71" spans="1:2">
      <c r="A71" s="1">
        <v>36465</v>
      </c>
      <c r="B71">
        <v>7</v>
      </c>
    </row>
    <row r="72" spans="1:2">
      <c r="A72" s="1">
        <v>36495</v>
      </c>
      <c r="B72">
        <v>7.6</v>
      </c>
    </row>
    <row r="73" spans="1:2">
      <c r="A73" s="1">
        <v>36526</v>
      </c>
      <c r="B73">
        <v>9.6999999999999993</v>
      </c>
    </row>
    <row r="74" spans="1:2">
      <c r="A74" s="1">
        <v>36557</v>
      </c>
      <c r="B74">
        <v>6.8</v>
      </c>
    </row>
    <row r="75" spans="1:2">
      <c r="A75" s="1">
        <v>36586</v>
      </c>
      <c r="B75">
        <v>8</v>
      </c>
    </row>
    <row r="76" spans="1:2">
      <c r="A76" s="1">
        <v>36617</v>
      </c>
      <c r="B76">
        <v>9.1</v>
      </c>
    </row>
    <row r="77" spans="1:2">
      <c r="A77" s="1">
        <v>36647</v>
      </c>
      <c r="B77">
        <v>8.3000000000000007</v>
      </c>
    </row>
    <row r="78" spans="1:2">
      <c r="A78" s="1">
        <v>36678</v>
      </c>
      <c r="B78">
        <v>8.5</v>
      </c>
    </row>
    <row r="79" spans="1:2">
      <c r="A79" s="1">
        <v>36708</v>
      </c>
      <c r="B79">
        <v>8.6999999999999993</v>
      </c>
    </row>
    <row r="80" spans="1:2">
      <c r="A80" s="1">
        <v>36739</v>
      </c>
      <c r="B80">
        <v>8.6</v>
      </c>
    </row>
    <row r="81" spans="1:2">
      <c r="A81" s="1">
        <v>36770</v>
      </c>
      <c r="B81">
        <v>9.1</v>
      </c>
    </row>
    <row r="82" spans="1:2">
      <c r="A82" s="1">
        <v>36800</v>
      </c>
      <c r="B82">
        <v>9</v>
      </c>
    </row>
    <row r="83" spans="1:2">
      <c r="A83" s="1">
        <v>36831</v>
      </c>
      <c r="B83">
        <v>8.9</v>
      </c>
    </row>
    <row r="84" spans="1:2">
      <c r="A84" s="1">
        <v>36861</v>
      </c>
      <c r="B84">
        <v>10.1</v>
      </c>
    </row>
    <row r="85" spans="1:2">
      <c r="A85" s="1">
        <v>36892</v>
      </c>
      <c r="B85">
        <v>10.1</v>
      </c>
    </row>
    <row r="86" spans="1:2">
      <c r="A86" s="1">
        <v>36923</v>
      </c>
      <c r="B86">
        <v>8.4</v>
      </c>
    </row>
    <row r="87" spans="1:2">
      <c r="A87" s="1">
        <v>36951</v>
      </c>
      <c r="B87">
        <v>8.1999999999999993</v>
      </c>
    </row>
    <row r="88" spans="1:2">
      <c r="A88" s="1">
        <v>36982</v>
      </c>
      <c r="B88">
        <v>8.9</v>
      </c>
    </row>
    <row r="89" spans="1:2">
      <c r="A89" s="1">
        <v>37012</v>
      </c>
      <c r="B89">
        <v>8.5</v>
      </c>
    </row>
    <row r="90" spans="1:2">
      <c r="A90" s="1">
        <v>37043</v>
      </c>
      <c r="B90">
        <v>8.5</v>
      </c>
    </row>
    <row r="91" spans="1:2">
      <c r="A91" s="1">
        <v>37073</v>
      </c>
      <c r="B91">
        <v>9.1999999999999993</v>
      </c>
    </row>
    <row r="92" spans="1:2">
      <c r="A92" s="1">
        <v>37104</v>
      </c>
      <c r="B92">
        <v>8.1</v>
      </c>
    </row>
    <row r="93" spans="1:2">
      <c r="A93" s="1">
        <v>37135</v>
      </c>
      <c r="B93">
        <v>9</v>
      </c>
    </row>
    <row r="94" spans="1:2">
      <c r="A94" s="1">
        <v>37165</v>
      </c>
      <c r="B94">
        <v>8.5</v>
      </c>
    </row>
    <row r="95" spans="1:2">
      <c r="A95" s="1">
        <v>37196</v>
      </c>
      <c r="B95">
        <v>8</v>
      </c>
    </row>
    <row r="96" spans="1:2">
      <c r="A96" s="1">
        <v>37226</v>
      </c>
      <c r="B96">
        <v>8.4</v>
      </c>
    </row>
    <row r="97" spans="1:2">
      <c r="A97" s="1">
        <v>37257</v>
      </c>
      <c r="B97">
        <v>8.1999999999999993</v>
      </c>
    </row>
    <row r="98" spans="1:2">
      <c r="A98" s="1">
        <v>37288</v>
      </c>
      <c r="B98">
        <v>6.7</v>
      </c>
    </row>
    <row r="99" spans="1:2">
      <c r="A99" s="1">
        <v>37316</v>
      </c>
      <c r="B99">
        <v>6.7</v>
      </c>
    </row>
    <row r="100" spans="1:2">
      <c r="A100" s="1">
        <v>37347</v>
      </c>
      <c r="B100">
        <v>8.5</v>
      </c>
    </row>
    <row r="101" spans="1:2">
      <c r="A101" s="1">
        <v>37377</v>
      </c>
      <c r="B101">
        <v>9.5</v>
      </c>
    </row>
    <row r="102" spans="1:2">
      <c r="A102" s="1">
        <v>37408</v>
      </c>
      <c r="B102">
        <v>8.6</v>
      </c>
    </row>
    <row r="103" spans="1:2">
      <c r="A103" s="1">
        <v>37438</v>
      </c>
      <c r="B103">
        <v>8.1999999999999993</v>
      </c>
    </row>
    <row r="104" spans="1:2">
      <c r="A104" s="1">
        <v>37469</v>
      </c>
      <c r="B104">
        <v>9.3000000000000007</v>
      </c>
    </row>
    <row r="105" spans="1:2">
      <c r="A105" s="1">
        <v>37500</v>
      </c>
      <c r="B105">
        <v>10</v>
      </c>
    </row>
    <row r="106" spans="1:2">
      <c r="A106" s="1">
        <v>37530</v>
      </c>
      <c r="B106">
        <v>9.6999999999999993</v>
      </c>
    </row>
    <row r="107" spans="1:2">
      <c r="A107" s="1">
        <v>37561</v>
      </c>
      <c r="B107">
        <v>9.9</v>
      </c>
    </row>
    <row r="108" spans="1:2">
      <c r="A108" s="1">
        <v>37591</v>
      </c>
      <c r="B108">
        <v>9.3000000000000007</v>
      </c>
    </row>
    <row r="109" spans="1:2">
      <c r="A109" s="1">
        <v>37622</v>
      </c>
      <c r="B109">
        <v>11</v>
      </c>
    </row>
    <row r="110" spans="1:2">
      <c r="A110" s="1">
        <v>37653</v>
      </c>
      <c r="B110">
        <v>9.6</v>
      </c>
    </row>
    <row r="111" spans="1:2">
      <c r="A111" s="1">
        <v>37681</v>
      </c>
      <c r="B111">
        <v>9.9</v>
      </c>
    </row>
    <row r="112" spans="1:2">
      <c r="A112" s="1">
        <v>37712</v>
      </c>
      <c r="B112">
        <v>11.6</v>
      </c>
    </row>
    <row r="113" spans="1:2">
      <c r="A113" s="1">
        <v>37742</v>
      </c>
      <c r="B113">
        <v>10.199999999999999</v>
      </c>
    </row>
    <row r="114" spans="1:2">
      <c r="A114" s="1">
        <v>37773</v>
      </c>
      <c r="B114">
        <v>10.5</v>
      </c>
    </row>
    <row r="115" spans="1:2">
      <c r="A115" s="1">
        <v>37803</v>
      </c>
      <c r="B115">
        <v>11.1</v>
      </c>
    </row>
    <row r="116" spans="1:2">
      <c r="A116" s="1">
        <v>37834</v>
      </c>
      <c r="B116">
        <v>11.4</v>
      </c>
    </row>
    <row r="117" spans="1:2">
      <c r="A117" s="1">
        <v>37865</v>
      </c>
      <c r="B117">
        <v>12</v>
      </c>
    </row>
    <row r="118" spans="1:2">
      <c r="A118" s="1">
        <v>37895</v>
      </c>
      <c r="B118">
        <v>11.6</v>
      </c>
    </row>
    <row r="119" spans="1:2">
      <c r="A119" s="1">
        <v>37926</v>
      </c>
      <c r="B119">
        <v>12.6</v>
      </c>
    </row>
    <row r="120" spans="1:2">
      <c r="A120" s="1">
        <v>37956</v>
      </c>
      <c r="B120">
        <v>11.5</v>
      </c>
    </row>
    <row r="121" spans="1:2">
      <c r="A121" s="1">
        <v>37987</v>
      </c>
      <c r="B121">
        <v>14</v>
      </c>
    </row>
    <row r="122" spans="1:2">
      <c r="A122" s="1">
        <v>38018</v>
      </c>
      <c r="B122">
        <v>11.3</v>
      </c>
    </row>
    <row r="123" spans="1:2">
      <c r="A123" s="1">
        <v>38047</v>
      </c>
      <c r="B123">
        <v>12.1</v>
      </c>
    </row>
    <row r="124" spans="1:2">
      <c r="A124" s="1">
        <v>38078</v>
      </c>
      <c r="B124">
        <v>14</v>
      </c>
    </row>
    <row r="125" spans="1:2">
      <c r="A125" s="1">
        <v>38108</v>
      </c>
      <c r="B125">
        <v>14.2</v>
      </c>
    </row>
    <row r="126" spans="1:2">
      <c r="A126" s="1">
        <v>38139</v>
      </c>
      <c r="B126">
        <v>13.6</v>
      </c>
    </row>
    <row r="127" spans="1:2">
      <c r="A127" s="1">
        <v>38169</v>
      </c>
      <c r="B127">
        <v>14.9</v>
      </c>
    </row>
    <row r="128" spans="1:2">
      <c r="A128" s="1">
        <v>38200</v>
      </c>
      <c r="B128">
        <v>15.4</v>
      </c>
    </row>
    <row r="129" spans="1:2">
      <c r="A129" s="1">
        <v>38231</v>
      </c>
      <c r="B129">
        <v>16.8</v>
      </c>
    </row>
    <row r="130" spans="1:2">
      <c r="A130" s="1">
        <v>38261</v>
      </c>
      <c r="B130">
        <v>16.3</v>
      </c>
    </row>
    <row r="131" spans="1:2">
      <c r="A131" s="1">
        <v>38292</v>
      </c>
      <c r="B131">
        <v>17.2</v>
      </c>
    </row>
    <row r="132" spans="1:2">
      <c r="A132" s="1">
        <v>38322</v>
      </c>
      <c r="B132">
        <v>17.8</v>
      </c>
    </row>
    <row r="133" spans="1:2">
      <c r="A133" s="1">
        <v>38353</v>
      </c>
      <c r="B133">
        <v>19.2</v>
      </c>
    </row>
    <row r="134" spans="1:2">
      <c r="A134" s="1">
        <v>38384</v>
      </c>
      <c r="B134">
        <v>13.7</v>
      </c>
    </row>
    <row r="135" spans="1:2">
      <c r="A135" s="1">
        <v>38412</v>
      </c>
      <c r="B135">
        <v>15.9</v>
      </c>
    </row>
    <row r="136" spans="1:2">
      <c r="A136" s="1">
        <v>38443</v>
      </c>
      <c r="B136">
        <v>19.5</v>
      </c>
    </row>
    <row r="137" spans="1:2">
      <c r="A137" s="1">
        <v>38473</v>
      </c>
      <c r="B137">
        <v>19.5</v>
      </c>
    </row>
    <row r="138" spans="1:2">
      <c r="A138" s="1">
        <v>38504</v>
      </c>
      <c r="B138">
        <v>20</v>
      </c>
    </row>
    <row r="139" spans="1:2">
      <c r="A139" s="1">
        <v>38534</v>
      </c>
      <c r="B139">
        <v>19.100000000000001</v>
      </c>
    </row>
    <row r="140" spans="1:2">
      <c r="A140" s="1">
        <v>38565</v>
      </c>
      <c r="B140">
        <v>21.2</v>
      </c>
    </row>
    <row r="141" spans="1:2">
      <c r="A141" s="1">
        <v>38596</v>
      </c>
      <c r="B141">
        <v>21.4</v>
      </c>
    </row>
    <row r="142" spans="1:2">
      <c r="A142" s="1">
        <v>38626</v>
      </c>
      <c r="B142">
        <v>21.4</v>
      </c>
    </row>
    <row r="143" spans="1:2">
      <c r="A143" s="1">
        <v>38657</v>
      </c>
      <c r="B143">
        <v>21.8</v>
      </c>
    </row>
    <row r="144" spans="1:2">
      <c r="A144" s="1">
        <v>38687</v>
      </c>
      <c r="B144">
        <v>21.8</v>
      </c>
    </row>
    <row r="145" spans="1:2">
      <c r="A145" s="1">
        <v>38718</v>
      </c>
      <c r="B145">
        <v>24.6</v>
      </c>
    </row>
    <row r="146" spans="1:2">
      <c r="A146" s="1">
        <v>38749</v>
      </c>
      <c r="B146">
        <v>20.5</v>
      </c>
    </row>
    <row r="147" spans="1:2">
      <c r="A147" s="1">
        <v>38777</v>
      </c>
      <c r="B147">
        <v>21.4</v>
      </c>
    </row>
    <row r="148" spans="1:2">
      <c r="A148" s="1">
        <v>38808</v>
      </c>
      <c r="B148">
        <v>24.4</v>
      </c>
    </row>
    <row r="149" spans="1:2">
      <c r="A149" s="1">
        <v>38838</v>
      </c>
      <c r="B149">
        <v>23.7</v>
      </c>
    </row>
    <row r="150" spans="1:2">
      <c r="A150" s="1">
        <v>38869</v>
      </c>
      <c r="B150">
        <v>26.8</v>
      </c>
    </row>
    <row r="151" spans="1:2">
      <c r="A151" s="1">
        <v>38899</v>
      </c>
      <c r="B151">
        <v>25.1</v>
      </c>
    </row>
    <row r="152" spans="1:2">
      <c r="A152" s="1">
        <v>38930</v>
      </c>
      <c r="B152">
        <v>25.5</v>
      </c>
    </row>
    <row r="153" spans="1:2">
      <c r="A153" s="1">
        <v>38961</v>
      </c>
      <c r="B153">
        <v>27.9</v>
      </c>
    </row>
    <row r="154" spans="1:2">
      <c r="A154" s="1">
        <v>38991</v>
      </c>
      <c r="B154">
        <v>25.4</v>
      </c>
    </row>
    <row r="155" spans="1:2">
      <c r="A155" s="1">
        <v>39022</v>
      </c>
      <c r="B155">
        <v>24</v>
      </c>
    </row>
    <row r="156" spans="1:2">
      <c r="A156" s="1">
        <v>39052</v>
      </c>
      <c r="B156">
        <v>24.4</v>
      </c>
    </row>
    <row r="157" spans="1:2">
      <c r="A157" s="1">
        <v>39083</v>
      </c>
      <c r="B157">
        <v>28.4</v>
      </c>
    </row>
    <row r="158" spans="1:2">
      <c r="A158" s="1">
        <v>39114</v>
      </c>
      <c r="B158">
        <v>21.3</v>
      </c>
    </row>
    <row r="159" spans="1:2">
      <c r="A159" s="1">
        <v>39142</v>
      </c>
      <c r="B159">
        <v>22.9</v>
      </c>
    </row>
    <row r="160" spans="1:2">
      <c r="A160" s="1">
        <v>39173</v>
      </c>
      <c r="B160">
        <v>25.9</v>
      </c>
    </row>
    <row r="161" spans="1:2">
      <c r="A161" s="1">
        <v>39203</v>
      </c>
      <c r="B161">
        <v>27</v>
      </c>
    </row>
    <row r="162" spans="1:2">
      <c r="A162" s="1">
        <v>39234</v>
      </c>
      <c r="B162">
        <v>28.7</v>
      </c>
    </row>
    <row r="163" spans="1:2">
      <c r="A163" s="1">
        <v>39264</v>
      </c>
      <c r="B163">
        <v>26.2</v>
      </c>
    </row>
    <row r="164" spans="1:2">
      <c r="A164" s="1">
        <v>39295</v>
      </c>
      <c r="B164">
        <v>29.1</v>
      </c>
    </row>
    <row r="165" spans="1:2">
      <c r="A165" s="1">
        <v>39326</v>
      </c>
      <c r="B165">
        <v>30.3</v>
      </c>
    </row>
    <row r="166" spans="1:2">
      <c r="A166" s="1">
        <v>39356</v>
      </c>
      <c r="B166">
        <v>27.7</v>
      </c>
    </row>
    <row r="167" spans="1:2">
      <c r="A167" s="1">
        <v>39387</v>
      </c>
      <c r="B167">
        <v>34.4</v>
      </c>
    </row>
    <row r="168" spans="1:2">
      <c r="A168" s="1">
        <v>39417</v>
      </c>
      <c r="B168">
        <v>35.200000000000003</v>
      </c>
    </row>
    <row r="169" spans="1:2">
      <c r="A169" s="1">
        <v>39448</v>
      </c>
      <c r="B169">
        <v>37.799999999999997</v>
      </c>
    </row>
    <row r="170" spans="1:2">
      <c r="A170" s="1">
        <v>39479</v>
      </c>
      <c r="B170">
        <v>33.9</v>
      </c>
    </row>
    <row r="171" spans="1:2">
      <c r="A171" s="1">
        <v>39508</v>
      </c>
      <c r="B171">
        <v>35.1</v>
      </c>
    </row>
    <row r="172" spans="1:2">
      <c r="A172" s="1">
        <v>39539</v>
      </c>
      <c r="B172">
        <v>39.4</v>
      </c>
    </row>
    <row r="173" spans="1:2">
      <c r="A173" s="1">
        <v>39569</v>
      </c>
      <c r="B173">
        <v>40.5</v>
      </c>
    </row>
    <row r="174" spans="1:2">
      <c r="A174" s="1">
        <v>39600</v>
      </c>
      <c r="B174">
        <v>42.5</v>
      </c>
    </row>
    <row r="175" spans="1:2">
      <c r="A175" s="1">
        <v>39630</v>
      </c>
      <c r="B175">
        <v>43</v>
      </c>
    </row>
    <row r="176" spans="1:2">
      <c r="A176" s="1">
        <v>39661</v>
      </c>
      <c r="B176">
        <v>46.5</v>
      </c>
    </row>
    <row r="177" spans="1:2">
      <c r="A177" s="1">
        <v>39692</v>
      </c>
      <c r="B177">
        <v>45</v>
      </c>
    </row>
    <row r="178" spans="1:2">
      <c r="A178" s="1">
        <v>39722</v>
      </c>
      <c r="B178">
        <v>43</v>
      </c>
    </row>
    <row r="179" spans="1:2">
      <c r="A179" s="1">
        <v>39753</v>
      </c>
      <c r="B179">
        <v>38.4</v>
      </c>
    </row>
    <row r="180" spans="1:2">
      <c r="A180" s="1">
        <v>39783</v>
      </c>
      <c r="B180">
        <v>29.4</v>
      </c>
    </row>
    <row r="181" spans="1:2">
      <c r="A181" s="1">
        <v>39814</v>
      </c>
      <c r="B181">
        <v>29.7</v>
      </c>
    </row>
    <row r="182" spans="1:2">
      <c r="A182" s="1">
        <v>39845</v>
      </c>
      <c r="B182">
        <v>18.899999999999999</v>
      </c>
    </row>
    <row r="183" spans="1:2">
      <c r="A183" s="1">
        <v>39873</v>
      </c>
      <c r="B183">
        <v>17.399999999999999</v>
      </c>
    </row>
    <row r="184" spans="1:2">
      <c r="A184" s="1">
        <v>39904</v>
      </c>
      <c r="B184">
        <v>21.5</v>
      </c>
    </row>
    <row r="185" spans="1:2">
      <c r="A185" s="1">
        <v>39934</v>
      </c>
      <c r="B185">
        <v>18.8</v>
      </c>
    </row>
    <row r="186" spans="1:2">
      <c r="A186" s="1">
        <v>39965</v>
      </c>
      <c r="B186">
        <v>21.2</v>
      </c>
    </row>
    <row r="187" spans="1:2">
      <c r="A187" s="1">
        <v>39995</v>
      </c>
      <c r="B187">
        <v>23.6</v>
      </c>
    </row>
    <row r="188" spans="1:2">
      <c r="A188" s="1">
        <v>40026</v>
      </c>
      <c r="B188">
        <v>26.2</v>
      </c>
    </row>
    <row r="189" spans="1:2">
      <c r="A189" s="1">
        <v>40057</v>
      </c>
      <c r="B189">
        <v>26.8</v>
      </c>
    </row>
    <row r="190" spans="1:2">
      <c r="A190" s="1">
        <v>40087</v>
      </c>
      <c r="B190">
        <v>28.6</v>
      </c>
    </row>
    <row r="191" spans="1:2">
      <c r="A191" s="1">
        <v>40118</v>
      </c>
      <c r="B191">
        <v>30.2</v>
      </c>
    </row>
    <row r="192" spans="1:2">
      <c r="A192" s="1">
        <v>40148</v>
      </c>
      <c r="B192">
        <v>30.4</v>
      </c>
    </row>
    <row r="193" spans="1:2">
      <c r="A193" s="1">
        <v>40179</v>
      </c>
      <c r="B193">
        <v>33.700000000000003</v>
      </c>
    </row>
    <row r="194" spans="1:2">
      <c r="A194" s="1">
        <v>40210</v>
      </c>
      <c r="B194">
        <v>27</v>
      </c>
    </row>
    <row r="195" spans="1:2">
      <c r="A195" s="1">
        <v>40238</v>
      </c>
      <c r="B195">
        <v>30.1</v>
      </c>
    </row>
    <row r="196" spans="1:2">
      <c r="A196" s="1">
        <v>40269</v>
      </c>
      <c r="B196">
        <v>33</v>
      </c>
    </row>
    <row r="197" spans="1:2">
      <c r="A197" s="1">
        <v>40299</v>
      </c>
      <c r="B197">
        <v>32.700000000000003</v>
      </c>
    </row>
    <row r="198" spans="1:2">
      <c r="A198" s="1">
        <v>40330</v>
      </c>
      <c r="B198">
        <v>31.1</v>
      </c>
    </row>
    <row r="199" spans="1:2">
      <c r="A199" s="1">
        <v>40360</v>
      </c>
      <c r="B199">
        <v>31.6</v>
      </c>
    </row>
    <row r="200" spans="1:2">
      <c r="A200" s="1">
        <v>40391</v>
      </c>
      <c r="B200">
        <v>30.7</v>
      </c>
    </row>
    <row r="201" spans="1:2">
      <c r="A201" s="1">
        <v>40422</v>
      </c>
      <c r="B201">
        <v>31.3</v>
      </c>
    </row>
    <row r="202" spans="1:2">
      <c r="A202" s="1">
        <v>40452</v>
      </c>
      <c r="B202">
        <v>33.700000000000003</v>
      </c>
    </row>
    <row r="203" spans="1:2">
      <c r="A203" s="1">
        <v>40483</v>
      </c>
      <c r="B203">
        <v>34.6</v>
      </c>
    </row>
    <row r="204" spans="1:2">
      <c r="A204" s="1">
        <v>40513</v>
      </c>
      <c r="B204">
        <v>34.5</v>
      </c>
    </row>
    <row r="205" spans="1:2">
      <c r="A205" s="1">
        <v>40544</v>
      </c>
      <c r="B205">
        <v>42.5</v>
      </c>
    </row>
    <row r="206" spans="1:2">
      <c r="A206" s="1">
        <v>40575</v>
      </c>
      <c r="B206">
        <v>29.6</v>
      </c>
    </row>
    <row r="207" spans="1:2">
      <c r="A207" s="1">
        <v>40603</v>
      </c>
      <c r="B207">
        <v>39.6</v>
      </c>
    </row>
    <row r="208" spans="1:2">
      <c r="A208" s="1">
        <v>40634</v>
      </c>
      <c r="B208">
        <v>42.5</v>
      </c>
    </row>
    <row r="209" spans="1:2">
      <c r="A209" s="1">
        <v>40664</v>
      </c>
      <c r="B209">
        <v>45.8</v>
      </c>
    </row>
    <row r="210" spans="1:2">
      <c r="A210" s="1">
        <v>40695</v>
      </c>
      <c r="B210">
        <v>44</v>
      </c>
    </row>
    <row r="211" spans="1:2">
      <c r="A211" s="1">
        <v>40725</v>
      </c>
      <c r="B211">
        <v>43.7</v>
      </c>
    </row>
    <row r="212" spans="1:2">
      <c r="A212" s="1">
        <v>40756</v>
      </c>
      <c r="B212">
        <v>41.4</v>
      </c>
    </row>
    <row r="213" spans="1:2">
      <c r="A213" s="1">
        <v>40787</v>
      </c>
      <c r="B213">
        <v>43.8</v>
      </c>
    </row>
    <row r="214" spans="1:2">
      <c r="A214" s="1">
        <v>40817</v>
      </c>
      <c r="B214">
        <v>43</v>
      </c>
    </row>
    <row r="215" spans="1:2">
      <c r="A215" s="1">
        <v>40848</v>
      </c>
      <c r="B215">
        <v>45.2</v>
      </c>
    </row>
    <row r="216" spans="1:2">
      <c r="A216" s="1">
        <v>40878</v>
      </c>
      <c r="B216">
        <v>46.4</v>
      </c>
    </row>
    <row r="217" spans="1:2">
      <c r="A217" s="1">
        <v>40909</v>
      </c>
      <c r="B217">
        <v>50.2</v>
      </c>
    </row>
    <row r="218" spans="1:2">
      <c r="A218" s="1">
        <v>40940</v>
      </c>
      <c r="B218">
        <v>39.5</v>
      </c>
    </row>
    <row r="219" spans="1:2">
      <c r="A219" s="1">
        <v>40969</v>
      </c>
      <c r="B219">
        <v>44.9</v>
      </c>
    </row>
    <row r="220" spans="1:2">
      <c r="A220" s="1">
        <v>41000</v>
      </c>
      <c r="B220">
        <v>46.7</v>
      </c>
    </row>
    <row r="221" spans="1:2">
      <c r="A221" s="1">
        <v>41030</v>
      </c>
      <c r="B221">
        <v>44.9</v>
      </c>
    </row>
    <row r="222" spans="1:2">
      <c r="A222" s="1">
        <v>41061</v>
      </c>
      <c r="B222">
        <v>45.5</v>
      </c>
    </row>
    <row r="223" spans="1:2">
      <c r="A223" s="1">
        <v>41091</v>
      </c>
      <c r="B223">
        <v>40.799999999999997</v>
      </c>
    </row>
    <row r="224" spans="1:2">
      <c r="A224" s="1">
        <v>41122</v>
      </c>
      <c r="B224">
        <v>41.2</v>
      </c>
    </row>
    <row r="225" spans="1:2">
      <c r="A225" s="1">
        <v>41153</v>
      </c>
      <c r="B225">
        <v>41.1</v>
      </c>
    </row>
    <row r="226" spans="1:2">
      <c r="A226" s="1">
        <v>41183</v>
      </c>
      <c r="B226">
        <v>42.9</v>
      </c>
    </row>
    <row r="227" spans="1:2">
      <c r="A227" s="1">
        <v>41214</v>
      </c>
      <c r="B227">
        <v>46.5</v>
      </c>
    </row>
    <row r="228" spans="1:2">
      <c r="A228" s="1">
        <v>41244</v>
      </c>
      <c r="B228">
        <v>45.3</v>
      </c>
    </row>
    <row r="229" spans="1:2">
      <c r="A229" s="1">
        <v>41275</v>
      </c>
      <c r="B229">
        <v>48.2</v>
      </c>
    </row>
    <row r="230" spans="1:2">
      <c r="A230" s="1">
        <v>41306</v>
      </c>
      <c r="B230">
        <v>38.700000000000003</v>
      </c>
    </row>
    <row r="231" spans="1:2">
      <c r="A231" s="1">
        <v>41334</v>
      </c>
      <c r="B231">
        <v>41.8</v>
      </c>
    </row>
    <row r="232" spans="1:2">
      <c r="A232" s="1">
        <v>41365</v>
      </c>
      <c r="B232">
        <v>44.4</v>
      </c>
    </row>
    <row r="233" spans="1:2">
      <c r="A233" s="1">
        <v>41395</v>
      </c>
      <c r="B233">
        <v>44.3</v>
      </c>
    </row>
    <row r="234" spans="1:2">
      <c r="A234" s="1">
        <v>41426</v>
      </c>
      <c r="B234">
        <v>40.9</v>
      </c>
    </row>
    <row r="235" spans="1:2">
      <c r="A235" s="1">
        <v>41456</v>
      </c>
      <c r="B235">
        <v>41.7</v>
      </c>
    </row>
    <row r="236" spans="1:2">
      <c r="A236" s="1">
        <v>41487</v>
      </c>
      <c r="B236">
        <v>43.6</v>
      </c>
    </row>
    <row r="237" spans="1:2">
      <c r="A237" s="1">
        <v>41518</v>
      </c>
      <c r="B237">
        <v>42.4</v>
      </c>
    </row>
    <row r="238" spans="1:2">
      <c r="A238" s="1">
        <v>41548</v>
      </c>
      <c r="B238">
        <v>44.7</v>
      </c>
    </row>
    <row r="239" spans="1:2">
      <c r="A239" s="1">
        <v>41579</v>
      </c>
      <c r="B239">
        <v>43.4</v>
      </c>
    </row>
    <row r="240" spans="1:2">
      <c r="A240" s="1">
        <v>41609</v>
      </c>
      <c r="B240">
        <v>46.7</v>
      </c>
    </row>
    <row r="241" spans="1:2">
      <c r="A241" s="1">
        <v>41640</v>
      </c>
      <c r="B241">
        <v>49.4</v>
      </c>
    </row>
    <row r="242" spans="1:2">
      <c r="A242" s="1">
        <v>41671</v>
      </c>
      <c r="B242">
        <v>39.5</v>
      </c>
    </row>
    <row r="243" spans="1:2">
      <c r="A243" s="1">
        <v>41699</v>
      </c>
      <c r="B243">
        <v>36.299999999999997</v>
      </c>
    </row>
    <row r="244" spans="1:2">
      <c r="A244" s="1">
        <v>41730</v>
      </c>
      <c r="B244">
        <v>46.9</v>
      </c>
    </row>
    <row r="245" spans="1:2">
      <c r="A245" s="1">
        <v>41760</v>
      </c>
      <c r="B245">
        <v>47.5</v>
      </c>
    </row>
    <row r="246" spans="1:2">
      <c r="A246" s="1">
        <v>41791</v>
      </c>
      <c r="B246">
        <v>43.9</v>
      </c>
    </row>
    <row r="247" spans="1:2">
      <c r="A247" s="1">
        <v>41821</v>
      </c>
      <c r="B247">
        <v>40.6</v>
      </c>
    </row>
    <row r="248" spans="1:2">
      <c r="A248" s="1">
        <v>41852</v>
      </c>
      <c r="B248">
        <v>46.2</v>
      </c>
    </row>
    <row r="249" spans="1:2">
      <c r="A249" s="1">
        <v>41883</v>
      </c>
      <c r="B249">
        <v>41.4</v>
      </c>
    </row>
    <row r="250" spans="1:2">
      <c r="A250" s="1">
        <v>41913</v>
      </c>
      <c r="B250">
        <v>38.1</v>
      </c>
    </row>
    <row r="251" spans="1:2">
      <c r="A251" s="1">
        <v>41944</v>
      </c>
      <c r="B251">
        <v>41.5</v>
      </c>
    </row>
    <row r="252" spans="1:2">
      <c r="A252" s="1">
        <v>41974</v>
      </c>
      <c r="B252">
        <v>36.700000000000003</v>
      </c>
    </row>
    <row r="253" spans="1:2">
      <c r="A253" s="1">
        <v>42005</v>
      </c>
      <c r="B253">
        <v>38.1</v>
      </c>
    </row>
    <row r="254" spans="1:2">
      <c r="A254" s="1">
        <v>42036</v>
      </c>
      <c r="B254">
        <v>27.9</v>
      </c>
    </row>
    <row r="255" spans="1:2">
      <c r="A255" s="1">
        <v>42064</v>
      </c>
      <c r="B255">
        <v>29.4</v>
      </c>
    </row>
    <row r="256" spans="1:2">
      <c r="A256" s="1">
        <v>42095</v>
      </c>
      <c r="B256">
        <v>32.9</v>
      </c>
    </row>
    <row r="257" spans="1:2">
      <c r="A257" s="1">
        <v>42125</v>
      </c>
      <c r="B257">
        <v>30.7</v>
      </c>
    </row>
    <row r="258" spans="1:2">
      <c r="A258" s="1">
        <v>42156</v>
      </c>
      <c r="B258">
        <v>30.7</v>
      </c>
    </row>
    <row r="259" spans="1:2">
      <c r="A259" s="1">
        <v>42186</v>
      </c>
      <c r="B259">
        <v>30.1</v>
      </c>
    </row>
    <row r="260" spans="1:2">
      <c r="A260" s="1">
        <v>42217</v>
      </c>
      <c r="B260">
        <v>27.3</v>
      </c>
    </row>
    <row r="261" spans="1:2">
      <c r="A261" s="1">
        <v>42248</v>
      </c>
      <c r="B261">
        <v>25</v>
      </c>
    </row>
    <row r="262" spans="1:2">
      <c r="A262" s="1">
        <v>42278</v>
      </c>
      <c r="B262">
        <v>26.3</v>
      </c>
    </row>
    <row r="263" spans="1:2">
      <c r="A263" s="1">
        <v>42309</v>
      </c>
      <c r="B263">
        <v>27</v>
      </c>
    </row>
    <row r="264" spans="1:2">
      <c r="A264" s="1">
        <v>42339</v>
      </c>
      <c r="B264">
        <v>25.4</v>
      </c>
    </row>
    <row r="265" spans="1:2">
      <c r="A265" s="1">
        <v>42370</v>
      </c>
      <c r="B265">
        <v>28.7</v>
      </c>
    </row>
    <row r="266" spans="1:2">
      <c r="A266" s="1">
        <v>42401</v>
      </c>
      <c r="B266">
        <v>17.100000000000001</v>
      </c>
    </row>
    <row r="267" spans="1:2">
      <c r="A267" s="1">
        <v>42430</v>
      </c>
      <c r="B267">
        <v>20.100000000000001</v>
      </c>
    </row>
    <row r="268" spans="1:2">
      <c r="A268" s="1">
        <v>42461</v>
      </c>
      <c r="B268">
        <v>23.2</v>
      </c>
    </row>
    <row r="269" spans="1:2">
      <c r="A269" s="1">
        <v>42491</v>
      </c>
      <c r="B269">
        <v>21.8</v>
      </c>
    </row>
    <row r="270" spans="1:2">
      <c r="A270" s="1">
        <v>42522</v>
      </c>
      <c r="B270">
        <v>22</v>
      </c>
    </row>
    <row r="271" spans="1:2">
      <c r="A271" s="1">
        <v>42552</v>
      </c>
      <c r="B271">
        <v>24</v>
      </c>
    </row>
    <row r="272" spans="1:2">
      <c r="A272" s="1">
        <v>42583</v>
      </c>
      <c r="B272">
        <v>22.4</v>
      </c>
    </row>
    <row r="273" spans="1:2">
      <c r="A273" s="1">
        <v>42614</v>
      </c>
      <c r="B273">
        <v>23.1</v>
      </c>
    </row>
    <row r="274" spans="1:2">
      <c r="A274" s="1">
        <v>42644</v>
      </c>
      <c r="B274">
        <v>25.4</v>
      </c>
    </row>
    <row r="275" spans="1:2">
      <c r="A275" s="1">
        <v>42675</v>
      </c>
      <c r="B275">
        <v>24.8</v>
      </c>
    </row>
    <row r="276" spans="1:2">
      <c r="A276" s="1">
        <v>42705</v>
      </c>
      <c r="B276">
        <v>26.5</v>
      </c>
    </row>
    <row r="277" spans="1:2">
      <c r="A277" s="1">
        <v>42736</v>
      </c>
      <c r="B277">
        <v>31.2</v>
      </c>
    </row>
    <row r="278" spans="1:2">
      <c r="A278" s="1">
        <v>42767</v>
      </c>
      <c r="B278">
        <v>25.4</v>
      </c>
    </row>
    <row r="279" spans="1:2">
      <c r="A279" s="1">
        <v>42795</v>
      </c>
      <c r="B279">
        <v>25.8</v>
      </c>
    </row>
    <row r="280" spans="1:2">
      <c r="A280" s="1">
        <v>42826</v>
      </c>
      <c r="B280">
        <v>31.3</v>
      </c>
    </row>
    <row r="281" spans="1:2">
      <c r="A281" s="1">
        <v>42856</v>
      </c>
      <c r="B281">
        <v>26</v>
      </c>
    </row>
    <row r="282" spans="1:2">
      <c r="A282" s="1">
        <v>42887</v>
      </c>
      <c r="B282">
        <v>28.2</v>
      </c>
    </row>
    <row r="283" spans="1:2">
      <c r="A283" s="1">
        <v>42917</v>
      </c>
      <c r="B283">
        <v>29.5</v>
      </c>
    </row>
    <row r="284" spans="1:2">
      <c r="A284" s="1">
        <v>42948</v>
      </c>
      <c r="B284">
        <v>24.6</v>
      </c>
    </row>
    <row r="285" spans="1:2">
      <c r="A285" s="1">
        <v>42979</v>
      </c>
      <c r="B285">
        <v>29.1</v>
      </c>
    </row>
    <row r="286" spans="1:2">
      <c r="A286" s="1">
        <v>43009</v>
      </c>
      <c r="B286">
        <v>30.8</v>
      </c>
    </row>
    <row r="287" spans="1:2">
      <c r="A287" s="1">
        <v>43040</v>
      </c>
      <c r="B287">
        <v>31.5</v>
      </c>
    </row>
    <row r="288" spans="1:2">
      <c r="A288" s="1">
        <v>43070</v>
      </c>
      <c r="B288">
        <v>33.4</v>
      </c>
    </row>
    <row r="289" spans="1:2">
      <c r="A289" s="1">
        <v>43101</v>
      </c>
      <c r="B289">
        <v>37.200000000000003</v>
      </c>
    </row>
    <row r="290" spans="1:2">
      <c r="A290" s="1">
        <v>43132</v>
      </c>
      <c r="B290">
        <v>33.6</v>
      </c>
    </row>
    <row r="291" spans="1:2">
      <c r="A291" s="1">
        <v>43160</v>
      </c>
      <c r="B291">
        <v>31.3</v>
      </c>
    </row>
    <row r="292" spans="1:2">
      <c r="A292" s="1">
        <v>43191</v>
      </c>
      <c r="B292">
        <v>36.6</v>
      </c>
    </row>
    <row r="293" spans="1:2">
      <c r="A293" s="1">
        <v>43221</v>
      </c>
      <c r="B293">
        <v>36</v>
      </c>
    </row>
    <row r="294" spans="1:2">
      <c r="A294" s="1">
        <v>43252</v>
      </c>
      <c r="B294">
        <v>36.5</v>
      </c>
    </row>
    <row r="295" spans="1:2">
      <c r="A295" s="1">
        <v>43282</v>
      </c>
      <c r="B295">
        <v>36.299999999999997</v>
      </c>
    </row>
    <row r="296" spans="1:2">
      <c r="A296" s="1">
        <v>43313</v>
      </c>
      <c r="B296">
        <v>34.4</v>
      </c>
    </row>
    <row r="297" spans="1:2">
      <c r="A297" s="1">
        <v>43344</v>
      </c>
      <c r="B297">
        <v>37.5</v>
      </c>
    </row>
    <row r="298" spans="1:2">
      <c r="A298" s="1">
        <v>43374</v>
      </c>
      <c r="B298">
        <v>38.700000000000003</v>
      </c>
    </row>
    <row r="299" spans="1:2">
      <c r="A299" s="1">
        <v>43405</v>
      </c>
      <c r="B299">
        <v>41.3</v>
      </c>
    </row>
    <row r="300" spans="1:2">
      <c r="A300" s="1">
        <v>43435</v>
      </c>
      <c r="B300">
        <v>40.299999999999997</v>
      </c>
    </row>
    <row r="301" spans="1:2">
      <c r="A301" s="1">
        <v>43466</v>
      </c>
      <c r="B301">
        <v>41.3</v>
      </c>
    </row>
    <row r="302" spans="1:2">
      <c r="A302" s="1">
        <v>43497</v>
      </c>
      <c r="B302">
        <v>30.8</v>
      </c>
    </row>
    <row r="303" spans="1:2">
      <c r="A303" s="1">
        <v>43525</v>
      </c>
      <c r="B303">
        <v>34.700000000000003</v>
      </c>
    </row>
    <row r="304" spans="1:2">
      <c r="A304" s="1">
        <v>43556</v>
      </c>
      <c r="B304">
        <v>37</v>
      </c>
    </row>
    <row r="305" spans="1:2">
      <c r="A305" s="1">
        <v>43586</v>
      </c>
      <c r="B305">
        <v>36.700000000000003</v>
      </c>
    </row>
    <row r="306" spans="1:2">
      <c r="A306" s="1">
        <v>43617</v>
      </c>
      <c r="B306">
        <v>32.5</v>
      </c>
    </row>
    <row r="307" spans="1:2">
      <c r="A307" s="1">
        <v>43647</v>
      </c>
      <c r="B307">
        <v>32.4</v>
      </c>
    </row>
    <row r="308" spans="1:2">
      <c r="A308" s="1">
        <v>43678</v>
      </c>
      <c r="B308">
        <v>33.4</v>
      </c>
    </row>
    <row r="309" spans="1:2">
      <c r="A309" s="1">
        <v>43709</v>
      </c>
      <c r="B309">
        <v>34.299999999999997</v>
      </c>
    </row>
    <row r="310" spans="1:2">
      <c r="A310" s="1">
        <v>43739</v>
      </c>
      <c r="B310">
        <v>35.5</v>
      </c>
    </row>
    <row r="311" spans="1:2">
      <c r="A311" s="1">
        <v>43770</v>
      </c>
      <c r="B311">
        <v>37</v>
      </c>
    </row>
    <row r="312" spans="1:2">
      <c r="A312" s="1">
        <v>43800</v>
      </c>
      <c r="B312">
        <v>35.799999999999997</v>
      </c>
    </row>
    <row r="313" spans="1:2">
      <c r="A313" s="1">
        <v>43831</v>
      </c>
      <c r="B313">
        <v>39.6</v>
      </c>
    </row>
    <row r="314" spans="1:2">
      <c r="A314" s="1">
        <v>43862</v>
      </c>
      <c r="B314">
        <v>30.6</v>
      </c>
    </row>
    <row r="315" spans="1:2">
      <c r="A315" s="1">
        <v>43891</v>
      </c>
      <c r="B315">
        <v>28.7</v>
      </c>
    </row>
    <row r="316" spans="1:2">
      <c r="A316" s="1">
        <v>43922</v>
      </c>
      <c r="B316">
        <v>30</v>
      </c>
    </row>
    <row r="317" spans="1:2">
      <c r="A317" s="1">
        <v>43952</v>
      </c>
      <c r="B317">
        <v>25</v>
      </c>
    </row>
    <row r="318" spans="1:2">
      <c r="A318" s="1">
        <v>43983</v>
      </c>
      <c r="B318">
        <v>21</v>
      </c>
    </row>
    <row r="319" spans="1:2">
      <c r="A319" s="1">
        <v>44013</v>
      </c>
      <c r="B319">
        <v>24.5</v>
      </c>
    </row>
    <row r="320" spans="1:2">
      <c r="A320" s="1">
        <v>44044</v>
      </c>
      <c r="B320">
        <v>24.7</v>
      </c>
    </row>
    <row r="321" spans="1:2">
      <c r="A321" s="1">
        <v>44075</v>
      </c>
      <c r="B321">
        <v>23.3</v>
      </c>
    </row>
    <row r="322" spans="1:2">
      <c r="A322" s="1">
        <v>44105</v>
      </c>
      <c r="B322">
        <v>31</v>
      </c>
    </row>
    <row r="323" spans="1:2">
      <c r="A323" s="1">
        <v>44136</v>
      </c>
      <c r="B323">
        <v>28.6</v>
      </c>
    </row>
    <row r="324" spans="1:2">
      <c r="A324" s="1">
        <v>44166</v>
      </c>
      <c r="B324">
        <v>30.2</v>
      </c>
    </row>
    <row r="325" spans="1:2">
      <c r="A325" s="1">
        <v>44197</v>
      </c>
      <c r="B325">
        <v>35.9</v>
      </c>
    </row>
    <row r="326" spans="1:2">
      <c r="A326" s="1">
        <v>44228</v>
      </c>
      <c r="B326">
        <v>26.7</v>
      </c>
    </row>
    <row r="327" spans="1:2">
      <c r="A327" s="1">
        <v>44256</v>
      </c>
      <c r="B327">
        <v>30.3</v>
      </c>
    </row>
    <row r="328" spans="1:2">
      <c r="A328" s="1">
        <v>44287</v>
      </c>
      <c r="B328">
        <v>36.299999999999997</v>
      </c>
    </row>
    <row r="329" spans="1:2">
      <c r="A329" s="1">
        <v>44317</v>
      </c>
      <c r="B329">
        <v>36.700000000000003</v>
      </c>
    </row>
    <row r="330" spans="1:2">
      <c r="A330" s="1">
        <v>44348</v>
      </c>
      <c r="B330">
        <v>34.9</v>
      </c>
    </row>
    <row r="331" spans="1:2">
      <c r="A331" s="1">
        <v>44378</v>
      </c>
      <c r="B331">
        <v>43.4</v>
      </c>
    </row>
    <row r="332" spans="1:2">
      <c r="A332" s="1">
        <v>44409</v>
      </c>
      <c r="B332">
        <v>44.5</v>
      </c>
    </row>
    <row r="333" spans="1:2">
      <c r="A333" s="1">
        <v>44440</v>
      </c>
      <c r="B333">
        <v>43</v>
      </c>
    </row>
    <row r="334" spans="1:2">
      <c r="A334" s="1">
        <v>44470</v>
      </c>
      <c r="B334">
        <v>45.3</v>
      </c>
    </row>
    <row r="335" spans="1:2">
      <c r="A335" s="1">
        <v>44501</v>
      </c>
      <c r="B335">
        <v>46.6</v>
      </c>
    </row>
    <row r="336" spans="1:2">
      <c r="A336" s="1">
        <v>44531</v>
      </c>
      <c r="B336">
        <v>49</v>
      </c>
    </row>
    <row r="337" spans="1:2">
      <c r="A337" s="1">
        <v>44562</v>
      </c>
      <c r="B337">
        <v>57.4</v>
      </c>
    </row>
    <row r="338" spans="1:2">
      <c r="A338" s="1">
        <v>44593</v>
      </c>
      <c r="B338">
        <v>45.9</v>
      </c>
    </row>
    <row r="339" spans="1:2">
      <c r="A339" s="1">
        <v>44621</v>
      </c>
    </row>
    <row r="340" spans="1:2">
      <c r="A340" s="1">
        <v>44652</v>
      </c>
    </row>
    <row r="341" spans="1:2">
      <c r="A341" s="1">
        <v>44682</v>
      </c>
    </row>
    <row r="342" spans="1:2">
      <c r="A342" s="1">
        <v>44713</v>
      </c>
    </row>
    <row r="343" spans="1:2">
      <c r="A343" s="1">
        <v>44743</v>
      </c>
    </row>
    <row r="344" spans="1:2">
      <c r="A344" s="1">
        <v>44774</v>
      </c>
    </row>
    <row r="345" spans="1:2">
      <c r="A345" s="1">
        <v>44805</v>
      </c>
    </row>
    <row r="346" spans="1:2">
      <c r="A346" s="1">
        <v>44835</v>
      </c>
    </row>
    <row r="347" spans="1:2">
      <c r="A347" s="1">
        <v>44866</v>
      </c>
    </row>
    <row r="348" spans="1:2">
      <c r="A348" s="1">
        <v>44896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7C2-7BE3-4302-9311-BA8778D73FF6}">
  <dimension ref="A1:B117"/>
  <sheetViews>
    <sheetView workbookViewId="0">
      <selection sqref="A1:A1048576"/>
    </sheetView>
  </sheetViews>
  <sheetFormatPr defaultRowHeight="14.4"/>
  <cols>
    <col min="1" max="1" width="10.109375" bestFit="1" customWidth="1"/>
  </cols>
  <sheetData>
    <row r="1" spans="1:2">
      <c r="B1" t="s">
        <v>688</v>
      </c>
    </row>
    <row r="2" spans="1:2">
      <c r="A2" s="1">
        <v>34425</v>
      </c>
      <c r="B2">
        <v>1.63</v>
      </c>
    </row>
    <row r="3" spans="1:2">
      <c r="A3" s="1">
        <v>34516</v>
      </c>
      <c r="B3">
        <v>1.88</v>
      </c>
    </row>
    <row r="4" spans="1:2">
      <c r="A4" s="1">
        <v>34608</v>
      </c>
      <c r="B4">
        <v>2.2200000000000002</v>
      </c>
    </row>
    <row r="5" spans="1:2">
      <c r="A5" s="1">
        <v>34700</v>
      </c>
      <c r="B5">
        <v>3.2</v>
      </c>
    </row>
    <row r="6" spans="1:2">
      <c r="A6" s="1">
        <v>34790</v>
      </c>
      <c r="B6">
        <v>4.34</v>
      </c>
    </row>
    <row r="7" spans="1:2">
      <c r="A7" s="1">
        <v>34881</v>
      </c>
      <c r="B7">
        <v>4.93</v>
      </c>
    </row>
    <row r="8" spans="1:2">
      <c r="A8" s="1">
        <v>34973</v>
      </c>
      <c r="B8">
        <v>4.47</v>
      </c>
    </row>
    <row r="9" spans="1:2">
      <c r="A9" s="1">
        <v>35065</v>
      </c>
      <c r="B9">
        <v>4.55</v>
      </c>
    </row>
    <row r="10" spans="1:2">
      <c r="A10" s="1">
        <v>35156</v>
      </c>
      <c r="B10">
        <v>4.7699999999999996</v>
      </c>
    </row>
    <row r="11" spans="1:2">
      <c r="A11" s="1">
        <v>35247</v>
      </c>
      <c r="B11">
        <v>4.9800000000000004</v>
      </c>
    </row>
    <row r="12" spans="1:2">
      <c r="A12" s="1">
        <v>35339</v>
      </c>
      <c r="B12">
        <v>5.27</v>
      </c>
    </row>
    <row r="13" spans="1:2">
      <c r="A13" s="1">
        <v>35431</v>
      </c>
      <c r="B13">
        <v>5.48</v>
      </c>
    </row>
    <row r="14" spans="1:2">
      <c r="A14" s="1">
        <v>35521</v>
      </c>
      <c r="B14">
        <v>5.65</v>
      </c>
    </row>
    <row r="15" spans="1:2">
      <c r="A15" s="1">
        <v>35612</v>
      </c>
      <c r="B15">
        <v>5.75</v>
      </c>
    </row>
    <row r="16" spans="1:2">
      <c r="A16" s="1">
        <v>35704</v>
      </c>
      <c r="B16">
        <v>5.82</v>
      </c>
    </row>
    <row r="17" spans="1:2">
      <c r="A17" s="1">
        <v>35796</v>
      </c>
      <c r="B17">
        <v>5.91</v>
      </c>
    </row>
    <row r="18" spans="1:2">
      <c r="A18" s="1">
        <v>35886</v>
      </c>
      <c r="B18">
        <v>6.05</v>
      </c>
    </row>
    <row r="19" spans="1:2">
      <c r="A19" s="1">
        <v>35977</v>
      </c>
      <c r="B19">
        <v>6.16</v>
      </c>
    </row>
    <row r="20" spans="1:2">
      <c r="A20" s="1">
        <v>36069</v>
      </c>
      <c r="B20">
        <v>9.27</v>
      </c>
    </row>
    <row r="21" spans="1:2">
      <c r="A21" s="1">
        <v>36161</v>
      </c>
      <c r="B21">
        <v>17.55</v>
      </c>
    </row>
    <row r="22" spans="1:2">
      <c r="A22" s="1">
        <v>36251</v>
      </c>
      <c r="B22">
        <v>22.98</v>
      </c>
    </row>
    <row r="23" spans="1:2">
      <c r="A23" s="1">
        <v>36342</v>
      </c>
      <c r="B23">
        <v>24.5</v>
      </c>
    </row>
    <row r="24" spans="1:2">
      <c r="A24" s="1">
        <v>36434</v>
      </c>
      <c r="B24">
        <v>24.83</v>
      </c>
    </row>
    <row r="25" spans="1:2">
      <c r="A25" s="1">
        <v>36526</v>
      </c>
      <c r="B25">
        <v>26.28</v>
      </c>
    </row>
    <row r="26" spans="1:2">
      <c r="A26" s="1">
        <v>36617</v>
      </c>
      <c r="B26">
        <v>28.51</v>
      </c>
    </row>
    <row r="27" spans="1:2">
      <c r="A27" s="1">
        <v>36708</v>
      </c>
      <c r="B27">
        <v>28.37</v>
      </c>
    </row>
    <row r="28" spans="1:2">
      <c r="A28" s="1">
        <v>36800</v>
      </c>
      <c r="B28">
        <v>27.79</v>
      </c>
    </row>
    <row r="29" spans="1:2">
      <c r="A29" s="1">
        <v>36892</v>
      </c>
      <c r="B29">
        <v>27.88</v>
      </c>
    </row>
    <row r="30" spans="1:2">
      <c r="A30" s="1">
        <v>36982</v>
      </c>
      <c r="B30">
        <v>28.56</v>
      </c>
    </row>
    <row r="31" spans="1:2">
      <c r="A31" s="1">
        <v>37073</v>
      </c>
      <c r="B31">
        <v>29</v>
      </c>
    </row>
    <row r="32" spans="1:2">
      <c r="A32" s="1">
        <v>37165</v>
      </c>
      <c r="B32">
        <v>29.33</v>
      </c>
    </row>
    <row r="33" spans="1:2">
      <c r="A33" s="1">
        <v>37257</v>
      </c>
      <c r="B33">
        <v>29.8</v>
      </c>
    </row>
    <row r="34" spans="1:2">
      <c r="A34" s="1">
        <v>37347</v>
      </c>
      <c r="B34">
        <v>30.83</v>
      </c>
    </row>
    <row r="35" spans="1:2">
      <c r="A35" s="1">
        <v>37438</v>
      </c>
      <c r="B35">
        <v>31.27</v>
      </c>
    </row>
    <row r="36" spans="1:2">
      <c r="A36" s="1">
        <v>37530</v>
      </c>
      <c r="B36">
        <v>31.56</v>
      </c>
    </row>
    <row r="37" spans="1:2">
      <c r="A37" s="1">
        <v>37622</v>
      </c>
      <c r="B37">
        <v>31.78</v>
      </c>
    </row>
    <row r="38" spans="1:2">
      <c r="A38" s="1">
        <v>37712</v>
      </c>
      <c r="B38">
        <v>31.64</v>
      </c>
    </row>
    <row r="39" spans="1:2">
      <c r="A39" s="1">
        <v>37803</v>
      </c>
      <c r="B39">
        <v>30.87</v>
      </c>
    </row>
    <row r="40" spans="1:2">
      <c r="A40" s="1">
        <v>37895</v>
      </c>
      <c r="B40">
        <v>30.43</v>
      </c>
    </row>
    <row r="41" spans="1:2">
      <c r="A41" s="1">
        <v>37987</v>
      </c>
      <c r="B41">
        <v>29.8</v>
      </c>
    </row>
    <row r="42" spans="1:2">
      <c r="A42" s="1">
        <v>38078</v>
      </c>
      <c r="B42">
        <v>28.61</v>
      </c>
    </row>
    <row r="43" spans="1:2">
      <c r="A43" s="1">
        <v>38169</v>
      </c>
      <c r="B43">
        <v>28.9</v>
      </c>
    </row>
    <row r="44" spans="1:2">
      <c r="A44" s="1">
        <v>38261</v>
      </c>
      <c r="B44">
        <v>29.17</v>
      </c>
    </row>
    <row r="45" spans="1:2">
      <c r="A45" s="1">
        <v>38353</v>
      </c>
      <c r="B45">
        <v>28.51</v>
      </c>
    </row>
    <row r="46" spans="1:2">
      <c r="A46" s="1">
        <v>38443</v>
      </c>
      <c r="B46">
        <v>27.86</v>
      </c>
    </row>
    <row r="47" spans="1:2">
      <c r="A47" s="1">
        <v>38534</v>
      </c>
      <c r="B47">
        <v>28.1</v>
      </c>
    </row>
    <row r="48" spans="1:2">
      <c r="A48" s="1">
        <v>38626</v>
      </c>
      <c r="B48">
        <v>28.52</v>
      </c>
    </row>
    <row r="49" spans="1:2">
      <c r="A49" s="1">
        <v>38718</v>
      </c>
      <c r="B49">
        <v>28.71</v>
      </c>
    </row>
    <row r="50" spans="1:2">
      <c r="A50" s="1">
        <v>38808</v>
      </c>
      <c r="B50">
        <v>28.08</v>
      </c>
    </row>
    <row r="51" spans="1:2">
      <c r="A51" s="1">
        <v>38899</v>
      </c>
      <c r="B51">
        <v>27.19</v>
      </c>
    </row>
    <row r="52" spans="1:2">
      <c r="A52" s="1">
        <v>38991</v>
      </c>
      <c r="B52">
        <v>26.81</v>
      </c>
    </row>
    <row r="53" spans="1:2">
      <c r="A53" s="1">
        <v>39083</v>
      </c>
      <c r="B53">
        <v>26.59</v>
      </c>
    </row>
    <row r="54" spans="1:2">
      <c r="A54" s="1">
        <v>39173</v>
      </c>
      <c r="B54">
        <v>26.31</v>
      </c>
    </row>
    <row r="55" spans="1:2">
      <c r="A55" s="1">
        <v>39264</v>
      </c>
      <c r="B55">
        <v>25.86</v>
      </c>
    </row>
    <row r="56" spans="1:2">
      <c r="A56" s="1">
        <v>39356</v>
      </c>
      <c r="B56">
        <v>25.5</v>
      </c>
    </row>
    <row r="57" spans="1:2">
      <c r="A57" s="1">
        <v>39448</v>
      </c>
      <c r="B57">
        <v>24.65</v>
      </c>
    </row>
    <row r="58" spans="1:2">
      <c r="A58" s="1">
        <v>39539</v>
      </c>
      <c r="B58">
        <v>24.23</v>
      </c>
    </row>
    <row r="59" spans="1:2">
      <c r="A59" s="1">
        <v>39630</v>
      </c>
      <c r="B59">
        <v>23.62</v>
      </c>
    </row>
    <row r="60" spans="1:2">
      <c r="A60" s="1">
        <v>39722</v>
      </c>
      <c r="B60">
        <v>24.25</v>
      </c>
    </row>
    <row r="61" spans="1:2">
      <c r="A61" s="1">
        <v>39814</v>
      </c>
      <c r="B61">
        <v>27.27</v>
      </c>
    </row>
    <row r="62" spans="1:2">
      <c r="A62" s="1">
        <v>39904</v>
      </c>
      <c r="B62">
        <v>34.42</v>
      </c>
    </row>
    <row r="63" spans="1:2">
      <c r="A63" s="1">
        <v>39995</v>
      </c>
      <c r="B63">
        <v>32.200000000000003</v>
      </c>
    </row>
    <row r="64" spans="1:2">
      <c r="A64" s="1">
        <v>40087</v>
      </c>
      <c r="B64">
        <v>31.31</v>
      </c>
    </row>
    <row r="65" spans="1:2">
      <c r="A65" s="1">
        <v>40179</v>
      </c>
      <c r="B65">
        <v>29.47</v>
      </c>
    </row>
    <row r="66" spans="1:2">
      <c r="A66" s="1">
        <v>40269</v>
      </c>
      <c r="B66">
        <v>29.83</v>
      </c>
    </row>
    <row r="67" spans="1:2">
      <c r="A67" s="1">
        <v>40360</v>
      </c>
      <c r="B67">
        <v>30.27</v>
      </c>
    </row>
    <row r="68" spans="1:2">
      <c r="A68" s="1">
        <v>40452</v>
      </c>
      <c r="B68">
        <v>30.61</v>
      </c>
    </row>
    <row r="69" spans="1:2">
      <c r="A69" s="1">
        <v>40544</v>
      </c>
      <c r="B69">
        <v>30.73</v>
      </c>
    </row>
    <row r="70" spans="1:2">
      <c r="A70" s="1">
        <v>40634</v>
      </c>
      <c r="B70">
        <v>29.13</v>
      </c>
    </row>
    <row r="71" spans="1:2">
      <c r="A71" s="1">
        <v>40725</v>
      </c>
      <c r="B71">
        <v>27.99</v>
      </c>
    </row>
    <row r="72" spans="1:2">
      <c r="A72" s="1">
        <v>40817</v>
      </c>
      <c r="B72">
        <v>29.14</v>
      </c>
    </row>
    <row r="73" spans="1:2">
      <c r="A73" s="1">
        <v>40909</v>
      </c>
      <c r="B73">
        <v>31.23</v>
      </c>
    </row>
    <row r="74" spans="1:2">
      <c r="A74" s="1">
        <v>41000</v>
      </c>
      <c r="B74">
        <v>30.02</v>
      </c>
    </row>
    <row r="75" spans="1:2">
      <c r="A75" s="1">
        <v>41091</v>
      </c>
      <c r="B75">
        <v>31.09</v>
      </c>
    </row>
    <row r="76" spans="1:2">
      <c r="A76" s="1">
        <v>41183</v>
      </c>
      <c r="B76">
        <v>32</v>
      </c>
    </row>
    <row r="77" spans="1:2">
      <c r="A77" s="1">
        <v>41275</v>
      </c>
      <c r="B77">
        <v>31.08</v>
      </c>
    </row>
    <row r="78" spans="1:2">
      <c r="A78" s="1">
        <v>41365</v>
      </c>
      <c r="B78">
        <v>30.4</v>
      </c>
    </row>
    <row r="79" spans="1:2">
      <c r="A79" s="1">
        <v>41456</v>
      </c>
      <c r="B79">
        <v>31.64</v>
      </c>
    </row>
    <row r="80" spans="1:2">
      <c r="A80" s="1">
        <v>41548</v>
      </c>
      <c r="B80">
        <v>32.79</v>
      </c>
    </row>
    <row r="81" spans="1:2">
      <c r="A81" s="1">
        <v>41640</v>
      </c>
      <c r="B81">
        <v>32.53</v>
      </c>
    </row>
    <row r="82" spans="1:2">
      <c r="A82" s="1">
        <v>41730</v>
      </c>
      <c r="B82">
        <v>35.19</v>
      </c>
    </row>
    <row r="83" spans="1:2">
      <c r="A83" s="1">
        <v>41821</v>
      </c>
      <c r="B83">
        <v>34.99</v>
      </c>
    </row>
    <row r="84" spans="1:2">
      <c r="A84" s="1">
        <v>41913</v>
      </c>
      <c r="B84">
        <v>36.24</v>
      </c>
    </row>
    <row r="85" spans="1:2">
      <c r="A85" s="1">
        <v>42005</v>
      </c>
      <c r="B85">
        <v>47.81</v>
      </c>
    </row>
    <row r="86" spans="1:2">
      <c r="A86" s="1">
        <v>42095</v>
      </c>
      <c r="B86">
        <v>63.21</v>
      </c>
    </row>
    <row r="87" spans="1:2">
      <c r="A87" s="1">
        <v>42186</v>
      </c>
      <c r="B87">
        <v>52.74</v>
      </c>
    </row>
    <row r="88" spans="1:2">
      <c r="A88" s="1">
        <v>42278</v>
      </c>
      <c r="B88">
        <v>63.15</v>
      </c>
    </row>
    <row r="89" spans="1:2">
      <c r="A89" s="1">
        <v>42370</v>
      </c>
      <c r="B89">
        <v>66.040000000000006</v>
      </c>
    </row>
    <row r="90" spans="1:2">
      <c r="A90" s="1">
        <v>42461</v>
      </c>
      <c r="B90">
        <v>74.72</v>
      </c>
    </row>
    <row r="91" spans="1:2">
      <c r="A91" s="1">
        <v>42552</v>
      </c>
      <c r="B91">
        <v>65.81</v>
      </c>
    </row>
    <row r="92" spans="1:2">
      <c r="A92" s="1">
        <v>42644</v>
      </c>
      <c r="B92">
        <v>64.59</v>
      </c>
    </row>
    <row r="93" spans="1:2">
      <c r="A93" s="1">
        <v>42736</v>
      </c>
      <c r="B93">
        <v>62.91</v>
      </c>
    </row>
    <row r="94" spans="1:2">
      <c r="A94" s="1">
        <v>42826</v>
      </c>
      <c r="B94">
        <v>58.55</v>
      </c>
    </row>
    <row r="95" spans="1:2">
      <c r="A95" s="1">
        <v>42917</v>
      </c>
      <c r="B95">
        <v>57.15</v>
      </c>
    </row>
    <row r="96" spans="1:2">
      <c r="A96" s="1">
        <v>43009</v>
      </c>
      <c r="B96">
        <v>58.98</v>
      </c>
    </row>
    <row r="97" spans="1:2">
      <c r="A97" s="1">
        <v>43101</v>
      </c>
      <c r="B97">
        <v>58.4</v>
      </c>
    </row>
    <row r="98" spans="1:2">
      <c r="A98" s="1">
        <v>43191</v>
      </c>
      <c r="B98">
        <v>56.84</v>
      </c>
    </row>
    <row r="99" spans="1:2">
      <c r="A99" s="1">
        <v>43282</v>
      </c>
      <c r="B99">
        <v>61.93</v>
      </c>
    </row>
    <row r="100" spans="1:2">
      <c r="A100" s="1">
        <v>43374</v>
      </c>
      <c r="B100">
        <v>65.55</v>
      </c>
    </row>
    <row r="101" spans="1:2">
      <c r="A101" s="1">
        <v>43466</v>
      </c>
      <c r="B101">
        <v>66.48</v>
      </c>
    </row>
    <row r="102" spans="1:2">
      <c r="A102" s="1">
        <v>43556</v>
      </c>
      <c r="B102">
        <v>65.739999999999995</v>
      </c>
    </row>
    <row r="103" spans="1:2">
      <c r="A103" s="1">
        <v>43647</v>
      </c>
      <c r="B103">
        <v>64.53</v>
      </c>
    </row>
    <row r="104" spans="1:2">
      <c r="A104" s="1">
        <v>43739</v>
      </c>
      <c r="B104">
        <v>64.599999999999994</v>
      </c>
    </row>
    <row r="105" spans="1:2">
      <c r="A105" s="1">
        <v>43831</v>
      </c>
      <c r="B105">
        <v>64.010000000000005</v>
      </c>
    </row>
    <row r="106" spans="1:2">
      <c r="A106" s="1">
        <v>43922</v>
      </c>
      <c r="B106">
        <v>67.22</v>
      </c>
    </row>
    <row r="107" spans="1:2">
      <c r="A107" s="1">
        <v>44013</v>
      </c>
      <c r="B107">
        <v>72.28</v>
      </c>
    </row>
    <row r="108" spans="1:2">
      <c r="A108" s="1">
        <v>44105</v>
      </c>
      <c r="B108">
        <v>73.77</v>
      </c>
    </row>
    <row r="109" spans="1:2">
      <c r="A109" s="1">
        <v>44197</v>
      </c>
      <c r="B109">
        <v>76.16</v>
      </c>
    </row>
    <row r="110" spans="1:2">
      <c r="A110" s="1">
        <v>44287</v>
      </c>
      <c r="B110">
        <v>74.42</v>
      </c>
    </row>
    <row r="111" spans="1:2">
      <c r="A111" s="1">
        <v>44378</v>
      </c>
      <c r="B111">
        <v>74.23</v>
      </c>
    </row>
    <row r="112" spans="1:2">
      <c r="A112" s="1">
        <v>44470</v>
      </c>
      <c r="B112">
        <v>73.459999999999994</v>
      </c>
    </row>
    <row r="113" spans="1:2">
      <c r="A113" s="1">
        <v>44562</v>
      </c>
      <c r="B113">
        <v>72.63</v>
      </c>
    </row>
    <row r="114" spans="1:2">
      <c r="A114" s="1">
        <v>44652</v>
      </c>
      <c r="B114">
        <v>87.37</v>
      </c>
    </row>
    <row r="115" spans="1:2">
      <c r="A115" s="1">
        <v>44743</v>
      </c>
      <c r="B115">
        <v>65.98</v>
      </c>
    </row>
    <row r="116" spans="1:2">
      <c r="A116" s="1">
        <v>44835</v>
      </c>
      <c r="B116">
        <v>59.51</v>
      </c>
    </row>
    <row r="117" spans="1:2">
      <c r="A117" s="1">
        <v>44927</v>
      </c>
      <c r="B117">
        <v>62.92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7EB6-20D5-4BDD-96EE-9076B1DA18C4}">
  <dimension ref="A1:E117"/>
  <sheetViews>
    <sheetView workbookViewId="0">
      <selection activeCell="A6" sqref="A6"/>
    </sheetView>
  </sheetViews>
  <sheetFormatPr defaultRowHeight="14.4"/>
  <cols>
    <col min="1" max="1" width="13.6640625" bestFit="1" customWidth="1"/>
    <col min="2" max="2" width="9.33203125" bestFit="1" customWidth="1"/>
    <col min="3" max="3" width="12.21875" bestFit="1" customWidth="1"/>
    <col min="4" max="4" width="19.21875" bestFit="1" customWidth="1"/>
  </cols>
  <sheetData>
    <row r="1" spans="1:5">
      <c r="A1" s="1"/>
      <c r="C1" t="s">
        <v>130</v>
      </c>
      <c r="D1" t="s">
        <v>131</v>
      </c>
      <c r="E1" t="s">
        <v>132</v>
      </c>
    </row>
    <row r="2" spans="1:5">
      <c r="A2" s="1">
        <v>34425</v>
      </c>
      <c r="D2">
        <v>100</v>
      </c>
    </row>
    <row r="3" spans="1:5">
      <c r="A3" s="1">
        <v>34516</v>
      </c>
      <c r="D3">
        <v>98.9</v>
      </c>
    </row>
    <row r="4" spans="1:5">
      <c r="A4" s="1">
        <v>34608</v>
      </c>
      <c r="D4">
        <v>108</v>
      </c>
    </row>
    <row r="5" spans="1:5">
      <c r="A5" s="1">
        <v>34700</v>
      </c>
      <c r="D5">
        <v>108.2</v>
      </c>
    </row>
    <row r="6" spans="1:5">
      <c r="A6" s="1">
        <v>34790</v>
      </c>
      <c r="B6" s="1" t="s">
        <v>19</v>
      </c>
      <c r="C6">
        <v>88.3</v>
      </c>
      <c r="D6">
        <v>90.9</v>
      </c>
      <c r="E6">
        <f>D6/D2</f>
        <v>0.90900000000000003</v>
      </c>
    </row>
    <row r="7" spans="1:5">
      <c r="A7" s="1">
        <v>34881</v>
      </c>
      <c r="B7" s="1" t="s">
        <v>20</v>
      </c>
      <c r="C7">
        <v>114.5</v>
      </c>
      <c r="D7">
        <v>93.4</v>
      </c>
      <c r="E7">
        <f t="shared" ref="E7:E9" si="0">D7/D3</f>
        <v>0.9443882709807887</v>
      </c>
    </row>
    <row r="8" spans="1:5">
      <c r="A8" s="1">
        <v>34973</v>
      </c>
      <c r="B8" s="1" t="s">
        <v>21</v>
      </c>
      <c r="C8">
        <v>140.6</v>
      </c>
      <c r="D8">
        <v>98.6</v>
      </c>
      <c r="E8">
        <f t="shared" si="0"/>
        <v>0.91296296296296287</v>
      </c>
    </row>
    <row r="9" spans="1:5">
      <c r="A9" s="1">
        <v>35065</v>
      </c>
      <c r="B9" s="1" t="s">
        <v>22</v>
      </c>
      <c r="C9">
        <v>168.5</v>
      </c>
      <c r="D9">
        <v>104.4</v>
      </c>
      <c r="E9">
        <f t="shared" si="0"/>
        <v>0.96487985212569316</v>
      </c>
    </row>
    <row r="10" spans="1:5">
      <c r="A10" s="1">
        <v>35156</v>
      </c>
      <c r="B10" s="1" t="s">
        <v>23</v>
      </c>
      <c r="C10">
        <v>167.9</v>
      </c>
      <c r="D10">
        <v>95.2</v>
      </c>
      <c r="E10">
        <f>D10/D6</f>
        <v>1.0473047304730472</v>
      </c>
    </row>
    <row r="11" spans="1:5">
      <c r="A11" s="1">
        <v>35247</v>
      </c>
      <c r="B11" s="1" t="s">
        <v>24</v>
      </c>
      <c r="C11">
        <v>175.7</v>
      </c>
      <c r="D11">
        <v>94.6</v>
      </c>
      <c r="E11">
        <f t="shared" ref="E11:E74" si="1">D11/D7</f>
        <v>1.0128479657387579</v>
      </c>
    </row>
    <row r="12" spans="1:5">
      <c r="A12" s="1">
        <v>35339</v>
      </c>
      <c r="B12" s="1" t="s">
        <v>25</v>
      </c>
      <c r="C12">
        <v>183.8</v>
      </c>
      <c r="D12">
        <v>97.2</v>
      </c>
      <c r="E12">
        <f>D12/D8</f>
        <v>0.98580121703853962</v>
      </c>
    </row>
    <row r="13" spans="1:5">
      <c r="A13" s="1">
        <v>35431</v>
      </c>
      <c r="B13" s="1" t="s">
        <v>26</v>
      </c>
      <c r="C13">
        <v>199.7</v>
      </c>
      <c r="D13">
        <v>103</v>
      </c>
      <c r="E13">
        <f t="shared" si="1"/>
        <v>0.98659003831417624</v>
      </c>
    </row>
    <row r="14" spans="1:5">
      <c r="A14" s="1">
        <v>35521</v>
      </c>
      <c r="B14" s="1" t="s">
        <v>27</v>
      </c>
      <c r="C14">
        <v>198.2</v>
      </c>
      <c r="D14">
        <v>98.1</v>
      </c>
      <c r="E14">
        <f t="shared" si="1"/>
        <v>1.0304621848739495</v>
      </c>
    </row>
    <row r="15" spans="1:5">
      <c r="A15" s="1">
        <v>35612</v>
      </c>
      <c r="B15" s="1" t="s">
        <v>28</v>
      </c>
      <c r="C15">
        <v>202.8</v>
      </c>
      <c r="D15">
        <v>97.8</v>
      </c>
      <c r="E15">
        <f t="shared" si="1"/>
        <v>1.0338266384778012</v>
      </c>
    </row>
    <row r="16" spans="1:5">
      <c r="A16" s="1">
        <v>35704</v>
      </c>
      <c r="B16" s="1" t="s">
        <v>29</v>
      </c>
      <c r="C16">
        <v>211.9</v>
      </c>
      <c r="D16">
        <v>100.9</v>
      </c>
      <c r="E16">
        <f t="shared" si="1"/>
        <v>1.0380658436213992</v>
      </c>
    </row>
    <row r="17" spans="1:5">
      <c r="A17" s="1">
        <v>35796</v>
      </c>
      <c r="B17" s="1" t="s">
        <v>30</v>
      </c>
      <c r="C17">
        <v>237</v>
      </c>
      <c r="D17">
        <v>112</v>
      </c>
      <c r="E17">
        <f t="shared" si="1"/>
        <v>1.087378640776699</v>
      </c>
    </row>
    <row r="18" spans="1:5">
      <c r="A18" s="1">
        <v>35886</v>
      </c>
      <c r="B18" s="1" t="s">
        <v>31</v>
      </c>
      <c r="C18">
        <v>212.3</v>
      </c>
      <c r="D18">
        <v>97.8</v>
      </c>
      <c r="E18">
        <f t="shared" si="1"/>
        <v>0.99694189602446481</v>
      </c>
    </row>
    <row r="19" spans="1:5">
      <c r="A19" s="1">
        <v>35977</v>
      </c>
      <c r="B19" s="1" t="s">
        <v>32</v>
      </c>
      <c r="C19">
        <v>211.6</v>
      </c>
      <c r="D19">
        <v>96.5</v>
      </c>
      <c r="E19">
        <f t="shared" si="1"/>
        <v>0.98670756646216773</v>
      </c>
    </row>
    <row r="20" spans="1:5">
      <c r="A20" s="1">
        <v>36069</v>
      </c>
      <c r="B20" s="1" t="s">
        <v>33</v>
      </c>
      <c r="C20">
        <v>259.2</v>
      </c>
      <c r="D20">
        <v>101.4</v>
      </c>
      <c r="E20">
        <f t="shared" si="1"/>
        <v>1.0049554013875124</v>
      </c>
    </row>
    <row r="21" spans="1:5">
      <c r="A21" s="1">
        <v>36161</v>
      </c>
      <c r="B21" s="1" t="s">
        <v>34</v>
      </c>
      <c r="C21">
        <v>350.3</v>
      </c>
      <c r="D21">
        <v>98</v>
      </c>
      <c r="E21">
        <f t="shared" si="1"/>
        <v>0.875</v>
      </c>
    </row>
    <row r="22" spans="1:5">
      <c r="A22" s="1">
        <v>36251</v>
      </c>
      <c r="B22" s="1" t="s">
        <v>35</v>
      </c>
      <c r="C22">
        <v>372.6</v>
      </c>
      <c r="D22">
        <v>85.5</v>
      </c>
      <c r="E22">
        <f t="shared" si="1"/>
        <v>0.87423312883435589</v>
      </c>
    </row>
    <row r="23" spans="1:5">
      <c r="A23" s="1">
        <v>36342</v>
      </c>
      <c r="B23" s="1" t="s">
        <v>36</v>
      </c>
      <c r="C23">
        <v>409.4</v>
      </c>
      <c r="D23">
        <v>86.2</v>
      </c>
      <c r="E23">
        <f t="shared" si="1"/>
        <v>0.89326424870466326</v>
      </c>
    </row>
    <row r="24" spans="1:5">
      <c r="A24" s="1">
        <v>36434</v>
      </c>
      <c r="B24" s="1" t="s">
        <v>37</v>
      </c>
      <c r="C24">
        <v>456.7</v>
      </c>
      <c r="D24">
        <v>90.6</v>
      </c>
      <c r="E24">
        <f t="shared" si="1"/>
        <v>0.89349112426035493</v>
      </c>
    </row>
    <row r="25" spans="1:5">
      <c r="A25" s="1">
        <v>36526</v>
      </c>
      <c r="B25" s="1" t="s">
        <v>38</v>
      </c>
      <c r="C25">
        <v>528.5</v>
      </c>
      <c r="D25">
        <v>100.2</v>
      </c>
      <c r="E25">
        <f t="shared" si="1"/>
        <v>1.0224489795918368</v>
      </c>
    </row>
    <row r="26" spans="1:5">
      <c r="A26" s="1">
        <v>36617</v>
      </c>
      <c r="B26" s="1" t="s">
        <v>39</v>
      </c>
      <c r="C26">
        <v>508.5</v>
      </c>
      <c r="D26">
        <v>92.4</v>
      </c>
      <c r="E26">
        <f t="shared" si="1"/>
        <v>1.0807017543859649</v>
      </c>
    </row>
    <row r="27" spans="1:5">
      <c r="A27" s="1">
        <v>36708</v>
      </c>
      <c r="B27" s="1" t="s">
        <v>40</v>
      </c>
      <c r="C27">
        <v>533</v>
      </c>
      <c r="D27">
        <v>93.6</v>
      </c>
      <c r="E27">
        <f t="shared" si="1"/>
        <v>1.0858468677494197</v>
      </c>
    </row>
    <row r="28" spans="1:5">
      <c r="A28" s="1">
        <v>36800</v>
      </c>
      <c r="B28" s="1" t="s">
        <v>41</v>
      </c>
      <c r="C28">
        <v>587</v>
      </c>
      <c r="D28">
        <v>99</v>
      </c>
      <c r="E28">
        <f t="shared" si="1"/>
        <v>1.0927152317880795</v>
      </c>
    </row>
    <row r="29" spans="1:5">
      <c r="A29" s="1">
        <v>36892</v>
      </c>
      <c r="B29" s="1" t="s">
        <v>42</v>
      </c>
      <c r="C29">
        <v>678.2</v>
      </c>
      <c r="D29">
        <v>109.1</v>
      </c>
      <c r="E29">
        <f t="shared" si="1"/>
        <v>1.0888223552894212</v>
      </c>
    </row>
    <row r="30" spans="1:5">
      <c r="A30" s="1">
        <v>36982</v>
      </c>
      <c r="B30" s="1" t="s">
        <v>43</v>
      </c>
      <c r="C30">
        <v>658.7</v>
      </c>
      <c r="D30">
        <v>99</v>
      </c>
      <c r="E30">
        <f t="shared" si="1"/>
        <v>1.0714285714285714</v>
      </c>
    </row>
    <row r="31" spans="1:5">
      <c r="A31" s="1">
        <v>37073</v>
      </c>
      <c r="B31" s="1" t="s">
        <v>44</v>
      </c>
      <c r="C31">
        <v>722.4</v>
      </c>
      <c r="D31">
        <v>104</v>
      </c>
      <c r="E31">
        <f t="shared" si="1"/>
        <v>1.1111111111111112</v>
      </c>
    </row>
    <row r="32" spans="1:5">
      <c r="A32" s="1">
        <v>37165</v>
      </c>
      <c r="B32" s="1" t="s">
        <v>45</v>
      </c>
      <c r="C32">
        <v>775.5</v>
      </c>
      <c r="D32">
        <v>109.9</v>
      </c>
      <c r="E32">
        <f t="shared" si="1"/>
        <v>1.1101010101010103</v>
      </c>
    </row>
    <row r="33" spans="1:5">
      <c r="A33" s="1">
        <v>37257</v>
      </c>
      <c r="B33" s="1" t="s">
        <v>46</v>
      </c>
      <c r="C33">
        <v>883.3</v>
      </c>
      <c r="D33">
        <v>121.8</v>
      </c>
      <c r="E33">
        <f t="shared" si="1"/>
        <v>1.1164069660861595</v>
      </c>
    </row>
    <row r="34" spans="1:5">
      <c r="A34" s="1">
        <v>37347</v>
      </c>
      <c r="B34" s="1" t="s">
        <v>47</v>
      </c>
      <c r="C34">
        <v>825.4</v>
      </c>
      <c r="D34">
        <v>108.5</v>
      </c>
      <c r="E34">
        <f t="shared" si="1"/>
        <v>1.095959595959596</v>
      </c>
    </row>
    <row r="35" spans="1:5">
      <c r="A35" s="1">
        <v>37438</v>
      </c>
      <c r="B35" s="1" t="s">
        <v>48</v>
      </c>
      <c r="C35">
        <v>881.5</v>
      </c>
      <c r="D35">
        <v>112.2</v>
      </c>
      <c r="E35">
        <f t="shared" si="1"/>
        <v>1.0788461538461538</v>
      </c>
    </row>
    <row r="36" spans="1:5">
      <c r="A36" s="1">
        <v>37530</v>
      </c>
      <c r="B36" s="1" t="s">
        <v>49</v>
      </c>
      <c r="C36">
        <v>960.5</v>
      </c>
      <c r="D36">
        <v>120.6</v>
      </c>
      <c r="E36">
        <f t="shared" si="1"/>
        <v>1.0973612374886259</v>
      </c>
    </row>
    <row r="37" spans="1:5">
      <c r="A37" s="1">
        <v>37622</v>
      </c>
      <c r="B37" s="1" t="s">
        <v>50</v>
      </c>
      <c r="C37">
        <v>1086.2</v>
      </c>
      <c r="D37">
        <v>133.4</v>
      </c>
      <c r="E37">
        <f t="shared" si="1"/>
        <v>1.0952380952380953</v>
      </c>
    </row>
    <row r="38" spans="1:5">
      <c r="A38" s="1">
        <v>37712</v>
      </c>
      <c r="B38" s="1" t="s">
        <v>51</v>
      </c>
      <c r="C38">
        <v>1010.5</v>
      </c>
      <c r="D38">
        <v>118.8</v>
      </c>
      <c r="E38">
        <f t="shared" si="1"/>
        <v>1.0949308755760367</v>
      </c>
    </row>
    <row r="39" spans="1:5">
      <c r="A39" s="1">
        <v>37803</v>
      </c>
      <c r="B39" s="1" t="s">
        <v>52</v>
      </c>
      <c r="C39">
        <v>1068.5</v>
      </c>
      <c r="D39">
        <v>122.8</v>
      </c>
      <c r="E39">
        <f t="shared" si="1"/>
        <v>1.0944741532976827</v>
      </c>
    </row>
    <row r="40" spans="1:5">
      <c r="A40" s="1">
        <v>37895</v>
      </c>
      <c r="B40" s="1" t="s">
        <v>53</v>
      </c>
      <c r="C40">
        <v>1138.8</v>
      </c>
      <c r="D40">
        <v>129.1</v>
      </c>
      <c r="E40">
        <f t="shared" si="1"/>
        <v>1.070480928689884</v>
      </c>
    </row>
    <row r="41" spans="1:5">
      <c r="A41" s="1">
        <v>37987</v>
      </c>
      <c r="B41" s="1" t="s">
        <v>54</v>
      </c>
      <c r="C41">
        <v>1297</v>
      </c>
      <c r="D41">
        <v>143.5</v>
      </c>
      <c r="E41">
        <f t="shared" si="1"/>
        <v>1.0757121439280359</v>
      </c>
    </row>
    <row r="42" spans="1:5">
      <c r="A42" s="1">
        <v>38078</v>
      </c>
      <c r="B42" s="1" t="s">
        <v>55</v>
      </c>
      <c r="C42">
        <v>1227.5</v>
      </c>
      <c r="D42">
        <v>131.6</v>
      </c>
      <c r="E42">
        <f t="shared" si="1"/>
        <v>1.1077441077441077</v>
      </c>
    </row>
    <row r="43" spans="1:5">
      <c r="A43" s="1">
        <v>38169</v>
      </c>
      <c r="B43" s="1" t="s">
        <v>56</v>
      </c>
      <c r="C43">
        <v>1311.8</v>
      </c>
      <c r="D43">
        <v>137.4</v>
      </c>
      <c r="E43">
        <f t="shared" si="1"/>
        <v>1.1188925081433225</v>
      </c>
    </row>
    <row r="44" spans="1:5">
      <c r="A44" s="1">
        <v>38261</v>
      </c>
      <c r="B44" s="1" t="s">
        <v>57</v>
      </c>
      <c r="C44">
        <v>1419.1</v>
      </c>
      <c r="D44">
        <v>145.5</v>
      </c>
      <c r="E44">
        <f t="shared" si="1"/>
        <v>1.1270333075135555</v>
      </c>
    </row>
    <row r="45" spans="1:5">
      <c r="A45" s="1">
        <v>38353</v>
      </c>
      <c r="B45" s="1" t="s">
        <v>58</v>
      </c>
      <c r="C45">
        <v>1639.3</v>
      </c>
      <c r="D45">
        <v>163.4</v>
      </c>
      <c r="E45">
        <f t="shared" si="1"/>
        <v>1.1386759581881534</v>
      </c>
    </row>
    <row r="46" spans="1:5">
      <c r="A46" s="1">
        <v>38443</v>
      </c>
      <c r="B46" s="1" t="s">
        <v>59</v>
      </c>
      <c r="C46">
        <v>1510.5</v>
      </c>
      <c r="D46">
        <v>145.4</v>
      </c>
      <c r="E46">
        <f t="shared" si="1"/>
        <v>1.1048632218844985</v>
      </c>
    </row>
    <row r="47" spans="1:5">
      <c r="A47" s="1">
        <v>38534</v>
      </c>
      <c r="B47" s="1" t="s">
        <v>60</v>
      </c>
      <c r="C47">
        <v>1674.1</v>
      </c>
      <c r="D47">
        <v>156.30000000000001</v>
      </c>
      <c r="E47">
        <f t="shared" si="1"/>
        <v>1.1375545851528384</v>
      </c>
    </row>
    <row r="48" spans="1:5">
      <c r="A48" s="1">
        <v>38626</v>
      </c>
      <c r="B48" s="1" t="s">
        <v>61</v>
      </c>
      <c r="C48">
        <v>1796.1</v>
      </c>
      <c r="D48">
        <v>164.7</v>
      </c>
      <c r="E48">
        <f t="shared" si="1"/>
        <v>1.1319587628865979</v>
      </c>
    </row>
    <row r="49" spans="1:5">
      <c r="A49" s="1">
        <v>38718</v>
      </c>
      <c r="B49" s="1" t="s">
        <v>62</v>
      </c>
      <c r="C49">
        <v>2057.6</v>
      </c>
      <c r="D49">
        <v>185.2</v>
      </c>
      <c r="E49">
        <f t="shared" si="1"/>
        <v>1.1334149326805385</v>
      </c>
    </row>
    <row r="50" spans="1:5">
      <c r="A50" s="1">
        <v>38808</v>
      </c>
      <c r="B50" s="1" t="s">
        <v>63</v>
      </c>
      <c r="C50">
        <v>1853.2</v>
      </c>
      <c r="D50">
        <v>161.6</v>
      </c>
      <c r="E50">
        <f t="shared" si="1"/>
        <v>1.1114167812929847</v>
      </c>
    </row>
    <row r="51" spans="1:5">
      <c r="A51" s="1">
        <v>38899</v>
      </c>
      <c r="B51" s="1" t="s">
        <v>64</v>
      </c>
      <c r="C51">
        <v>2063.6999999999998</v>
      </c>
      <c r="D51">
        <v>177.2</v>
      </c>
      <c r="E51">
        <f t="shared" si="1"/>
        <v>1.1337172104926423</v>
      </c>
    </row>
    <row r="52" spans="1:5">
      <c r="A52" s="1">
        <v>38991</v>
      </c>
      <c r="B52" s="1" t="s">
        <v>65</v>
      </c>
      <c r="C52">
        <v>2232.5</v>
      </c>
      <c r="D52">
        <v>189.6</v>
      </c>
      <c r="E52">
        <f t="shared" si="1"/>
        <v>1.151183970856102</v>
      </c>
    </row>
    <row r="53" spans="1:5">
      <c r="A53" s="1">
        <v>39083</v>
      </c>
      <c r="B53" s="1" t="s">
        <v>66</v>
      </c>
      <c r="C53">
        <v>2544</v>
      </c>
      <c r="D53">
        <v>213.3</v>
      </c>
      <c r="E53">
        <f t="shared" si="1"/>
        <v>1.1517278617710585</v>
      </c>
    </row>
    <row r="54" spans="1:5">
      <c r="A54" s="1">
        <v>39173</v>
      </c>
      <c r="B54" s="1" t="s">
        <v>67</v>
      </c>
      <c r="C54">
        <v>2257.3000000000002</v>
      </c>
      <c r="D54">
        <v>185.5</v>
      </c>
      <c r="E54">
        <f t="shared" si="1"/>
        <v>1.1478960396039604</v>
      </c>
    </row>
    <row r="55" spans="1:5">
      <c r="A55" s="1">
        <v>39264</v>
      </c>
      <c r="B55" s="1" t="s">
        <v>68</v>
      </c>
      <c r="C55">
        <v>2541.9</v>
      </c>
      <c r="D55">
        <v>205.2</v>
      </c>
      <c r="E55">
        <f t="shared" si="1"/>
        <v>1.1580135440180588</v>
      </c>
    </row>
    <row r="56" spans="1:5">
      <c r="A56" s="1">
        <v>39356</v>
      </c>
      <c r="B56" s="1" t="s">
        <v>69</v>
      </c>
      <c r="C56">
        <v>2798.4</v>
      </c>
      <c r="D56">
        <v>221.4</v>
      </c>
      <c r="E56">
        <f t="shared" si="1"/>
        <v>1.1677215189873418</v>
      </c>
    </row>
    <row r="57" spans="1:5">
      <c r="A57" s="1">
        <v>39448</v>
      </c>
      <c r="B57" s="1" t="s">
        <v>70</v>
      </c>
      <c r="C57">
        <v>3268.6</v>
      </c>
      <c r="D57">
        <v>249.1</v>
      </c>
      <c r="E57">
        <f t="shared" si="1"/>
        <v>1.16783872480075</v>
      </c>
    </row>
    <row r="58" spans="1:5">
      <c r="A58" s="1">
        <v>39539</v>
      </c>
      <c r="B58" s="1" t="s">
        <v>71</v>
      </c>
      <c r="C58">
        <v>2952.5</v>
      </c>
      <c r="D58">
        <v>217.7</v>
      </c>
      <c r="E58">
        <f t="shared" si="1"/>
        <v>1.1735849056603773</v>
      </c>
    </row>
    <row r="59" spans="1:5">
      <c r="A59" s="1">
        <v>39630</v>
      </c>
      <c r="B59" s="1" t="s">
        <v>72</v>
      </c>
      <c r="C59">
        <v>3325.9</v>
      </c>
      <c r="D59">
        <v>236</v>
      </c>
      <c r="E59">
        <f t="shared" si="1"/>
        <v>1.1500974658869396</v>
      </c>
    </row>
    <row r="60" spans="1:5">
      <c r="A60" s="1">
        <v>39722</v>
      </c>
      <c r="B60" s="1" t="s">
        <v>73</v>
      </c>
      <c r="C60">
        <v>3657.7</v>
      </c>
      <c r="D60">
        <v>254.9</v>
      </c>
      <c r="E60">
        <f t="shared" si="1"/>
        <v>1.1513098464317977</v>
      </c>
    </row>
    <row r="61" spans="1:5">
      <c r="A61" s="1">
        <v>39814</v>
      </c>
      <c r="B61" s="1" t="s">
        <v>74</v>
      </c>
      <c r="C61">
        <v>3983.5</v>
      </c>
      <c r="D61">
        <v>270.89999999999998</v>
      </c>
      <c r="E61">
        <f t="shared" si="1"/>
        <v>1.0875150541951022</v>
      </c>
    </row>
    <row r="62" spans="1:5">
      <c r="A62" s="1">
        <v>39904</v>
      </c>
      <c r="B62" s="1" t="s">
        <v>75</v>
      </c>
      <c r="C62">
        <v>3324</v>
      </c>
      <c r="D62">
        <v>218.6</v>
      </c>
      <c r="E62">
        <f t="shared" si="1"/>
        <v>1.0041341295360589</v>
      </c>
    </row>
    <row r="63" spans="1:5">
      <c r="A63" s="1">
        <v>39995</v>
      </c>
      <c r="B63" s="1" t="s">
        <v>76</v>
      </c>
      <c r="C63">
        <v>3512.9</v>
      </c>
      <c r="D63">
        <v>224.1</v>
      </c>
      <c r="E63">
        <f t="shared" si="1"/>
        <v>0.94957627118644061</v>
      </c>
    </row>
    <row r="64" spans="1:5">
      <c r="A64" s="1">
        <v>40087</v>
      </c>
      <c r="B64" s="1" t="s">
        <v>77</v>
      </c>
      <c r="C64">
        <v>3693.2</v>
      </c>
      <c r="D64">
        <v>233.1</v>
      </c>
      <c r="E64">
        <f t="shared" si="1"/>
        <v>0.91447626520203995</v>
      </c>
    </row>
    <row r="65" spans="1:5">
      <c r="A65" s="1">
        <v>40179</v>
      </c>
      <c r="B65" s="1" t="s">
        <v>78</v>
      </c>
      <c r="C65">
        <v>4072.4</v>
      </c>
      <c r="D65">
        <v>256.10000000000002</v>
      </c>
      <c r="E65">
        <f t="shared" si="1"/>
        <v>0.94536729420450372</v>
      </c>
    </row>
    <row r="66" spans="1:5">
      <c r="A66" s="1">
        <v>40269</v>
      </c>
      <c r="B66" s="1" t="s">
        <v>79</v>
      </c>
      <c r="C66">
        <v>3625.7</v>
      </c>
      <c r="D66">
        <v>224.4</v>
      </c>
      <c r="E66">
        <f t="shared" si="1"/>
        <v>1.0265324794144557</v>
      </c>
    </row>
    <row r="67" spans="1:5">
      <c r="A67" s="1">
        <v>40360</v>
      </c>
      <c r="B67" s="1" t="s">
        <v>80</v>
      </c>
      <c r="C67">
        <v>3934.5</v>
      </c>
      <c r="D67">
        <v>240.1</v>
      </c>
      <c r="E67">
        <f t="shared" si="1"/>
        <v>1.0713966979027221</v>
      </c>
    </row>
    <row r="68" spans="1:5">
      <c r="A68" s="1">
        <v>40452</v>
      </c>
      <c r="B68" s="1" t="s">
        <v>81</v>
      </c>
      <c r="C68">
        <v>4203.8</v>
      </c>
      <c r="D68">
        <v>252.8</v>
      </c>
      <c r="E68">
        <f t="shared" si="1"/>
        <v>1.0845130845130846</v>
      </c>
    </row>
    <row r="69" spans="1:5">
      <c r="A69" s="1">
        <v>40544</v>
      </c>
      <c r="B69" s="1" t="s">
        <v>82</v>
      </c>
      <c r="C69">
        <v>4704.6000000000004</v>
      </c>
      <c r="D69">
        <v>275.3</v>
      </c>
      <c r="E69">
        <f t="shared" si="1"/>
        <v>1.0749707145646232</v>
      </c>
    </row>
    <row r="70" spans="1:5">
      <c r="A70" s="1">
        <v>40634</v>
      </c>
      <c r="B70" s="1" t="s">
        <v>83</v>
      </c>
      <c r="C70">
        <v>4180.1000000000004</v>
      </c>
      <c r="D70">
        <v>235.7</v>
      </c>
      <c r="E70">
        <f t="shared" si="1"/>
        <v>1.0503565062388591</v>
      </c>
    </row>
    <row r="71" spans="1:5">
      <c r="A71" s="1">
        <v>40725</v>
      </c>
      <c r="B71" s="1" t="s">
        <v>84</v>
      </c>
      <c r="C71">
        <v>4568.3</v>
      </c>
      <c r="D71">
        <v>253.8</v>
      </c>
      <c r="E71">
        <f t="shared" si="1"/>
        <v>1.0570595585172846</v>
      </c>
    </row>
    <row r="72" spans="1:5">
      <c r="A72" s="1">
        <v>40817</v>
      </c>
      <c r="B72" s="1" t="s">
        <v>85</v>
      </c>
      <c r="C72">
        <v>4895</v>
      </c>
      <c r="D72">
        <v>272.8</v>
      </c>
      <c r="E72">
        <f t="shared" si="1"/>
        <v>1.0791139240506329</v>
      </c>
    </row>
    <row r="73" spans="1:5">
      <c r="A73" s="1">
        <v>40909</v>
      </c>
      <c r="B73" s="1" t="s">
        <v>86</v>
      </c>
      <c r="C73">
        <v>5439.2</v>
      </c>
      <c r="D73">
        <v>300.10000000000002</v>
      </c>
      <c r="E73">
        <f t="shared" si="1"/>
        <v>1.0900835452233928</v>
      </c>
    </row>
    <row r="74" spans="1:5">
      <c r="A74" s="1">
        <v>41000</v>
      </c>
      <c r="B74" s="1" t="s">
        <v>87</v>
      </c>
      <c r="C74">
        <v>4689.7</v>
      </c>
      <c r="D74">
        <v>254.2</v>
      </c>
      <c r="E74">
        <f t="shared" si="1"/>
        <v>1.0784896054306321</v>
      </c>
    </row>
    <row r="75" spans="1:5">
      <c r="A75" s="1">
        <v>41091</v>
      </c>
      <c r="B75" s="1" t="s">
        <v>88</v>
      </c>
      <c r="C75">
        <v>5112.2</v>
      </c>
      <c r="D75">
        <v>272.5</v>
      </c>
      <c r="E75">
        <f t="shared" ref="E75:E112" si="2">D75/D71</f>
        <v>1.0736800630417651</v>
      </c>
    </row>
    <row r="76" spans="1:5">
      <c r="A76" s="1">
        <v>41183</v>
      </c>
      <c r="B76" s="1" t="s">
        <v>89</v>
      </c>
      <c r="C76">
        <v>5492.4</v>
      </c>
      <c r="D76">
        <v>287.8</v>
      </c>
      <c r="E76">
        <f t="shared" si="2"/>
        <v>1.0549853372434017</v>
      </c>
    </row>
    <row r="77" spans="1:5">
      <c r="A77" s="1">
        <v>41275</v>
      </c>
      <c r="B77" s="1" t="s">
        <v>90</v>
      </c>
      <c r="C77">
        <v>6100.2</v>
      </c>
      <c r="D77">
        <v>314.5</v>
      </c>
      <c r="E77">
        <f t="shared" si="2"/>
        <v>1.0479840053315561</v>
      </c>
    </row>
    <row r="78" spans="1:5">
      <c r="A78" s="1">
        <v>41365</v>
      </c>
      <c r="B78" s="1" t="s">
        <v>91</v>
      </c>
      <c r="C78">
        <v>5241.3</v>
      </c>
      <c r="D78">
        <v>264.2</v>
      </c>
      <c r="E78">
        <f t="shared" si="2"/>
        <v>1.03933910306845</v>
      </c>
    </row>
    <row r="79" spans="1:5">
      <c r="A79" s="1">
        <v>41456</v>
      </c>
      <c r="B79" s="1" t="s">
        <v>92</v>
      </c>
      <c r="C79">
        <v>5692.8</v>
      </c>
      <c r="D79">
        <v>283</v>
      </c>
      <c r="E79">
        <f t="shared" si="2"/>
        <v>1.0385321100917431</v>
      </c>
    </row>
    <row r="80" spans="1:5">
      <c r="A80" s="1">
        <v>41548</v>
      </c>
      <c r="B80" s="1" t="s">
        <v>93</v>
      </c>
      <c r="C80">
        <v>6052</v>
      </c>
      <c r="D80">
        <v>299.39999999999998</v>
      </c>
      <c r="E80">
        <f t="shared" si="2"/>
        <v>1.040305767894371</v>
      </c>
    </row>
    <row r="81" spans="1:5">
      <c r="A81" s="1">
        <v>41640</v>
      </c>
      <c r="B81" s="1" t="s">
        <v>94</v>
      </c>
      <c r="C81">
        <v>6699.8</v>
      </c>
      <c r="D81">
        <v>326</v>
      </c>
      <c r="E81">
        <f t="shared" si="2"/>
        <v>1.0365659777424483</v>
      </c>
    </row>
    <row r="82" spans="1:5">
      <c r="A82" s="1">
        <v>41730</v>
      </c>
      <c r="B82" s="1" t="s">
        <v>95</v>
      </c>
      <c r="C82">
        <v>5792.9</v>
      </c>
      <c r="D82">
        <v>274.5</v>
      </c>
      <c r="E82">
        <f t="shared" si="2"/>
        <v>1.038985616956851</v>
      </c>
    </row>
    <row r="83" spans="1:5">
      <c r="A83" s="1">
        <v>41821</v>
      </c>
      <c r="B83" s="1" t="s">
        <v>96</v>
      </c>
      <c r="C83">
        <v>6256.7</v>
      </c>
      <c r="D83">
        <v>289.10000000000002</v>
      </c>
      <c r="E83">
        <f t="shared" si="2"/>
        <v>1.0215547703180212</v>
      </c>
    </row>
    <row r="84" spans="1:5">
      <c r="A84" s="1">
        <v>41913</v>
      </c>
      <c r="B84" s="1" t="s">
        <v>97</v>
      </c>
      <c r="C84">
        <v>6697.3</v>
      </c>
      <c r="D84">
        <v>305.3</v>
      </c>
      <c r="E84">
        <f t="shared" si="2"/>
        <v>1.0197060788243155</v>
      </c>
    </row>
    <row r="85" spans="1:5">
      <c r="A85" s="1">
        <v>42005</v>
      </c>
      <c r="B85" s="1" t="s">
        <v>98</v>
      </c>
      <c r="C85">
        <v>7609.3</v>
      </c>
      <c r="D85">
        <v>335.8</v>
      </c>
      <c r="E85">
        <f t="shared" si="2"/>
        <v>1.0300613496932516</v>
      </c>
    </row>
    <row r="86" spans="1:5">
      <c r="A86" s="1">
        <v>42095</v>
      </c>
      <c r="B86" s="1" t="s">
        <v>99</v>
      </c>
      <c r="C86">
        <v>6271.5</v>
      </c>
      <c r="D86">
        <v>255.5</v>
      </c>
      <c r="E86">
        <f t="shared" si="2"/>
        <v>0.93078324225865205</v>
      </c>
    </row>
    <row r="87" spans="1:5">
      <c r="A87" s="1">
        <v>42186</v>
      </c>
      <c r="B87" s="1" t="s">
        <v>100</v>
      </c>
      <c r="C87">
        <v>6595.9</v>
      </c>
      <c r="D87">
        <v>261.10000000000002</v>
      </c>
      <c r="E87">
        <f t="shared" si="2"/>
        <v>0.90314769975786924</v>
      </c>
    </row>
    <row r="88" spans="1:5">
      <c r="A88" s="1">
        <v>42278</v>
      </c>
      <c r="B88" s="1" t="s">
        <v>101</v>
      </c>
      <c r="C88">
        <v>7000.4</v>
      </c>
      <c r="D88">
        <v>275</v>
      </c>
      <c r="E88">
        <f t="shared" si="2"/>
        <v>0.90075335735342288</v>
      </c>
    </row>
    <row r="89" spans="1:5">
      <c r="A89" s="1">
        <v>42370</v>
      </c>
      <c r="B89" s="1" t="s">
        <v>102</v>
      </c>
      <c r="C89">
        <v>7670.6</v>
      </c>
      <c r="D89">
        <v>293.10000000000002</v>
      </c>
      <c r="E89">
        <f t="shared" si="2"/>
        <v>0.8728409767718881</v>
      </c>
    </row>
    <row r="90" spans="1:5">
      <c r="A90" s="1">
        <v>42461</v>
      </c>
      <c r="B90" s="1" t="s">
        <v>103</v>
      </c>
      <c r="C90">
        <v>6496.3</v>
      </c>
      <c r="D90">
        <v>242.7</v>
      </c>
      <c r="E90">
        <f t="shared" si="2"/>
        <v>0.94990215264187861</v>
      </c>
    </row>
    <row r="91" spans="1:5">
      <c r="A91" s="1">
        <v>42552</v>
      </c>
      <c r="B91" s="1" t="s">
        <v>104</v>
      </c>
      <c r="C91">
        <v>6764</v>
      </c>
      <c r="D91">
        <v>248.5</v>
      </c>
      <c r="E91">
        <f t="shared" si="2"/>
        <v>0.95174262734584447</v>
      </c>
    </row>
    <row r="92" spans="1:5">
      <c r="A92" s="1">
        <v>42644</v>
      </c>
      <c r="B92" s="1" t="s">
        <v>105</v>
      </c>
      <c r="C92">
        <v>7258.1</v>
      </c>
      <c r="D92">
        <v>264.39999999999998</v>
      </c>
      <c r="E92">
        <f t="shared" si="2"/>
        <v>0.96145454545454534</v>
      </c>
    </row>
    <row r="93" spans="1:5">
      <c r="A93" s="1">
        <v>42736</v>
      </c>
      <c r="B93" s="1" t="s">
        <v>106</v>
      </c>
      <c r="C93">
        <v>7798.9</v>
      </c>
      <c r="D93">
        <v>279.8</v>
      </c>
      <c r="E93">
        <f t="shared" si="2"/>
        <v>0.95462299556465369</v>
      </c>
    </row>
    <row r="94" spans="1:5">
      <c r="A94" s="1">
        <v>42826</v>
      </c>
      <c r="B94" s="1" t="s">
        <v>107</v>
      </c>
      <c r="C94">
        <v>6752.7</v>
      </c>
      <c r="D94">
        <v>238.9</v>
      </c>
      <c r="E94">
        <f t="shared" si="2"/>
        <v>0.98434281005356417</v>
      </c>
    </row>
    <row r="95" spans="1:5">
      <c r="A95" s="1">
        <v>42917</v>
      </c>
      <c r="B95" s="1" t="s">
        <v>108</v>
      </c>
      <c r="C95">
        <v>7144.4</v>
      </c>
      <c r="D95">
        <v>250.6</v>
      </c>
      <c r="E95">
        <f t="shared" si="2"/>
        <v>1.0084507042253521</v>
      </c>
    </row>
    <row r="96" spans="1:5">
      <c r="A96" s="1">
        <v>43009</v>
      </c>
      <c r="B96" s="1" t="s">
        <v>109</v>
      </c>
      <c r="C96">
        <v>7665.3</v>
      </c>
      <c r="D96">
        <v>269.39999999999998</v>
      </c>
      <c r="E96">
        <f t="shared" si="2"/>
        <v>1.018910741301059</v>
      </c>
    </row>
    <row r="97" spans="1:5">
      <c r="A97" s="1">
        <v>43101</v>
      </c>
      <c r="B97" s="1" t="s">
        <v>110</v>
      </c>
      <c r="C97">
        <v>8250.9</v>
      </c>
      <c r="D97">
        <v>288.60000000000002</v>
      </c>
      <c r="E97">
        <f t="shared" si="2"/>
        <v>1.0314510364546106</v>
      </c>
    </row>
    <row r="98" spans="1:5">
      <c r="A98" s="1">
        <v>43191</v>
      </c>
      <c r="B98" s="1" t="s">
        <v>111</v>
      </c>
      <c r="C98">
        <v>7088.6</v>
      </c>
      <c r="D98">
        <v>246.2</v>
      </c>
      <c r="E98">
        <f t="shared" si="2"/>
        <v>1.0305567182921724</v>
      </c>
    </row>
    <row r="99" spans="1:5">
      <c r="A99" s="1">
        <v>43282</v>
      </c>
      <c r="B99" s="1" t="s">
        <v>112</v>
      </c>
      <c r="C99">
        <v>7564.5</v>
      </c>
      <c r="D99">
        <v>259.39999999999998</v>
      </c>
      <c r="E99">
        <f t="shared" si="2"/>
        <v>1.0351157222665601</v>
      </c>
    </row>
    <row r="100" spans="1:5">
      <c r="A100" s="1">
        <v>43374</v>
      </c>
      <c r="B100" s="1" t="s">
        <v>113</v>
      </c>
      <c r="C100">
        <v>8107</v>
      </c>
      <c r="D100">
        <v>276.60000000000002</v>
      </c>
      <c r="E100">
        <f t="shared" si="2"/>
        <v>1.026726057906459</v>
      </c>
    </row>
    <row r="101" spans="1:5">
      <c r="A101" s="1">
        <v>43466</v>
      </c>
      <c r="B101" s="1" t="s">
        <v>114</v>
      </c>
      <c r="C101">
        <v>8819.2999999999993</v>
      </c>
      <c r="D101">
        <v>296.5</v>
      </c>
      <c r="E101">
        <f t="shared" si="2"/>
        <v>1.0273735273735274</v>
      </c>
    </row>
    <row r="102" spans="1:5">
      <c r="A102" s="1">
        <v>43556</v>
      </c>
      <c r="B102" s="1" t="s">
        <v>115</v>
      </c>
      <c r="C102">
        <v>7652.5</v>
      </c>
      <c r="D102">
        <v>252</v>
      </c>
      <c r="E102">
        <f t="shared" si="2"/>
        <v>1.0235580828594639</v>
      </c>
    </row>
    <row r="103" spans="1:5">
      <c r="A103" s="1">
        <v>43647</v>
      </c>
      <c r="B103" s="1" t="s">
        <v>116</v>
      </c>
      <c r="C103">
        <v>8101.1</v>
      </c>
      <c r="D103">
        <v>264.60000000000002</v>
      </c>
      <c r="E103">
        <f t="shared" si="2"/>
        <v>1.020046260601388</v>
      </c>
    </row>
    <row r="104" spans="1:5">
      <c r="A104" s="1">
        <v>43739</v>
      </c>
      <c r="B104" s="1" t="s">
        <v>117</v>
      </c>
      <c r="C104">
        <v>8560.7000000000007</v>
      </c>
      <c r="D104">
        <v>280</v>
      </c>
      <c r="E104">
        <f t="shared" si="2"/>
        <v>1.0122921185827909</v>
      </c>
    </row>
    <row r="105" spans="1:5">
      <c r="A105" s="1">
        <v>43831</v>
      </c>
      <c r="B105" s="1" t="s">
        <v>118</v>
      </c>
      <c r="C105">
        <v>9310</v>
      </c>
      <c r="D105">
        <v>302.89999999999998</v>
      </c>
      <c r="E105">
        <f t="shared" si="2"/>
        <v>1.0215851602023609</v>
      </c>
    </row>
    <row r="106" spans="1:5">
      <c r="A106" s="1">
        <v>43922</v>
      </c>
      <c r="B106" s="1" t="s">
        <v>119</v>
      </c>
      <c r="C106">
        <v>8228.6</v>
      </c>
      <c r="D106">
        <v>264.39999999999998</v>
      </c>
      <c r="E106">
        <f t="shared" si="2"/>
        <v>1.049206349206349</v>
      </c>
    </row>
    <row r="107" spans="1:5">
      <c r="A107" s="1">
        <v>44013</v>
      </c>
      <c r="B107" s="1" t="s">
        <v>120</v>
      </c>
      <c r="C107">
        <v>7123</v>
      </c>
      <c r="D107">
        <v>224.8</v>
      </c>
      <c r="E107">
        <f t="shared" si="2"/>
        <v>0.8495842781557067</v>
      </c>
    </row>
    <row r="108" spans="1:5">
      <c r="A108" s="1">
        <v>44105</v>
      </c>
      <c r="B108" s="1" t="s">
        <v>121</v>
      </c>
      <c r="C108">
        <v>8860.6</v>
      </c>
      <c r="D108">
        <v>278.10000000000002</v>
      </c>
      <c r="E108">
        <f t="shared" si="2"/>
        <v>0.99321428571428583</v>
      </c>
    </row>
    <row r="109" spans="1:5">
      <c r="A109" s="1">
        <v>44197</v>
      </c>
      <c r="B109" s="1" t="s">
        <v>122</v>
      </c>
      <c r="C109">
        <v>9661.5</v>
      </c>
      <c r="D109">
        <v>297.8</v>
      </c>
      <c r="E109">
        <f t="shared" si="2"/>
        <v>0.98316275998679448</v>
      </c>
    </row>
    <row r="110" spans="1:5">
      <c r="A110" s="1">
        <v>44287</v>
      </c>
      <c r="B110" s="1" t="s">
        <v>123</v>
      </c>
      <c r="C110">
        <v>8723.7000000000007</v>
      </c>
      <c r="D110">
        <v>262.39999999999998</v>
      </c>
      <c r="E110">
        <f t="shared" si="2"/>
        <v>0.99243570347957644</v>
      </c>
    </row>
    <row r="111" spans="1:5">
      <c r="A111" s="1">
        <v>44378</v>
      </c>
      <c r="B111" s="1" t="s">
        <v>124</v>
      </c>
      <c r="C111">
        <v>9433.9</v>
      </c>
      <c r="D111">
        <v>279.39999999999998</v>
      </c>
      <c r="E111">
        <f t="shared" si="2"/>
        <v>1.2428825622775799</v>
      </c>
    </row>
    <row r="112" spans="1:5">
      <c r="A112" s="1">
        <v>44470</v>
      </c>
      <c r="B112" s="1" t="s">
        <v>125</v>
      </c>
      <c r="C112">
        <v>10161.1</v>
      </c>
      <c r="D112">
        <v>294.2</v>
      </c>
      <c r="E112">
        <f t="shared" si="2"/>
        <v>1.0578928443006113</v>
      </c>
    </row>
    <row r="113" spans="1:4">
      <c r="A113" s="1">
        <v>44562</v>
      </c>
      <c r="B113">
        <v>11093</v>
      </c>
      <c r="C113">
        <v>311.60000000000002</v>
      </c>
      <c r="D113">
        <f>C113/D109</f>
        <v>1.0463398253861653</v>
      </c>
    </row>
    <row r="114" spans="1:4">
      <c r="A114" s="1">
        <v>44652</v>
      </c>
      <c r="B114">
        <v>10226.9</v>
      </c>
      <c r="C114">
        <v>271.7</v>
      </c>
      <c r="D114">
        <f>C114/D110</f>
        <v>1.0354420731707317</v>
      </c>
    </row>
    <row r="115" spans="1:4">
      <c r="A115" s="1">
        <v>44743</v>
      </c>
      <c r="B115">
        <v>10242.9</v>
      </c>
      <c r="C115">
        <v>252.1</v>
      </c>
      <c r="D115">
        <f>C115/D111</f>
        <v>0.90229062276306371</v>
      </c>
    </row>
    <row r="116" spans="1:4">
      <c r="A116" s="1">
        <v>44835</v>
      </c>
      <c r="B116">
        <v>10729</v>
      </c>
      <c r="C116">
        <v>267.5</v>
      </c>
      <c r="D116">
        <f>C116/D112</f>
        <v>0.90924541128484027</v>
      </c>
    </row>
    <row r="117" spans="1:4">
      <c r="A117" s="1">
        <v>44927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FEE7C-A306-4462-B75A-5C56F54C15E6}">
  <dimension ref="A1:B349"/>
  <sheetViews>
    <sheetView workbookViewId="0">
      <selection activeCell="B14" sqref="B14:B15"/>
    </sheetView>
  </sheetViews>
  <sheetFormatPr defaultRowHeight="14.4"/>
  <cols>
    <col min="1" max="1" width="10.109375" bestFit="1" customWidth="1"/>
  </cols>
  <sheetData>
    <row r="1" spans="1:2">
      <c r="A1" t="s">
        <v>133</v>
      </c>
    </row>
    <row r="2" spans="1:2">
      <c r="A2" s="1">
        <v>34366</v>
      </c>
      <c r="B2">
        <v>100</v>
      </c>
    </row>
    <row r="3" spans="1:2">
      <c r="A3" s="1">
        <v>34394</v>
      </c>
      <c r="B3">
        <v>100</v>
      </c>
    </row>
    <row r="4" spans="1:2">
      <c r="A4" s="1">
        <v>34425</v>
      </c>
      <c r="B4">
        <v>117.7</v>
      </c>
    </row>
    <row r="5" spans="1:2">
      <c r="A5" s="1">
        <v>34455</v>
      </c>
      <c r="B5">
        <v>107.6</v>
      </c>
    </row>
    <row r="6" spans="1:2">
      <c r="A6" s="1">
        <v>34486</v>
      </c>
      <c r="B6">
        <v>102</v>
      </c>
    </row>
    <row r="7" spans="1:2">
      <c r="A7" s="1">
        <v>34516</v>
      </c>
      <c r="B7">
        <v>106.6</v>
      </c>
    </row>
    <row r="8" spans="1:2">
      <c r="A8" s="1">
        <v>34547</v>
      </c>
      <c r="B8">
        <v>111.4</v>
      </c>
    </row>
    <row r="9" spans="1:2">
      <c r="A9" s="1">
        <v>34578</v>
      </c>
      <c r="B9">
        <v>117</v>
      </c>
    </row>
    <row r="10" spans="1:2">
      <c r="A10" s="1">
        <v>34608</v>
      </c>
      <c r="B10">
        <v>116.2</v>
      </c>
    </row>
    <row r="11" spans="1:2">
      <c r="A11" s="1">
        <v>34639</v>
      </c>
      <c r="B11">
        <v>116.2</v>
      </c>
    </row>
    <row r="12" spans="1:2">
      <c r="A12" s="1">
        <v>34669</v>
      </c>
      <c r="B12">
        <v>110.9</v>
      </c>
    </row>
    <row r="13" spans="1:2">
      <c r="A13" s="1">
        <v>34700</v>
      </c>
      <c r="B13">
        <v>119.1</v>
      </c>
    </row>
    <row r="14" spans="1:2">
      <c r="A14" s="1">
        <v>34731</v>
      </c>
      <c r="B14">
        <v>98.6</v>
      </c>
    </row>
    <row r="15" spans="1:2">
      <c r="A15" s="1">
        <v>34759</v>
      </c>
      <c r="B15">
        <v>92.3</v>
      </c>
    </row>
    <row r="16" spans="1:2">
      <c r="A16" s="1">
        <v>34790</v>
      </c>
      <c r="B16">
        <v>99.2</v>
      </c>
    </row>
    <row r="17" spans="1:2">
      <c r="A17" s="1">
        <v>34820</v>
      </c>
      <c r="B17">
        <v>93.2</v>
      </c>
    </row>
    <row r="18" spans="1:2">
      <c r="A18" s="1">
        <v>34851</v>
      </c>
      <c r="B18">
        <v>102.5</v>
      </c>
    </row>
    <row r="19" spans="1:2">
      <c r="A19" s="1">
        <v>34881</v>
      </c>
      <c r="B19">
        <v>102.4</v>
      </c>
    </row>
    <row r="20" spans="1:2">
      <c r="A20" s="1">
        <v>34912</v>
      </c>
      <c r="B20">
        <v>102.4</v>
      </c>
    </row>
    <row r="21" spans="1:2">
      <c r="A21" s="1">
        <v>34943</v>
      </c>
      <c r="B21">
        <v>106.3</v>
      </c>
    </row>
    <row r="22" spans="1:2">
      <c r="A22" s="1">
        <v>34973</v>
      </c>
      <c r="B22">
        <v>105.9</v>
      </c>
    </row>
    <row r="23" spans="1:2">
      <c r="A23" s="1">
        <v>35004</v>
      </c>
      <c r="B23">
        <v>108.4</v>
      </c>
    </row>
    <row r="24" spans="1:2">
      <c r="A24" s="1">
        <v>35034</v>
      </c>
      <c r="B24">
        <v>108.6</v>
      </c>
    </row>
    <row r="25" spans="1:2">
      <c r="A25" s="1">
        <v>35065</v>
      </c>
      <c r="B25">
        <v>116</v>
      </c>
    </row>
    <row r="26" spans="1:2">
      <c r="A26" s="1">
        <v>35096</v>
      </c>
      <c r="B26">
        <v>106.2</v>
      </c>
    </row>
    <row r="27" spans="1:2">
      <c r="A27" s="1">
        <v>35125</v>
      </c>
      <c r="B27">
        <v>96.4</v>
      </c>
    </row>
    <row r="28" spans="1:2">
      <c r="A28" s="1">
        <v>35156</v>
      </c>
      <c r="B28">
        <v>101</v>
      </c>
    </row>
    <row r="29" spans="1:2">
      <c r="A29" s="1">
        <v>35186</v>
      </c>
      <c r="B29">
        <v>101.9</v>
      </c>
    </row>
    <row r="30" spans="1:2">
      <c r="A30" s="1">
        <v>35217</v>
      </c>
      <c r="B30">
        <v>99.9</v>
      </c>
    </row>
    <row r="31" spans="1:2">
      <c r="A31" s="1">
        <v>35247</v>
      </c>
      <c r="B31">
        <v>99.9</v>
      </c>
    </row>
    <row r="32" spans="1:2">
      <c r="A32" s="1">
        <v>35278</v>
      </c>
      <c r="B32">
        <v>101.2</v>
      </c>
    </row>
    <row r="33" spans="1:2">
      <c r="A33" s="1">
        <v>35309</v>
      </c>
      <c r="B33">
        <v>103.3</v>
      </c>
    </row>
    <row r="34" spans="1:2">
      <c r="A34" s="1">
        <v>35339</v>
      </c>
      <c r="B34">
        <v>105</v>
      </c>
    </row>
    <row r="35" spans="1:2">
      <c r="A35" s="1">
        <v>35370</v>
      </c>
      <c r="B35">
        <v>105.1</v>
      </c>
    </row>
    <row r="36" spans="1:2">
      <c r="A36" s="1">
        <v>35400</v>
      </c>
      <c r="B36">
        <v>104.9</v>
      </c>
    </row>
    <row r="37" spans="1:2">
      <c r="A37" s="1">
        <v>35431</v>
      </c>
      <c r="B37">
        <v>117.6</v>
      </c>
    </row>
    <row r="38" spans="1:2">
      <c r="A38" s="1">
        <v>35462</v>
      </c>
      <c r="B38">
        <v>107.9</v>
      </c>
    </row>
    <row r="39" spans="1:2">
      <c r="A39" s="1">
        <v>35490</v>
      </c>
      <c r="B39">
        <v>99.9</v>
      </c>
    </row>
    <row r="40" spans="1:2">
      <c r="A40" s="1">
        <v>35521</v>
      </c>
      <c r="B40">
        <v>104.3</v>
      </c>
    </row>
    <row r="41" spans="1:2">
      <c r="A41" s="1">
        <v>35551</v>
      </c>
      <c r="B41">
        <v>105.7</v>
      </c>
    </row>
    <row r="42" spans="1:2">
      <c r="A42" s="1">
        <v>35582</v>
      </c>
      <c r="B42">
        <v>103.4</v>
      </c>
    </row>
    <row r="43" spans="1:2">
      <c r="A43" s="1">
        <v>35612</v>
      </c>
      <c r="B43">
        <v>102.2</v>
      </c>
    </row>
    <row r="44" spans="1:2">
      <c r="A44" s="1">
        <v>35643</v>
      </c>
      <c r="B44">
        <v>102.9</v>
      </c>
    </row>
    <row r="45" spans="1:2">
      <c r="A45" s="1">
        <v>35674</v>
      </c>
      <c r="B45">
        <v>106.8</v>
      </c>
    </row>
    <row r="46" spans="1:2">
      <c r="A46" s="1">
        <v>35704</v>
      </c>
      <c r="B46">
        <v>111.5</v>
      </c>
    </row>
    <row r="47" spans="1:2">
      <c r="A47" s="1">
        <v>35735</v>
      </c>
      <c r="B47">
        <v>111.6</v>
      </c>
    </row>
    <row r="48" spans="1:2">
      <c r="A48" s="1">
        <v>35765</v>
      </c>
      <c r="B48">
        <v>113.3</v>
      </c>
    </row>
    <row r="49" spans="1:2">
      <c r="A49" s="1">
        <v>35796</v>
      </c>
      <c r="B49">
        <v>131.6</v>
      </c>
    </row>
    <row r="50" spans="1:2">
      <c r="A50" s="1">
        <v>35827</v>
      </c>
      <c r="B50">
        <v>110.3</v>
      </c>
    </row>
    <row r="51" spans="1:2">
      <c r="A51" s="1">
        <v>35855</v>
      </c>
      <c r="B51">
        <v>100.7</v>
      </c>
    </row>
    <row r="52" spans="1:2">
      <c r="A52" s="1">
        <v>35886</v>
      </c>
      <c r="B52">
        <v>104.2</v>
      </c>
    </row>
    <row r="53" spans="1:2">
      <c r="A53" s="1">
        <v>35916</v>
      </c>
      <c r="B53">
        <v>104.5</v>
      </c>
    </row>
    <row r="54" spans="1:2">
      <c r="A54" s="1">
        <v>35947</v>
      </c>
      <c r="B54">
        <v>103.8</v>
      </c>
    </row>
    <row r="55" spans="1:2">
      <c r="A55" s="1">
        <v>35977</v>
      </c>
      <c r="B55">
        <v>102.8</v>
      </c>
    </row>
    <row r="56" spans="1:2">
      <c r="A56" s="1">
        <v>36008</v>
      </c>
      <c r="B56">
        <v>105.1</v>
      </c>
    </row>
    <row r="57" spans="1:2">
      <c r="A57" s="1">
        <v>36039</v>
      </c>
      <c r="B57">
        <v>112.6</v>
      </c>
    </row>
    <row r="58" spans="1:2">
      <c r="A58" s="1">
        <v>36069</v>
      </c>
      <c r="B58">
        <v>109</v>
      </c>
    </row>
    <row r="59" spans="1:2">
      <c r="A59" s="1">
        <v>36100</v>
      </c>
      <c r="B59">
        <v>100.8</v>
      </c>
    </row>
    <row r="60" spans="1:2">
      <c r="A60" s="1">
        <v>36130</v>
      </c>
      <c r="B60">
        <v>101.3</v>
      </c>
    </row>
    <row r="61" spans="1:2">
      <c r="A61" s="1">
        <v>36161</v>
      </c>
      <c r="B61">
        <v>113.4</v>
      </c>
    </row>
    <row r="62" spans="1:2">
      <c r="A62" s="1">
        <v>36192</v>
      </c>
      <c r="B62">
        <v>92</v>
      </c>
    </row>
    <row r="63" spans="1:2">
      <c r="A63" s="1">
        <v>36220</v>
      </c>
      <c r="B63">
        <v>89.1</v>
      </c>
    </row>
    <row r="64" spans="1:2">
      <c r="A64" s="1">
        <v>36251</v>
      </c>
      <c r="B64">
        <v>94.5</v>
      </c>
    </row>
    <row r="65" spans="1:2">
      <c r="A65" s="1">
        <v>36281</v>
      </c>
      <c r="B65">
        <v>92.2</v>
      </c>
    </row>
    <row r="66" spans="1:2">
      <c r="A66" s="1">
        <v>36312</v>
      </c>
      <c r="B66">
        <v>92.4</v>
      </c>
    </row>
    <row r="67" spans="1:2">
      <c r="A67" s="1">
        <v>36342</v>
      </c>
      <c r="B67">
        <v>93</v>
      </c>
    </row>
    <row r="68" spans="1:2">
      <c r="A68" s="1">
        <v>36373</v>
      </c>
      <c r="B68">
        <v>93</v>
      </c>
    </row>
    <row r="69" spans="1:2">
      <c r="A69" s="1">
        <v>36404</v>
      </c>
      <c r="B69">
        <v>99.1</v>
      </c>
    </row>
    <row r="70" spans="1:2">
      <c r="A70" s="1">
        <v>36434</v>
      </c>
      <c r="B70">
        <v>99.6</v>
      </c>
    </row>
    <row r="71" spans="1:2">
      <c r="A71" s="1">
        <v>36465</v>
      </c>
      <c r="B71">
        <v>101.6</v>
      </c>
    </row>
    <row r="72" spans="1:2">
      <c r="A72" s="1">
        <v>36495</v>
      </c>
      <c r="B72">
        <v>102.2</v>
      </c>
    </row>
    <row r="73" spans="1:2">
      <c r="A73" s="1">
        <v>36526</v>
      </c>
      <c r="B73">
        <v>118.5</v>
      </c>
    </row>
    <row r="74" spans="1:2">
      <c r="A74" s="1">
        <v>36557</v>
      </c>
      <c r="B74">
        <v>98.5</v>
      </c>
    </row>
    <row r="75" spans="1:2">
      <c r="A75" s="1">
        <v>36586</v>
      </c>
      <c r="B75">
        <v>96.4</v>
      </c>
    </row>
    <row r="76" spans="1:2">
      <c r="A76" s="1">
        <v>36617</v>
      </c>
      <c r="B76">
        <v>102.5</v>
      </c>
    </row>
    <row r="77" spans="1:2">
      <c r="A77" s="1">
        <v>36647</v>
      </c>
      <c r="B77">
        <v>100.5</v>
      </c>
    </row>
    <row r="78" spans="1:2">
      <c r="A78" s="1">
        <v>36678</v>
      </c>
      <c r="B78">
        <v>99.9</v>
      </c>
    </row>
    <row r="79" spans="1:2">
      <c r="A79" s="1">
        <v>36708</v>
      </c>
      <c r="B79">
        <v>100.8</v>
      </c>
    </row>
    <row r="80" spans="1:2">
      <c r="A80" s="1">
        <v>36739</v>
      </c>
      <c r="B80">
        <v>102.2</v>
      </c>
    </row>
    <row r="81" spans="1:2">
      <c r="A81" s="1">
        <v>36770</v>
      </c>
      <c r="B81">
        <v>108.1</v>
      </c>
    </row>
    <row r="82" spans="1:2">
      <c r="A82" s="1">
        <v>36800</v>
      </c>
      <c r="B82">
        <v>108.1</v>
      </c>
    </row>
    <row r="83" spans="1:2">
      <c r="A83" s="1">
        <v>36831</v>
      </c>
      <c r="B83">
        <v>110.2</v>
      </c>
    </row>
    <row r="84" spans="1:2">
      <c r="A84" s="1">
        <v>36861</v>
      </c>
      <c r="B84">
        <v>111.6</v>
      </c>
    </row>
    <row r="85" spans="1:2">
      <c r="A85" s="1">
        <v>36892</v>
      </c>
      <c r="B85">
        <v>129</v>
      </c>
    </row>
    <row r="86" spans="1:2">
      <c r="A86" s="1">
        <v>36923</v>
      </c>
      <c r="B86">
        <v>104.3</v>
      </c>
    </row>
    <row r="87" spans="1:2">
      <c r="A87" s="1">
        <v>36951</v>
      </c>
      <c r="B87">
        <v>103.5</v>
      </c>
    </row>
    <row r="88" spans="1:2">
      <c r="A88" s="1">
        <v>36982</v>
      </c>
      <c r="B88">
        <v>110.4</v>
      </c>
    </row>
    <row r="89" spans="1:2">
      <c r="A89" s="1">
        <v>37012</v>
      </c>
      <c r="B89">
        <v>110.4</v>
      </c>
    </row>
    <row r="90" spans="1:2">
      <c r="A90" s="1">
        <v>37043</v>
      </c>
      <c r="B90">
        <v>111.5</v>
      </c>
    </row>
    <row r="91" spans="1:2">
      <c r="A91" s="1">
        <v>37073</v>
      </c>
      <c r="B91">
        <v>112</v>
      </c>
    </row>
    <row r="92" spans="1:2">
      <c r="A92" s="1">
        <v>37104</v>
      </c>
      <c r="B92">
        <v>113</v>
      </c>
    </row>
    <row r="93" spans="1:2">
      <c r="A93" s="1">
        <v>37135</v>
      </c>
      <c r="B93">
        <v>120.1</v>
      </c>
    </row>
    <row r="94" spans="1:2">
      <c r="A94" s="1">
        <v>37165</v>
      </c>
      <c r="B94">
        <v>119.6</v>
      </c>
    </row>
    <row r="95" spans="1:2">
      <c r="A95" s="1">
        <v>37196</v>
      </c>
      <c r="B95">
        <v>123.3</v>
      </c>
    </row>
    <row r="96" spans="1:2">
      <c r="A96" s="1">
        <v>37226</v>
      </c>
      <c r="B96">
        <v>124.4</v>
      </c>
    </row>
    <row r="97" spans="1:2">
      <c r="A97" s="1">
        <v>37257</v>
      </c>
      <c r="B97">
        <v>142.69999999999999</v>
      </c>
    </row>
    <row r="98" spans="1:2">
      <c r="A98" s="1">
        <v>37288</v>
      </c>
      <c r="B98">
        <v>114.8</v>
      </c>
    </row>
    <row r="99" spans="1:2">
      <c r="A99" s="1">
        <v>37316</v>
      </c>
      <c r="B99">
        <v>112.6</v>
      </c>
    </row>
    <row r="100" spans="1:2">
      <c r="A100" s="1">
        <v>37347</v>
      </c>
      <c r="B100">
        <v>120.8</v>
      </c>
    </row>
    <row r="101" spans="1:2">
      <c r="A101" s="1">
        <v>37377</v>
      </c>
      <c r="B101">
        <v>121.2</v>
      </c>
    </row>
    <row r="102" spans="1:2">
      <c r="A102" s="1">
        <v>37408</v>
      </c>
      <c r="B102">
        <v>118.5</v>
      </c>
    </row>
    <row r="103" spans="1:2">
      <c r="A103" s="1">
        <v>37438</v>
      </c>
      <c r="B103">
        <v>120.6</v>
      </c>
    </row>
    <row r="104" spans="1:2">
      <c r="A104" s="1">
        <v>37469</v>
      </c>
      <c r="B104">
        <v>125</v>
      </c>
    </row>
    <row r="105" spans="1:2">
      <c r="A105" s="1">
        <v>37500</v>
      </c>
      <c r="B105">
        <v>130.80000000000001</v>
      </c>
    </row>
    <row r="106" spans="1:2">
      <c r="A106" s="1">
        <v>37530</v>
      </c>
      <c r="B106">
        <v>131.4</v>
      </c>
    </row>
    <row r="107" spans="1:2">
      <c r="A107" s="1">
        <v>37561</v>
      </c>
      <c r="B107">
        <v>135.69999999999999</v>
      </c>
    </row>
    <row r="108" spans="1:2">
      <c r="A108" s="1">
        <v>37591</v>
      </c>
      <c r="B108">
        <v>136.5</v>
      </c>
    </row>
    <row r="109" spans="1:2">
      <c r="A109" s="1">
        <v>37622</v>
      </c>
      <c r="B109">
        <v>155.9</v>
      </c>
    </row>
    <row r="110" spans="1:2">
      <c r="A110" s="1">
        <v>37653</v>
      </c>
      <c r="B110">
        <v>125.2</v>
      </c>
    </row>
    <row r="111" spans="1:2">
      <c r="A111" s="1">
        <v>37681</v>
      </c>
      <c r="B111">
        <v>123.1</v>
      </c>
    </row>
    <row r="112" spans="1:2">
      <c r="A112" s="1">
        <v>37712</v>
      </c>
      <c r="B112">
        <v>133.1</v>
      </c>
    </row>
    <row r="113" spans="1:2">
      <c r="A113" s="1">
        <v>37742</v>
      </c>
      <c r="B113">
        <v>131.9</v>
      </c>
    </row>
    <row r="114" spans="1:2">
      <c r="A114" s="1">
        <v>37773</v>
      </c>
      <c r="B114">
        <v>130.6</v>
      </c>
    </row>
    <row r="115" spans="1:2">
      <c r="A115" s="1">
        <v>37803</v>
      </c>
      <c r="B115">
        <v>131.30000000000001</v>
      </c>
    </row>
    <row r="116" spans="1:2">
      <c r="A116" s="1">
        <v>37834</v>
      </c>
      <c r="B116">
        <v>134.80000000000001</v>
      </c>
    </row>
    <row r="117" spans="1:2">
      <c r="A117" s="1">
        <v>37865</v>
      </c>
      <c r="B117">
        <v>138.9</v>
      </c>
    </row>
    <row r="118" spans="1:2">
      <c r="A118" s="1">
        <v>37895</v>
      </c>
      <c r="B118">
        <v>140.5</v>
      </c>
    </row>
    <row r="119" spans="1:2">
      <c r="A119" s="1">
        <v>37926</v>
      </c>
      <c r="B119">
        <v>145.30000000000001</v>
      </c>
    </row>
    <row r="120" spans="1:2">
      <c r="A120" s="1">
        <v>37956</v>
      </c>
      <c r="B120">
        <v>146.19999999999999</v>
      </c>
    </row>
    <row r="121" spans="1:2">
      <c r="A121" s="1">
        <v>37987</v>
      </c>
      <c r="B121">
        <v>168.7</v>
      </c>
    </row>
    <row r="122" spans="1:2">
      <c r="A122" s="1">
        <v>38018</v>
      </c>
      <c r="B122">
        <v>137.30000000000001</v>
      </c>
    </row>
    <row r="123" spans="1:2">
      <c r="A123" s="1">
        <v>38047</v>
      </c>
      <c r="B123">
        <v>136.5</v>
      </c>
    </row>
    <row r="124" spans="1:2">
      <c r="A124" s="1">
        <v>38078</v>
      </c>
      <c r="B124">
        <v>148</v>
      </c>
    </row>
    <row r="125" spans="1:2">
      <c r="A125" s="1">
        <v>38108</v>
      </c>
      <c r="B125">
        <v>147.5</v>
      </c>
    </row>
    <row r="126" spans="1:2">
      <c r="A126" s="1">
        <v>38139</v>
      </c>
      <c r="B126">
        <v>146.5</v>
      </c>
    </row>
    <row r="127" spans="1:2">
      <c r="A127" s="1">
        <v>38169</v>
      </c>
      <c r="B127">
        <v>146.80000000000001</v>
      </c>
    </row>
    <row r="128" spans="1:2">
      <c r="A128" s="1">
        <v>38200</v>
      </c>
      <c r="B128">
        <v>152.1</v>
      </c>
    </row>
    <row r="129" spans="1:2">
      <c r="A129" s="1">
        <v>38231</v>
      </c>
      <c r="B129">
        <v>156.6</v>
      </c>
    </row>
    <row r="130" spans="1:2">
      <c r="A130" s="1">
        <v>38261</v>
      </c>
      <c r="B130">
        <v>158.4</v>
      </c>
    </row>
    <row r="131" spans="1:2">
      <c r="A131" s="1">
        <v>38292</v>
      </c>
      <c r="B131">
        <v>164.7</v>
      </c>
    </row>
    <row r="132" spans="1:2">
      <c r="A132" s="1">
        <v>38322</v>
      </c>
      <c r="B132">
        <v>167</v>
      </c>
    </row>
    <row r="133" spans="1:2">
      <c r="A133" s="1">
        <v>38353</v>
      </c>
      <c r="B133">
        <v>193</v>
      </c>
    </row>
    <row r="134" spans="1:2">
      <c r="A134" s="1">
        <v>38384</v>
      </c>
      <c r="B134">
        <v>151.5</v>
      </c>
    </row>
    <row r="135" spans="1:2">
      <c r="A135" s="1">
        <v>38412</v>
      </c>
      <c r="B135">
        <v>151.4</v>
      </c>
    </row>
    <row r="136" spans="1:2">
      <c r="A136" s="1">
        <v>38443</v>
      </c>
      <c r="B136">
        <v>164.4</v>
      </c>
    </row>
    <row r="137" spans="1:2">
      <c r="A137" s="1">
        <v>38473</v>
      </c>
      <c r="B137">
        <v>167.7</v>
      </c>
    </row>
    <row r="138" spans="1:2">
      <c r="A138" s="1">
        <v>38504</v>
      </c>
      <c r="B138">
        <v>167.9</v>
      </c>
    </row>
    <row r="139" spans="1:2">
      <c r="A139" s="1">
        <v>38534</v>
      </c>
      <c r="B139">
        <v>167</v>
      </c>
    </row>
    <row r="140" spans="1:2">
      <c r="A140" s="1">
        <v>38565</v>
      </c>
      <c r="B140">
        <v>171.9</v>
      </c>
    </row>
    <row r="141" spans="1:2">
      <c r="A141" s="1">
        <v>38596</v>
      </c>
      <c r="B141">
        <v>177.5</v>
      </c>
    </row>
    <row r="142" spans="1:2">
      <c r="A142" s="1">
        <v>38626</v>
      </c>
      <c r="B142">
        <v>180.6</v>
      </c>
    </row>
    <row r="143" spans="1:2">
      <c r="A143" s="1">
        <v>38657</v>
      </c>
      <c r="B143">
        <v>186.3</v>
      </c>
    </row>
    <row r="144" spans="1:2">
      <c r="A144" s="1">
        <v>38687</v>
      </c>
      <c r="B144">
        <v>187.8</v>
      </c>
    </row>
    <row r="145" spans="1:2">
      <c r="A145" s="1">
        <v>38718</v>
      </c>
      <c r="B145">
        <v>222</v>
      </c>
    </row>
    <row r="146" spans="1:2">
      <c r="A146" s="1">
        <v>38749</v>
      </c>
      <c r="B146">
        <v>168.7</v>
      </c>
    </row>
    <row r="147" spans="1:2">
      <c r="A147" s="1">
        <v>38777</v>
      </c>
      <c r="B147">
        <v>167.5</v>
      </c>
    </row>
    <row r="148" spans="1:2">
      <c r="A148" s="1">
        <v>38808</v>
      </c>
      <c r="B148">
        <v>184</v>
      </c>
    </row>
    <row r="149" spans="1:2">
      <c r="A149" s="1">
        <v>38838</v>
      </c>
      <c r="B149">
        <v>187.8</v>
      </c>
    </row>
    <row r="150" spans="1:2">
      <c r="A150" s="1">
        <v>38869</v>
      </c>
      <c r="B150">
        <v>189.9</v>
      </c>
    </row>
    <row r="151" spans="1:2">
      <c r="A151" s="1">
        <v>38899</v>
      </c>
      <c r="B151">
        <v>192.7</v>
      </c>
    </row>
    <row r="152" spans="1:2">
      <c r="A152" s="1">
        <v>38930</v>
      </c>
      <c r="B152">
        <v>198.7</v>
      </c>
    </row>
    <row r="153" spans="1:2">
      <c r="A153" s="1">
        <v>38961</v>
      </c>
      <c r="B153">
        <v>204.9</v>
      </c>
    </row>
    <row r="154" spans="1:2">
      <c r="A154" s="1">
        <v>38991</v>
      </c>
      <c r="B154">
        <v>206.5</v>
      </c>
    </row>
    <row r="155" spans="1:2">
      <c r="A155" s="1">
        <v>39022</v>
      </c>
      <c r="B155">
        <v>215</v>
      </c>
    </row>
    <row r="156" spans="1:2">
      <c r="A156" s="1">
        <v>39052</v>
      </c>
      <c r="B156">
        <v>215.2</v>
      </c>
    </row>
    <row r="157" spans="1:2">
      <c r="A157" s="1">
        <v>39083</v>
      </c>
      <c r="B157">
        <v>256.3</v>
      </c>
    </row>
    <row r="158" spans="1:2">
      <c r="A158" s="1">
        <v>39114</v>
      </c>
      <c r="B158">
        <v>193.5</v>
      </c>
    </row>
    <row r="159" spans="1:2">
      <c r="A159" s="1">
        <v>39142</v>
      </c>
      <c r="B159">
        <v>192.5</v>
      </c>
    </row>
    <row r="160" spans="1:2">
      <c r="A160" s="1">
        <v>39173</v>
      </c>
      <c r="B160">
        <v>210.8</v>
      </c>
    </row>
    <row r="161" spans="1:2">
      <c r="A161" s="1">
        <v>39203</v>
      </c>
      <c r="B161">
        <v>216.1</v>
      </c>
    </row>
    <row r="162" spans="1:2">
      <c r="A162" s="1">
        <v>39234</v>
      </c>
      <c r="B162">
        <v>220.2</v>
      </c>
    </row>
    <row r="163" spans="1:2">
      <c r="A163" s="1">
        <v>39264</v>
      </c>
      <c r="B163">
        <v>224</v>
      </c>
    </row>
    <row r="164" spans="1:2">
      <c r="A164" s="1">
        <v>39295</v>
      </c>
      <c r="B164">
        <v>230.7</v>
      </c>
    </row>
    <row r="165" spans="1:2">
      <c r="A165" s="1">
        <v>39326</v>
      </c>
      <c r="B165">
        <v>240.4</v>
      </c>
    </row>
    <row r="166" spans="1:2">
      <c r="A166" s="1">
        <v>39356</v>
      </c>
      <c r="B166">
        <v>241.1</v>
      </c>
    </row>
    <row r="167" spans="1:2">
      <c r="A167" s="1">
        <v>39387</v>
      </c>
      <c r="B167">
        <v>249</v>
      </c>
    </row>
    <row r="168" spans="1:2">
      <c r="A168" s="1">
        <v>39417</v>
      </c>
      <c r="B168">
        <v>250.5</v>
      </c>
    </row>
    <row r="169" spans="1:2">
      <c r="A169" s="1">
        <v>39448</v>
      </c>
      <c r="B169">
        <v>301.39999999999998</v>
      </c>
    </row>
    <row r="170" spans="1:2">
      <c r="A170" s="1">
        <v>39479</v>
      </c>
      <c r="B170">
        <v>226</v>
      </c>
    </row>
    <row r="171" spans="1:2">
      <c r="A171" s="1">
        <v>39508</v>
      </c>
      <c r="B171">
        <v>228.5</v>
      </c>
    </row>
    <row r="172" spans="1:2">
      <c r="A172" s="1">
        <v>39539</v>
      </c>
      <c r="B172">
        <v>245.4</v>
      </c>
    </row>
    <row r="173" spans="1:2">
      <c r="A173" s="1">
        <v>39569</v>
      </c>
      <c r="B173">
        <v>248.1</v>
      </c>
    </row>
    <row r="174" spans="1:2">
      <c r="A174" s="1">
        <v>39600</v>
      </c>
      <c r="B174">
        <v>253.6</v>
      </c>
    </row>
    <row r="175" spans="1:2">
      <c r="A175" s="1">
        <v>39630</v>
      </c>
      <c r="B175">
        <v>256.60000000000002</v>
      </c>
    </row>
    <row r="176" spans="1:2">
      <c r="A176" s="1">
        <v>39661</v>
      </c>
      <c r="B176">
        <v>266.39999999999998</v>
      </c>
    </row>
    <row r="177" spans="1:2">
      <c r="A177" s="1">
        <v>39692</v>
      </c>
      <c r="B177">
        <v>275.39999999999998</v>
      </c>
    </row>
    <row r="178" spans="1:2">
      <c r="A178" s="1">
        <v>39722</v>
      </c>
      <c r="B178">
        <v>276.60000000000002</v>
      </c>
    </row>
    <row r="179" spans="1:2">
      <c r="A179" s="1">
        <v>39753</v>
      </c>
      <c r="B179">
        <v>281</v>
      </c>
    </row>
    <row r="180" spans="1:2">
      <c r="A180" s="1">
        <v>39783</v>
      </c>
      <c r="B180">
        <v>271.39999999999998</v>
      </c>
    </row>
    <row r="181" spans="1:2">
      <c r="A181" s="1">
        <v>39814</v>
      </c>
      <c r="B181">
        <v>316.7</v>
      </c>
    </row>
    <row r="182" spans="1:2">
      <c r="A182" s="1">
        <v>39845</v>
      </c>
      <c r="B182">
        <v>236.3</v>
      </c>
    </row>
    <row r="183" spans="1:2">
      <c r="A183" s="1">
        <v>39873</v>
      </c>
      <c r="B183">
        <v>226.1</v>
      </c>
    </row>
    <row r="184" spans="1:2">
      <c r="A184" s="1">
        <v>39904</v>
      </c>
      <c r="B184">
        <v>239.3</v>
      </c>
    </row>
    <row r="185" spans="1:2">
      <c r="A185" s="1">
        <v>39934</v>
      </c>
      <c r="B185">
        <v>237.3</v>
      </c>
    </row>
    <row r="186" spans="1:2">
      <c r="A186" s="1">
        <v>39965</v>
      </c>
      <c r="B186">
        <v>240.7</v>
      </c>
    </row>
    <row r="187" spans="1:2">
      <c r="A187" s="1">
        <v>39995</v>
      </c>
      <c r="B187">
        <v>241.6</v>
      </c>
    </row>
    <row r="188" spans="1:2">
      <c r="A188" s="1">
        <v>40026</v>
      </c>
      <c r="B188">
        <v>246.9</v>
      </c>
    </row>
    <row r="189" spans="1:2">
      <c r="A189" s="1">
        <v>40057</v>
      </c>
      <c r="B189">
        <v>250.9</v>
      </c>
    </row>
    <row r="190" spans="1:2">
      <c r="A190" s="1">
        <v>40087</v>
      </c>
      <c r="B190">
        <v>250.4</v>
      </c>
    </row>
    <row r="191" spans="1:2">
      <c r="A191" s="1">
        <v>40118</v>
      </c>
      <c r="B191">
        <v>258.60000000000002</v>
      </c>
    </row>
    <row r="192" spans="1:2">
      <c r="A192" s="1">
        <v>40148</v>
      </c>
      <c r="B192">
        <v>256.10000000000002</v>
      </c>
    </row>
    <row r="193" spans="1:2">
      <c r="A193" s="1">
        <v>40179</v>
      </c>
      <c r="B193">
        <v>308</v>
      </c>
    </row>
    <row r="194" spans="1:2">
      <c r="A194" s="1">
        <v>40210</v>
      </c>
      <c r="B194">
        <v>239</v>
      </c>
    </row>
    <row r="195" spans="1:2">
      <c r="A195" s="1">
        <v>40238</v>
      </c>
      <c r="B195">
        <v>231.4</v>
      </c>
    </row>
    <row r="196" spans="1:2">
      <c r="A196" s="1">
        <v>40269</v>
      </c>
      <c r="B196">
        <v>250.4</v>
      </c>
    </row>
    <row r="197" spans="1:2">
      <c r="A197" s="1">
        <v>40299</v>
      </c>
      <c r="B197">
        <v>251.9</v>
      </c>
    </row>
    <row r="198" spans="1:2">
      <c r="A198" s="1">
        <v>40330</v>
      </c>
      <c r="B198">
        <v>257.89999999999998</v>
      </c>
    </row>
    <row r="199" spans="1:2">
      <c r="A199" s="1">
        <v>40360</v>
      </c>
      <c r="B199">
        <v>261</v>
      </c>
    </row>
    <row r="200" spans="1:2">
      <c r="A200" s="1">
        <v>40391</v>
      </c>
      <c r="B200">
        <v>268.8</v>
      </c>
    </row>
    <row r="201" spans="1:2">
      <c r="A201" s="1">
        <v>40422</v>
      </c>
      <c r="B201">
        <v>273.7</v>
      </c>
    </row>
    <row r="202" spans="1:2">
      <c r="A202" s="1">
        <v>40452</v>
      </c>
      <c r="B202">
        <v>269.3</v>
      </c>
    </row>
    <row r="203" spans="1:2">
      <c r="A203" s="1">
        <v>40483</v>
      </c>
      <c r="B203">
        <v>277.89999999999998</v>
      </c>
    </row>
    <row r="204" spans="1:2">
      <c r="A204" s="1">
        <v>40513</v>
      </c>
      <c r="B204">
        <v>276.8</v>
      </c>
    </row>
    <row r="205" spans="1:2">
      <c r="A205" s="1">
        <v>40544</v>
      </c>
      <c r="B205">
        <v>329.7</v>
      </c>
    </row>
    <row r="206" spans="1:2">
      <c r="A206" s="1">
        <v>40575</v>
      </c>
      <c r="B206">
        <v>248.2</v>
      </c>
    </row>
    <row r="207" spans="1:2">
      <c r="A207" s="1">
        <v>40603</v>
      </c>
      <c r="B207">
        <v>245</v>
      </c>
    </row>
    <row r="208" spans="1:2">
      <c r="A208" s="1">
        <v>40634</v>
      </c>
      <c r="B208">
        <v>263.10000000000002</v>
      </c>
    </row>
    <row r="209" spans="1:2">
      <c r="A209" s="1">
        <v>40664</v>
      </c>
      <c r="B209">
        <v>265.5</v>
      </c>
    </row>
    <row r="210" spans="1:2">
      <c r="A210" s="1">
        <v>40695</v>
      </c>
      <c r="B210">
        <v>273</v>
      </c>
    </row>
    <row r="211" spans="1:2">
      <c r="A211" s="1">
        <v>40725</v>
      </c>
      <c r="B211">
        <v>276.2</v>
      </c>
    </row>
    <row r="212" spans="1:2">
      <c r="A212" s="1">
        <v>40756</v>
      </c>
      <c r="B212">
        <v>285.3</v>
      </c>
    </row>
    <row r="213" spans="1:2">
      <c r="A213" s="1">
        <v>40787</v>
      </c>
      <c r="B213">
        <v>296.2</v>
      </c>
    </row>
    <row r="214" spans="1:2">
      <c r="A214" s="1">
        <v>40817</v>
      </c>
      <c r="B214">
        <v>294.7</v>
      </c>
    </row>
    <row r="215" spans="1:2">
      <c r="A215" s="1">
        <v>40848</v>
      </c>
      <c r="B215">
        <v>303.3</v>
      </c>
    </row>
    <row r="216" spans="1:2">
      <c r="A216" s="1">
        <v>40878</v>
      </c>
      <c r="B216">
        <v>300.2</v>
      </c>
    </row>
    <row r="217" spans="1:2">
      <c r="A217" s="1">
        <v>40909</v>
      </c>
      <c r="B217">
        <v>360.6</v>
      </c>
    </row>
    <row r="218" spans="1:2">
      <c r="A218" s="1">
        <v>40940</v>
      </c>
      <c r="B218">
        <v>267.2</v>
      </c>
    </row>
    <row r="219" spans="1:2">
      <c r="A219" s="1">
        <v>40969</v>
      </c>
      <c r="B219">
        <v>265.8</v>
      </c>
    </row>
    <row r="220" spans="1:2">
      <c r="A220" s="1">
        <v>41000</v>
      </c>
      <c r="B220">
        <v>284.2</v>
      </c>
    </row>
    <row r="221" spans="1:2">
      <c r="A221" s="1">
        <v>41030</v>
      </c>
      <c r="B221">
        <v>284.8</v>
      </c>
    </row>
    <row r="222" spans="1:2">
      <c r="A222" s="1">
        <v>41061</v>
      </c>
      <c r="B222">
        <v>294.10000000000002</v>
      </c>
    </row>
    <row r="223" spans="1:2">
      <c r="A223" s="1">
        <v>41091</v>
      </c>
      <c r="B223">
        <v>298</v>
      </c>
    </row>
    <row r="224" spans="1:2">
      <c r="A224" s="1">
        <v>41122</v>
      </c>
      <c r="B224">
        <v>303.3</v>
      </c>
    </row>
    <row r="225" spans="1:2">
      <c r="A225" s="1">
        <v>41153</v>
      </c>
      <c r="B225">
        <v>311.8</v>
      </c>
    </row>
    <row r="226" spans="1:2">
      <c r="A226" s="1">
        <v>41183</v>
      </c>
      <c r="B226">
        <v>310.3</v>
      </c>
    </row>
    <row r="227" spans="1:2">
      <c r="A227" s="1">
        <v>41214</v>
      </c>
      <c r="B227">
        <v>317.39999999999998</v>
      </c>
    </row>
    <row r="228" spans="1:2">
      <c r="A228" s="1">
        <v>41244</v>
      </c>
      <c r="B228">
        <v>315.2</v>
      </c>
    </row>
    <row r="229" spans="1:2">
      <c r="A229" s="1">
        <v>41275</v>
      </c>
      <c r="B229">
        <v>378.5</v>
      </c>
    </row>
    <row r="230" spans="1:2">
      <c r="A230" s="1">
        <v>41306</v>
      </c>
      <c r="B230">
        <v>279</v>
      </c>
    </row>
    <row r="231" spans="1:2">
      <c r="A231" s="1">
        <v>41334</v>
      </c>
      <c r="B231">
        <v>274</v>
      </c>
    </row>
    <row r="232" spans="1:2">
      <c r="A232" s="1">
        <v>41365</v>
      </c>
      <c r="B232">
        <v>297</v>
      </c>
    </row>
    <row r="233" spans="1:2">
      <c r="A233" s="1">
        <v>41395</v>
      </c>
      <c r="B233">
        <v>297</v>
      </c>
    </row>
    <row r="234" spans="1:2">
      <c r="A234" s="1">
        <v>41426</v>
      </c>
      <c r="B234">
        <v>303.8</v>
      </c>
    </row>
    <row r="235" spans="1:2">
      <c r="A235" s="1">
        <v>41456</v>
      </c>
      <c r="B235">
        <v>309</v>
      </c>
    </row>
    <row r="236" spans="1:2">
      <c r="A236" s="1">
        <v>41487</v>
      </c>
      <c r="B236">
        <v>316.7</v>
      </c>
    </row>
    <row r="237" spans="1:2">
      <c r="A237" s="1">
        <v>41518</v>
      </c>
      <c r="B237">
        <v>324.89999999999998</v>
      </c>
    </row>
    <row r="238" spans="1:2">
      <c r="A238" s="1">
        <v>41548</v>
      </c>
      <c r="B238">
        <v>320.39999999999998</v>
      </c>
    </row>
    <row r="239" spans="1:2">
      <c r="A239" s="1">
        <v>41579</v>
      </c>
      <c r="B239">
        <v>327.7</v>
      </c>
    </row>
    <row r="240" spans="1:2">
      <c r="A240" s="1">
        <v>41609</v>
      </c>
      <c r="B240">
        <v>328.1</v>
      </c>
    </row>
    <row r="241" spans="1:2">
      <c r="A241" s="1">
        <v>41640</v>
      </c>
      <c r="B241">
        <v>391.7</v>
      </c>
    </row>
    <row r="242" spans="1:2">
      <c r="A242" s="1">
        <v>41671</v>
      </c>
      <c r="B242">
        <v>286.7</v>
      </c>
    </row>
    <row r="243" spans="1:2">
      <c r="A243" s="1">
        <v>41699</v>
      </c>
      <c r="B243">
        <v>285.3</v>
      </c>
    </row>
    <row r="244" spans="1:2">
      <c r="A244" s="1">
        <v>41730</v>
      </c>
      <c r="B244">
        <v>309.8</v>
      </c>
    </row>
    <row r="245" spans="1:2">
      <c r="A245" s="1">
        <v>41760</v>
      </c>
      <c r="B245">
        <v>305.5</v>
      </c>
    </row>
    <row r="246" spans="1:2">
      <c r="A246" s="1">
        <v>41791</v>
      </c>
      <c r="B246">
        <v>310.7</v>
      </c>
    </row>
    <row r="247" spans="1:2">
      <c r="A247" s="1">
        <v>41821</v>
      </c>
      <c r="B247">
        <v>312.60000000000002</v>
      </c>
    </row>
    <row r="248" spans="1:2">
      <c r="A248" s="1">
        <v>41852</v>
      </c>
      <c r="B248">
        <v>322.3</v>
      </c>
    </row>
    <row r="249" spans="1:2">
      <c r="A249" s="1">
        <v>41883</v>
      </c>
      <c r="B249">
        <v>331.9</v>
      </c>
    </row>
    <row r="250" spans="1:2">
      <c r="A250" s="1">
        <v>41913</v>
      </c>
      <c r="B250">
        <v>326.60000000000002</v>
      </c>
    </row>
    <row r="251" spans="1:2">
      <c r="A251" s="1">
        <v>41944</v>
      </c>
      <c r="B251">
        <v>333.8</v>
      </c>
    </row>
    <row r="252" spans="1:2">
      <c r="A252" s="1">
        <v>41974</v>
      </c>
      <c r="B252">
        <v>334.1</v>
      </c>
    </row>
    <row r="253" spans="1:2">
      <c r="A253" s="1">
        <v>42005</v>
      </c>
      <c r="B253">
        <v>411.6</v>
      </c>
    </row>
    <row r="254" spans="1:2">
      <c r="A254" s="1">
        <v>42036</v>
      </c>
      <c r="B254">
        <v>274.60000000000002</v>
      </c>
    </row>
    <row r="255" spans="1:2">
      <c r="A255" s="1">
        <v>42064</v>
      </c>
      <c r="B255">
        <v>264.39999999999998</v>
      </c>
    </row>
    <row r="256" spans="1:2">
      <c r="A256" s="1">
        <v>42095</v>
      </c>
      <c r="B256">
        <v>282.39999999999998</v>
      </c>
    </row>
    <row r="257" spans="1:2">
      <c r="A257" s="1">
        <v>42125</v>
      </c>
      <c r="B257">
        <v>275.60000000000002</v>
      </c>
    </row>
    <row r="258" spans="1:2">
      <c r="A258" s="1">
        <v>42156</v>
      </c>
      <c r="B258">
        <v>281.7</v>
      </c>
    </row>
    <row r="259" spans="1:2">
      <c r="A259" s="1">
        <v>42186</v>
      </c>
      <c r="B259">
        <v>282.8</v>
      </c>
    </row>
    <row r="260" spans="1:2">
      <c r="A260" s="1">
        <v>42217</v>
      </c>
      <c r="B260">
        <v>291.89999999999998</v>
      </c>
    </row>
    <row r="261" spans="1:2">
      <c r="A261" s="1">
        <v>42248</v>
      </c>
      <c r="B261">
        <v>300.89999999999998</v>
      </c>
    </row>
    <row r="262" spans="1:2">
      <c r="A262" s="1">
        <v>42278</v>
      </c>
      <c r="B262">
        <v>291.89999999999998</v>
      </c>
    </row>
    <row r="263" spans="1:2">
      <c r="A263" s="1">
        <v>42309</v>
      </c>
      <c r="B263">
        <v>296.5</v>
      </c>
    </row>
    <row r="264" spans="1:2">
      <c r="A264" s="1">
        <v>42339</v>
      </c>
      <c r="B264">
        <v>293.60000000000002</v>
      </c>
    </row>
    <row r="265" spans="1:2">
      <c r="A265" s="1">
        <v>42370</v>
      </c>
      <c r="B265">
        <v>353.8</v>
      </c>
    </row>
    <row r="266" spans="1:2">
      <c r="A266" s="1">
        <v>42401</v>
      </c>
      <c r="B266">
        <v>257.89999999999998</v>
      </c>
    </row>
    <row r="267" spans="1:2">
      <c r="A267" s="1">
        <v>42430</v>
      </c>
      <c r="B267">
        <v>254.8</v>
      </c>
    </row>
    <row r="268" spans="1:2">
      <c r="A268" s="1">
        <v>42461</v>
      </c>
      <c r="B268">
        <v>268.60000000000002</v>
      </c>
    </row>
    <row r="269" spans="1:2">
      <c r="A269" s="1">
        <v>42491</v>
      </c>
      <c r="B269">
        <v>264</v>
      </c>
    </row>
    <row r="270" spans="1:2">
      <c r="A270" s="1">
        <v>42522</v>
      </c>
      <c r="B270">
        <v>266.89999999999998</v>
      </c>
    </row>
    <row r="271" spans="1:2">
      <c r="A271" s="1">
        <v>42552</v>
      </c>
      <c r="B271">
        <v>268.8</v>
      </c>
    </row>
    <row r="272" spans="1:2">
      <c r="A272" s="1">
        <v>42583</v>
      </c>
      <c r="B272">
        <v>279.5</v>
      </c>
    </row>
    <row r="273" spans="1:2">
      <c r="A273" s="1">
        <v>42614</v>
      </c>
      <c r="B273">
        <v>288.5</v>
      </c>
    </row>
    <row r="274" spans="1:2">
      <c r="A274" s="1">
        <v>42644</v>
      </c>
      <c r="B274">
        <v>283</v>
      </c>
    </row>
    <row r="275" spans="1:2">
      <c r="A275" s="1">
        <v>42675</v>
      </c>
      <c r="B275">
        <v>283.8</v>
      </c>
    </row>
    <row r="276" spans="1:2">
      <c r="A276" s="1">
        <v>42705</v>
      </c>
      <c r="B276">
        <v>281.3</v>
      </c>
    </row>
    <row r="277" spans="1:2">
      <c r="A277" s="1">
        <v>42736</v>
      </c>
      <c r="B277">
        <v>335.6</v>
      </c>
    </row>
    <row r="278" spans="1:2">
      <c r="A278" s="1">
        <v>42767</v>
      </c>
      <c r="B278">
        <v>253</v>
      </c>
    </row>
    <row r="279" spans="1:2">
      <c r="A279" s="1">
        <v>42795</v>
      </c>
      <c r="B279">
        <v>248.2</v>
      </c>
    </row>
    <row r="280" spans="1:2">
      <c r="A280" s="1">
        <v>42826</v>
      </c>
      <c r="B280">
        <v>268.8</v>
      </c>
    </row>
    <row r="281" spans="1:2">
      <c r="A281" s="1">
        <v>42856</v>
      </c>
      <c r="B281">
        <v>265.3</v>
      </c>
    </row>
    <row r="282" spans="1:2">
      <c r="A282" s="1">
        <v>42887</v>
      </c>
      <c r="B282">
        <v>270.3</v>
      </c>
    </row>
    <row r="283" spans="1:2">
      <c r="A283" s="1">
        <v>42917</v>
      </c>
      <c r="B283">
        <v>273.3</v>
      </c>
    </row>
    <row r="284" spans="1:2">
      <c r="A284" s="1">
        <v>42948</v>
      </c>
      <c r="B284">
        <v>283.7</v>
      </c>
    </row>
    <row r="285" spans="1:2">
      <c r="A285" s="1">
        <v>42979</v>
      </c>
      <c r="B285">
        <v>293.60000000000002</v>
      </c>
    </row>
    <row r="286" spans="1:2">
      <c r="A286" s="1">
        <v>43009</v>
      </c>
      <c r="B286">
        <v>292.2</v>
      </c>
    </row>
    <row r="287" spans="1:2">
      <c r="A287" s="1">
        <v>43040</v>
      </c>
      <c r="B287">
        <v>293.89999999999998</v>
      </c>
    </row>
    <row r="288" spans="1:2">
      <c r="A288" s="1">
        <v>43070</v>
      </c>
      <c r="B288">
        <v>290.39999999999998</v>
      </c>
    </row>
    <row r="289" spans="1:2">
      <c r="A289" s="1">
        <v>43101</v>
      </c>
      <c r="B289">
        <v>346.7</v>
      </c>
    </row>
    <row r="290" spans="1:2">
      <c r="A290" s="1">
        <v>43132</v>
      </c>
      <c r="B290">
        <v>261.8</v>
      </c>
    </row>
    <row r="291" spans="1:2">
      <c r="A291" s="1">
        <v>43160</v>
      </c>
      <c r="B291">
        <v>254.7</v>
      </c>
    </row>
    <row r="292" spans="1:2">
      <c r="A292" s="1">
        <v>43191</v>
      </c>
      <c r="B292">
        <v>277.89999999999998</v>
      </c>
    </row>
    <row r="293" spans="1:2">
      <c r="A293" s="1">
        <v>43221</v>
      </c>
      <c r="B293">
        <v>274.8</v>
      </c>
    </row>
    <row r="294" spans="1:2">
      <c r="A294" s="1">
        <v>43252</v>
      </c>
      <c r="B294">
        <v>279.2</v>
      </c>
    </row>
    <row r="295" spans="1:2">
      <c r="A295" s="1">
        <v>43282</v>
      </c>
      <c r="B295">
        <v>283.7</v>
      </c>
    </row>
    <row r="296" spans="1:2">
      <c r="A296" s="1">
        <v>43313</v>
      </c>
      <c r="B296">
        <v>291.60000000000002</v>
      </c>
    </row>
    <row r="297" spans="1:2">
      <c r="A297" s="1">
        <v>43344</v>
      </c>
      <c r="B297">
        <v>302.7</v>
      </c>
    </row>
    <row r="298" spans="1:2">
      <c r="A298" s="1">
        <v>43374</v>
      </c>
      <c r="B298">
        <v>299.39999999999998</v>
      </c>
    </row>
    <row r="299" spans="1:2">
      <c r="A299" s="1">
        <v>43405</v>
      </c>
      <c r="B299">
        <v>300.60000000000002</v>
      </c>
    </row>
    <row r="300" spans="1:2">
      <c r="A300" s="1">
        <v>43435</v>
      </c>
      <c r="B300">
        <v>300.3</v>
      </c>
    </row>
    <row r="301" spans="1:2">
      <c r="A301" s="1">
        <v>43466</v>
      </c>
      <c r="B301">
        <v>356.8</v>
      </c>
    </row>
    <row r="302" spans="1:2">
      <c r="A302" s="1">
        <v>43497</v>
      </c>
      <c r="B302">
        <v>267.89999999999998</v>
      </c>
    </row>
    <row r="303" spans="1:2">
      <c r="A303" s="1">
        <v>43525</v>
      </c>
      <c r="B303">
        <v>261</v>
      </c>
    </row>
    <row r="304" spans="1:2">
      <c r="A304" s="1">
        <v>43556</v>
      </c>
      <c r="B304">
        <v>285</v>
      </c>
    </row>
    <row r="305" spans="1:2">
      <c r="A305" s="1">
        <v>43586</v>
      </c>
      <c r="B305">
        <v>280.7</v>
      </c>
    </row>
    <row r="306" spans="1:2">
      <c r="A306" s="1">
        <v>43617</v>
      </c>
      <c r="B306">
        <v>284.89999999999998</v>
      </c>
    </row>
    <row r="307" spans="1:2">
      <c r="A307" s="1">
        <v>43647</v>
      </c>
      <c r="B307">
        <v>289.2</v>
      </c>
    </row>
    <row r="308" spans="1:2">
      <c r="A308" s="1">
        <v>43678</v>
      </c>
      <c r="B308">
        <v>296.10000000000002</v>
      </c>
    </row>
    <row r="309" spans="1:2">
      <c r="A309" s="1">
        <v>43709</v>
      </c>
      <c r="B309">
        <v>306.2</v>
      </c>
    </row>
    <row r="310" spans="1:2">
      <c r="A310" s="1">
        <v>43739</v>
      </c>
      <c r="B310">
        <v>302.2</v>
      </c>
    </row>
    <row r="311" spans="1:2">
      <c r="A311" s="1">
        <v>43770</v>
      </c>
      <c r="B311">
        <v>306.39999999999998</v>
      </c>
    </row>
    <row r="312" spans="1:2">
      <c r="A312" s="1">
        <v>43800</v>
      </c>
      <c r="B312">
        <v>308</v>
      </c>
    </row>
    <row r="313" spans="1:2">
      <c r="A313" s="1">
        <v>43831</v>
      </c>
      <c r="B313">
        <v>363.4</v>
      </c>
    </row>
    <row r="314" spans="1:2">
      <c r="A314" s="1">
        <v>43862</v>
      </c>
      <c r="B314">
        <v>275.5</v>
      </c>
    </row>
    <row r="315" spans="1:2">
      <c r="A315" s="1">
        <v>43891</v>
      </c>
      <c r="B315">
        <v>273.8</v>
      </c>
    </row>
    <row r="316" spans="1:2">
      <c r="A316" s="1">
        <v>43922</v>
      </c>
      <c r="B316">
        <v>305</v>
      </c>
    </row>
    <row r="317" spans="1:2">
      <c r="A317" s="1">
        <v>43952</v>
      </c>
      <c r="B317">
        <v>219.3</v>
      </c>
    </row>
    <row r="318" spans="1:2">
      <c r="A318" s="1">
        <v>43983</v>
      </c>
      <c r="B318">
        <v>235.3</v>
      </c>
    </row>
    <row r="319" spans="1:2">
      <c r="A319" s="1">
        <v>44013</v>
      </c>
      <c r="B319">
        <v>271.60000000000002</v>
      </c>
    </row>
    <row r="320" spans="1:2">
      <c r="A320" s="1">
        <v>44044</v>
      </c>
      <c r="B320">
        <v>294.89999999999998</v>
      </c>
    </row>
    <row r="321" spans="1:2">
      <c r="A321" s="1">
        <v>44075</v>
      </c>
      <c r="B321">
        <v>304.60000000000002</v>
      </c>
    </row>
    <row r="322" spans="1:2">
      <c r="A322" s="1">
        <v>44105</v>
      </c>
      <c r="B322">
        <v>299.2</v>
      </c>
    </row>
    <row r="323" spans="1:2">
      <c r="A323" s="1">
        <v>44136</v>
      </c>
      <c r="B323">
        <v>306</v>
      </c>
    </row>
    <row r="324" spans="1:2">
      <c r="A324" s="1">
        <v>44166</v>
      </c>
      <c r="B324">
        <v>301.39999999999998</v>
      </c>
    </row>
    <row r="325" spans="1:2">
      <c r="A325" s="1">
        <v>44197</v>
      </c>
      <c r="B325">
        <v>356.3</v>
      </c>
    </row>
    <row r="326" spans="1:2">
      <c r="A326" s="1">
        <v>44228</v>
      </c>
      <c r="B326">
        <v>279</v>
      </c>
    </row>
    <row r="327" spans="1:2">
      <c r="A327" s="1">
        <v>44256</v>
      </c>
      <c r="B327">
        <v>272.3</v>
      </c>
    </row>
    <row r="328" spans="1:2">
      <c r="A328" s="1">
        <v>44287</v>
      </c>
      <c r="B328">
        <v>297.89999999999998</v>
      </c>
    </row>
    <row r="329" spans="1:2">
      <c r="A329" s="1">
        <v>44317</v>
      </c>
      <c r="B329">
        <v>299.10000000000002</v>
      </c>
    </row>
    <row r="330" spans="1:2">
      <c r="A330" s="1">
        <v>44348</v>
      </c>
      <c r="B330">
        <v>301.8</v>
      </c>
    </row>
    <row r="331" spans="1:2">
      <c r="A331" s="1">
        <v>44378</v>
      </c>
      <c r="B331">
        <v>303.3</v>
      </c>
    </row>
    <row r="332" spans="1:2">
      <c r="A332" s="1">
        <v>44409</v>
      </c>
      <c r="B332">
        <v>312.10000000000002</v>
      </c>
    </row>
    <row r="333" spans="1:2">
      <c r="A333" s="1">
        <v>44440</v>
      </c>
      <c r="B333">
        <v>322.39999999999998</v>
      </c>
    </row>
    <row r="334" spans="1:2">
      <c r="A334" s="1">
        <v>44470</v>
      </c>
      <c r="B334">
        <v>317.89999999999998</v>
      </c>
    </row>
    <row r="335" spans="1:2">
      <c r="A335" s="1">
        <v>44501</v>
      </c>
      <c r="B335">
        <v>320.10000000000002</v>
      </c>
    </row>
    <row r="336" spans="1:2">
      <c r="A336" s="1">
        <v>44531</v>
      </c>
      <c r="B336">
        <v>312.39999999999998</v>
      </c>
    </row>
    <row r="337" spans="1:2">
      <c r="A337" s="1">
        <v>44562</v>
      </c>
      <c r="B337">
        <v>376.4</v>
      </c>
    </row>
    <row r="338" spans="1:2">
      <c r="A338" s="1">
        <v>44593</v>
      </c>
      <c r="B338">
        <v>287.60000000000002</v>
      </c>
    </row>
    <row r="339" spans="1:2">
      <c r="A339" s="1">
        <v>44621</v>
      </c>
      <c r="B339">
        <v>287.3</v>
      </c>
    </row>
    <row r="340" spans="1:2">
      <c r="A340" s="1">
        <v>44652</v>
      </c>
      <c r="B340">
        <v>304</v>
      </c>
    </row>
    <row r="341" spans="1:2">
      <c r="A341" s="1">
        <v>44682</v>
      </c>
      <c r="B341">
        <v>269.89999999999998</v>
      </c>
    </row>
    <row r="342" spans="1:2">
      <c r="A342" s="1">
        <v>44713</v>
      </c>
      <c r="B342">
        <v>271.3</v>
      </c>
    </row>
    <row r="343" spans="1:2">
      <c r="A343" s="1">
        <v>44743</v>
      </c>
      <c r="B343">
        <v>274.3</v>
      </c>
    </row>
    <row r="344" spans="1:2">
      <c r="A344" s="1">
        <v>44774</v>
      </c>
      <c r="B344">
        <v>283.89999999999998</v>
      </c>
    </row>
    <row r="345" spans="1:2">
      <c r="A345" s="1">
        <v>44805</v>
      </c>
      <c r="B345">
        <v>293.2</v>
      </c>
    </row>
    <row r="346" spans="1:2">
      <c r="A346" s="1">
        <v>44835</v>
      </c>
      <c r="B346">
        <v>285.60000000000002</v>
      </c>
    </row>
    <row r="347" spans="1:2">
      <c r="A347" s="1">
        <v>44866</v>
      </c>
      <c r="B347">
        <v>288.2</v>
      </c>
    </row>
    <row r="348" spans="1:2">
      <c r="A348" s="1">
        <v>44896</v>
      </c>
      <c r="B348">
        <v>287.60000000000002</v>
      </c>
    </row>
    <row r="349" spans="1:2">
      <c r="B349">
        <v>336.8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542FB-830E-4F7B-B06F-80553B18B0A4}">
  <dimension ref="A1:L305"/>
  <sheetViews>
    <sheetView workbookViewId="0">
      <selection activeCell="C304" sqref="C304:C305"/>
    </sheetView>
  </sheetViews>
  <sheetFormatPr defaultRowHeight="14.4"/>
  <cols>
    <col min="1" max="1" width="10.109375" style="9" bestFit="1" customWidth="1"/>
    <col min="2" max="2" width="10.109375" customWidth="1"/>
    <col min="3" max="3" width="11.6640625" style="9" bestFit="1" customWidth="1"/>
    <col min="4" max="4" width="11.6640625" style="9" customWidth="1"/>
    <col min="5" max="10" width="8.88671875" style="9"/>
    <col min="11" max="11" width="10.109375" style="9" bestFit="1" customWidth="1"/>
    <col min="12" max="16384" width="8.88671875" style="9"/>
  </cols>
  <sheetData>
    <row r="1" spans="1:12">
      <c r="A1" s="9" t="s">
        <v>392</v>
      </c>
      <c r="C1" s="9" t="s">
        <v>393</v>
      </c>
      <c r="E1" s="9" t="s">
        <v>394</v>
      </c>
      <c r="F1" s="9" t="s">
        <v>395</v>
      </c>
      <c r="G1" s="9" t="s">
        <v>396</v>
      </c>
      <c r="H1" s="9" t="s">
        <v>397</v>
      </c>
      <c r="I1" s="9" t="s">
        <v>398</v>
      </c>
    </row>
    <row r="2" spans="1:12">
      <c r="A2" s="11">
        <v>35440</v>
      </c>
      <c r="B2" s="12">
        <v>35704</v>
      </c>
      <c r="C2" s="9">
        <v>86.46</v>
      </c>
      <c r="E2" s="9">
        <v>101.21</v>
      </c>
      <c r="F2" s="9">
        <v>115.03</v>
      </c>
      <c r="G2" s="9">
        <v>78.91</v>
      </c>
      <c r="I2" s="9" t="s">
        <v>399</v>
      </c>
      <c r="K2" s="1">
        <v>34790</v>
      </c>
      <c r="L2" s="9" t="e">
        <f>VLOOKUP(K2,B:C,2,FALSE)</f>
        <v>#N/A</v>
      </c>
    </row>
    <row r="3" spans="1:12">
      <c r="A3" s="11">
        <v>35441</v>
      </c>
      <c r="B3" s="12">
        <v>35735</v>
      </c>
      <c r="C3" s="9">
        <v>67.94</v>
      </c>
      <c r="E3" s="9">
        <v>89.34</v>
      </c>
      <c r="F3" s="9">
        <v>89.34</v>
      </c>
      <c r="G3" s="9">
        <v>67.42</v>
      </c>
      <c r="I3" s="9" t="s">
        <v>400</v>
      </c>
      <c r="K3" s="1">
        <v>34881</v>
      </c>
      <c r="L3" s="9" t="e">
        <f t="shared" ref="L3:L66" si="0">VLOOKUP(K3,B:C,2,FALSE)</f>
        <v>#N/A</v>
      </c>
    </row>
    <row r="4" spans="1:12">
      <c r="A4" s="11">
        <v>35442</v>
      </c>
      <c r="B4" s="12">
        <v>35765</v>
      </c>
      <c r="C4" s="9">
        <v>85.05</v>
      </c>
      <c r="E4" s="9">
        <v>66.66</v>
      </c>
      <c r="F4" s="9">
        <v>85.05</v>
      </c>
      <c r="G4" s="9">
        <v>66.66</v>
      </c>
      <c r="I4" s="9" t="s">
        <v>401</v>
      </c>
      <c r="K4" s="1">
        <v>34973</v>
      </c>
      <c r="L4" s="9" t="e">
        <f t="shared" si="0"/>
        <v>#N/A</v>
      </c>
    </row>
    <row r="5" spans="1:12">
      <c r="A5" s="11">
        <v>35796</v>
      </c>
      <c r="B5" s="12">
        <v>35796</v>
      </c>
      <c r="C5" s="9">
        <v>62.21</v>
      </c>
      <c r="E5" s="9">
        <v>88.97</v>
      </c>
      <c r="F5" s="9">
        <v>88.97</v>
      </c>
      <c r="G5" s="9">
        <v>57.95</v>
      </c>
      <c r="I5" s="9" t="s">
        <v>402</v>
      </c>
      <c r="K5" s="1">
        <v>35065</v>
      </c>
      <c r="L5" s="9" t="e">
        <f t="shared" si="0"/>
        <v>#N/A</v>
      </c>
    </row>
    <row r="6" spans="1:12">
      <c r="A6" s="11">
        <v>35797</v>
      </c>
      <c r="B6" s="12">
        <v>35827</v>
      </c>
      <c r="C6" s="9">
        <v>73.38</v>
      </c>
      <c r="E6" s="9">
        <v>67.39</v>
      </c>
      <c r="F6" s="9">
        <v>73.760000000000005</v>
      </c>
      <c r="G6" s="9">
        <v>64.099999999999994</v>
      </c>
      <c r="I6" s="9" t="s">
        <v>403</v>
      </c>
      <c r="K6" s="1">
        <v>35156</v>
      </c>
      <c r="L6" s="9" t="e">
        <f t="shared" si="0"/>
        <v>#N/A</v>
      </c>
    </row>
    <row r="7" spans="1:12">
      <c r="A7" s="11">
        <v>35798</v>
      </c>
      <c r="B7" s="12">
        <v>35855</v>
      </c>
      <c r="C7" s="9">
        <v>76.349999999999994</v>
      </c>
      <c r="E7" s="9">
        <v>75.16</v>
      </c>
      <c r="F7" s="9">
        <v>82.91</v>
      </c>
      <c r="G7" s="9">
        <v>75.16</v>
      </c>
      <c r="I7" s="9" t="s">
        <v>404</v>
      </c>
      <c r="K7" s="1">
        <v>35247</v>
      </c>
      <c r="L7" s="9" t="e">
        <f t="shared" si="0"/>
        <v>#N/A</v>
      </c>
    </row>
    <row r="8" spans="1:12">
      <c r="A8" s="11">
        <v>35799</v>
      </c>
      <c r="B8" s="12">
        <v>35886</v>
      </c>
      <c r="C8" s="9">
        <v>75.66</v>
      </c>
      <c r="E8" s="9">
        <v>75.42</v>
      </c>
      <c r="F8" s="9">
        <v>79.959999999999994</v>
      </c>
      <c r="G8" s="9">
        <v>72.69</v>
      </c>
      <c r="I8" s="9" t="s">
        <v>405</v>
      </c>
      <c r="K8" s="1">
        <v>35339</v>
      </c>
      <c r="L8" s="9" t="e">
        <f t="shared" si="0"/>
        <v>#N/A</v>
      </c>
    </row>
    <row r="9" spans="1:12">
      <c r="A9" s="11">
        <v>35800</v>
      </c>
      <c r="B9" s="12">
        <v>35916</v>
      </c>
      <c r="C9" s="9">
        <v>46.01</v>
      </c>
      <c r="E9" s="9">
        <v>78.09</v>
      </c>
      <c r="F9" s="9">
        <v>78.09</v>
      </c>
      <c r="G9" s="9">
        <v>43.8</v>
      </c>
      <c r="I9" s="9" t="s">
        <v>406</v>
      </c>
      <c r="K9" s="1">
        <v>35431</v>
      </c>
      <c r="L9" s="9" t="e">
        <f t="shared" si="0"/>
        <v>#N/A</v>
      </c>
    </row>
    <row r="10" spans="1:12">
      <c r="A10" s="11">
        <v>35801</v>
      </c>
      <c r="B10" s="12">
        <v>35947</v>
      </c>
      <c r="C10" s="9">
        <v>35.89</v>
      </c>
      <c r="E10" s="9">
        <v>40.950000000000003</v>
      </c>
      <c r="F10" s="9">
        <v>51.58</v>
      </c>
      <c r="G10" s="9">
        <v>35.89</v>
      </c>
      <c r="I10" s="9" t="s">
        <v>407</v>
      </c>
      <c r="K10" s="1">
        <v>35521</v>
      </c>
      <c r="L10" s="9" t="e">
        <f t="shared" si="0"/>
        <v>#N/A</v>
      </c>
    </row>
    <row r="11" spans="1:12">
      <c r="A11" s="11">
        <v>35802</v>
      </c>
      <c r="B11" s="12">
        <v>35977</v>
      </c>
      <c r="C11" s="9">
        <v>37.46</v>
      </c>
      <c r="E11" s="9">
        <v>35.82</v>
      </c>
      <c r="F11" s="9">
        <v>49.51</v>
      </c>
      <c r="G11" s="9">
        <v>31.79</v>
      </c>
      <c r="I11" s="9" t="s">
        <v>408</v>
      </c>
      <c r="K11" s="1">
        <v>35612</v>
      </c>
      <c r="L11" s="9" t="e">
        <f t="shared" si="0"/>
        <v>#N/A</v>
      </c>
    </row>
    <row r="12" spans="1:12">
      <c r="A12" s="11">
        <v>35803</v>
      </c>
      <c r="B12" s="12">
        <v>36008</v>
      </c>
      <c r="C12" s="9">
        <v>20.92</v>
      </c>
      <c r="E12" s="9">
        <v>35.14</v>
      </c>
      <c r="F12" s="9">
        <v>35.14</v>
      </c>
      <c r="G12" s="9">
        <v>19.36</v>
      </c>
      <c r="I12" s="9" t="s">
        <v>409</v>
      </c>
      <c r="K12" s="1">
        <v>35704</v>
      </c>
      <c r="L12" s="9">
        <f t="shared" si="0"/>
        <v>86.46</v>
      </c>
    </row>
    <row r="13" spans="1:12">
      <c r="A13" s="11">
        <v>35804</v>
      </c>
      <c r="B13" s="12">
        <v>36039</v>
      </c>
      <c r="C13" s="10">
        <v>27.02</v>
      </c>
      <c r="D13" s="10"/>
      <c r="E13" s="10">
        <v>21.02</v>
      </c>
      <c r="F13" s="9">
        <v>40.76</v>
      </c>
      <c r="G13" s="10">
        <v>21.02</v>
      </c>
      <c r="I13" s="9" t="s">
        <v>410</v>
      </c>
      <c r="K13" s="1">
        <v>35796</v>
      </c>
      <c r="L13" s="9">
        <f t="shared" si="0"/>
        <v>62.21</v>
      </c>
    </row>
    <row r="14" spans="1:12">
      <c r="A14" s="11">
        <v>35805</v>
      </c>
      <c r="B14" s="12">
        <v>36069</v>
      </c>
      <c r="C14" s="9">
        <v>32.94</v>
      </c>
      <c r="D14" s="9">
        <f>C14/C2</f>
        <v>0.38098542678695352</v>
      </c>
      <c r="E14" s="9">
        <v>23.39</v>
      </c>
      <c r="F14" s="9">
        <v>33.909999999999997</v>
      </c>
      <c r="G14" s="9">
        <v>18.53</v>
      </c>
      <c r="I14" s="9" t="s">
        <v>411</v>
      </c>
      <c r="K14" s="1">
        <v>35886</v>
      </c>
      <c r="L14" s="9">
        <f t="shared" si="0"/>
        <v>75.66</v>
      </c>
    </row>
    <row r="15" spans="1:12">
      <c r="A15" s="11">
        <v>35806</v>
      </c>
      <c r="B15" s="12">
        <v>36100</v>
      </c>
      <c r="C15" s="9">
        <v>50.41</v>
      </c>
      <c r="D15" s="9">
        <f t="shared" ref="D15:D78" si="1">C15/C3</f>
        <v>0.74197821607300551</v>
      </c>
      <c r="E15" s="9">
        <v>34.19</v>
      </c>
      <c r="F15" s="9">
        <v>51.7</v>
      </c>
      <c r="G15" s="9">
        <v>34.19</v>
      </c>
      <c r="I15" s="9" t="s">
        <v>412</v>
      </c>
      <c r="K15" s="1">
        <v>35977</v>
      </c>
      <c r="L15" s="9">
        <f t="shared" si="0"/>
        <v>37.46</v>
      </c>
    </row>
    <row r="16" spans="1:12">
      <c r="A16" s="11">
        <v>35807</v>
      </c>
      <c r="B16" s="12">
        <v>36130</v>
      </c>
      <c r="C16" s="9">
        <v>45.34</v>
      </c>
      <c r="D16" s="9">
        <f t="shared" si="1"/>
        <v>0.53309817754262201</v>
      </c>
      <c r="E16" s="9">
        <v>47.86</v>
      </c>
      <c r="F16" s="9">
        <v>49.04</v>
      </c>
      <c r="G16" s="9">
        <v>44.4</v>
      </c>
      <c r="I16" s="9" t="s">
        <v>413</v>
      </c>
      <c r="K16" s="1">
        <v>36069</v>
      </c>
      <c r="L16" s="9">
        <f t="shared" si="0"/>
        <v>32.94</v>
      </c>
    </row>
    <row r="17" spans="1:12">
      <c r="A17" s="11">
        <v>36161</v>
      </c>
      <c r="B17" s="12">
        <v>36161</v>
      </c>
      <c r="C17" s="9">
        <v>44.51</v>
      </c>
      <c r="D17" s="9">
        <f t="shared" si="1"/>
        <v>0.71547982639447028</v>
      </c>
      <c r="E17" s="9">
        <v>45.6</v>
      </c>
      <c r="F17" s="9">
        <v>49.72</v>
      </c>
      <c r="G17" s="9">
        <v>42.33</v>
      </c>
      <c r="I17" s="9" t="s">
        <v>414</v>
      </c>
      <c r="K17" s="1">
        <v>36161</v>
      </c>
      <c r="L17" s="9">
        <f t="shared" si="0"/>
        <v>44.51</v>
      </c>
    </row>
    <row r="18" spans="1:12">
      <c r="A18" s="11">
        <v>36162</v>
      </c>
      <c r="B18" s="12">
        <v>36192</v>
      </c>
      <c r="C18" s="9">
        <v>62.44</v>
      </c>
      <c r="D18" s="9">
        <f t="shared" si="1"/>
        <v>0.85091305532842743</v>
      </c>
      <c r="E18" s="9">
        <v>44.73</v>
      </c>
      <c r="F18" s="9">
        <v>70.36</v>
      </c>
      <c r="G18" s="9">
        <v>44.73</v>
      </c>
      <c r="I18" s="9" t="s">
        <v>415</v>
      </c>
      <c r="K18" s="1">
        <v>36251</v>
      </c>
      <c r="L18" s="9">
        <f t="shared" si="0"/>
        <v>96.6</v>
      </c>
    </row>
    <row r="19" spans="1:12">
      <c r="A19" s="11">
        <v>36163</v>
      </c>
      <c r="B19" s="12">
        <v>36220</v>
      </c>
      <c r="C19" s="9">
        <v>86.56</v>
      </c>
      <c r="D19" s="9">
        <f t="shared" si="1"/>
        <v>1.1337262606417813</v>
      </c>
      <c r="E19" s="9">
        <v>66.66</v>
      </c>
      <c r="F19" s="9">
        <v>92.37</v>
      </c>
      <c r="G19" s="9">
        <v>65.319999999999993</v>
      </c>
      <c r="I19" s="9" t="s">
        <v>416</v>
      </c>
      <c r="K19" s="1">
        <v>36342</v>
      </c>
      <c r="L19" s="9">
        <f t="shared" si="0"/>
        <v>114.88</v>
      </c>
    </row>
    <row r="20" spans="1:12">
      <c r="A20" s="11">
        <v>36164</v>
      </c>
      <c r="B20" s="12">
        <v>36251</v>
      </c>
      <c r="C20" s="9">
        <v>96.6</v>
      </c>
      <c r="D20" s="9">
        <f t="shared" si="1"/>
        <v>1.2767644726407612</v>
      </c>
      <c r="E20" s="9">
        <v>87.4</v>
      </c>
      <c r="F20" s="9">
        <v>96.6</v>
      </c>
      <c r="G20" s="9">
        <v>76.290000000000006</v>
      </c>
      <c r="I20" s="9" t="s">
        <v>417</v>
      </c>
      <c r="K20" s="1">
        <v>36434</v>
      </c>
      <c r="L20" s="9">
        <f t="shared" si="0"/>
        <v>106.86</v>
      </c>
    </row>
    <row r="21" spans="1:12">
      <c r="A21" s="11">
        <v>36165</v>
      </c>
      <c r="B21" s="12">
        <v>36281</v>
      </c>
      <c r="C21" s="9">
        <v>107.87</v>
      </c>
      <c r="D21" s="9">
        <f t="shared" si="1"/>
        <v>2.3444903281895244</v>
      </c>
      <c r="E21" s="9">
        <v>105.99</v>
      </c>
      <c r="F21" s="9">
        <v>114.19</v>
      </c>
      <c r="G21" s="9">
        <v>90.98</v>
      </c>
      <c r="I21" s="9" t="s">
        <v>418</v>
      </c>
      <c r="K21" s="1">
        <v>36526</v>
      </c>
      <c r="L21" s="9">
        <f t="shared" si="0"/>
        <v>188.81</v>
      </c>
    </row>
    <row r="22" spans="1:12">
      <c r="A22" s="11">
        <v>36166</v>
      </c>
      <c r="B22" s="12">
        <v>36312</v>
      </c>
      <c r="C22" s="9">
        <v>131.63999999999999</v>
      </c>
      <c r="D22" s="9">
        <f t="shared" si="1"/>
        <v>3.6678740596266364</v>
      </c>
      <c r="E22" s="9">
        <v>108.46</v>
      </c>
      <c r="F22" s="9">
        <v>134.93</v>
      </c>
      <c r="G22" s="9">
        <v>105.27</v>
      </c>
      <c r="I22" s="9" t="s">
        <v>419</v>
      </c>
      <c r="K22" s="1">
        <v>36617</v>
      </c>
      <c r="L22" s="9">
        <f t="shared" si="0"/>
        <v>242.85</v>
      </c>
    </row>
    <row r="23" spans="1:12">
      <c r="A23" s="11">
        <v>36167</v>
      </c>
      <c r="B23" s="12">
        <v>36342</v>
      </c>
      <c r="C23" s="9">
        <v>114.88</v>
      </c>
      <c r="D23" s="9">
        <f t="shared" si="1"/>
        <v>3.0667378537106247</v>
      </c>
      <c r="E23" s="9">
        <v>136.08000000000001</v>
      </c>
      <c r="F23" s="9">
        <v>150.34</v>
      </c>
      <c r="G23" s="9">
        <v>114.88</v>
      </c>
      <c r="I23" s="9" t="s">
        <v>420</v>
      </c>
      <c r="K23" s="1">
        <v>36708</v>
      </c>
      <c r="L23" s="9">
        <f t="shared" si="0"/>
        <v>200.22</v>
      </c>
    </row>
    <row r="24" spans="1:12">
      <c r="A24" s="11">
        <v>36168</v>
      </c>
      <c r="B24" s="12">
        <v>36373</v>
      </c>
      <c r="C24" s="9">
        <v>100.72</v>
      </c>
      <c r="D24" s="9">
        <f t="shared" si="1"/>
        <v>4.81453154875717</v>
      </c>
      <c r="E24" s="9">
        <v>114.39</v>
      </c>
      <c r="F24" s="9">
        <v>119.16</v>
      </c>
      <c r="G24" s="9">
        <v>98.87</v>
      </c>
      <c r="I24" s="9" t="s">
        <v>421</v>
      </c>
      <c r="K24" s="1">
        <v>36800</v>
      </c>
      <c r="L24" s="9">
        <f t="shared" si="0"/>
        <v>192.22</v>
      </c>
    </row>
    <row r="25" spans="1:12">
      <c r="A25" s="11">
        <v>36169</v>
      </c>
      <c r="B25" s="12">
        <v>36404</v>
      </c>
      <c r="C25" s="9">
        <v>87.13</v>
      </c>
      <c r="D25" s="9">
        <f t="shared" si="1"/>
        <v>3.2246484085862321</v>
      </c>
      <c r="E25" s="9">
        <v>104.91</v>
      </c>
      <c r="F25" s="9">
        <v>110.72</v>
      </c>
      <c r="G25" s="9">
        <v>83.33</v>
      </c>
      <c r="I25" s="9" t="s">
        <v>422</v>
      </c>
      <c r="K25" s="1">
        <v>36892</v>
      </c>
      <c r="L25" s="9">
        <f t="shared" si="0"/>
        <v>167.74</v>
      </c>
    </row>
    <row r="26" spans="1:12">
      <c r="A26" s="11">
        <v>36170</v>
      </c>
      <c r="B26" s="12">
        <v>36434</v>
      </c>
      <c r="C26" s="9">
        <v>106.86</v>
      </c>
      <c r="D26" s="9">
        <f t="shared" si="1"/>
        <v>3.2440801457194901</v>
      </c>
      <c r="E26" s="9">
        <v>88.74</v>
      </c>
      <c r="F26" s="9">
        <v>106.86</v>
      </c>
      <c r="G26" s="9">
        <v>88.74</v>
      </c>
      <c r="I26" s="9" t="s">
        <v>423</v>
      </c>
      <c r="K26" s="1">
        <v>36982</v>
      </c>
      <c r="L26" s="9">
        <f t="shared" si="0"/>
        <v>178.29</v>
      </c>
    </row>
    <row r="27" spans="1:12">
      <c r="A27" s="11">
        <v>36171</v>
      </c>
      <c r="B27" s="12">
        <v>36465</v>
      </c>
      <c r="C27" s="9">
        <v>120.76</v>
      </c>
      <c r="D27" s="9">
        <f t="shared" si="1"/>
        <v>2.3955564372148386</v>
      </c>
      <c r="E27" s="9">
        <v>102.64</v>
      </c>
      <c r="F27" s="9">
        <v>128.58000000000001</v>
      </c>
      <c r="G27" s="9">
        <v>102.64</v>
      </c>
      <c r="I27" s="9" t="s">
        <v>424</v>
      </c>
      <c r="K27" s="1">
        <v>37073</v>
      </c>
      <c r="L27" s="9">
        <f t="shared" si="0"/>
        <v>200.64</v>
      </c>
    </row>
    <row r="28" spans="1:12">
      <c r="A28" s="11">
        <v>36172</v>
      </c>
      <c r="B28" s="12">
        <v>36495</v>
      </c>
      <c r="C28" s="9">
        <v>151.87</v>
      </c>
      <c r="D28" s="9">
        <f t="shared" si="1"/>
        <v>3.3495809439788267</v>
      </c>
      <c r="E28" s="9">
        <v>119.71</v>
      </c>
      <c r="F28" s="9">
        <v>161.78</v>
      </c>
      <c r="G28" s="9">
        <v>116.24</v>
      </c>
      <c r="I28" s="9" t="s">
        <v>425</v>
      </c>
      <c r="K28" s="1">
        <v>37165</v>
      </c>
      <c r="L28" s="9">
        <f t="shared" si="0"/>
        <v>187.41</v>
      </c>
    </row>
    <row r="29" spans="1:12">
      <c r="A29" s="11">
        <v>36526</v>
      </c>
      <c r="B29" s="12">
        <v>36526</v>
      </c>
      <c r="C29" s="9">
        <v>188.81</v>
      </c>
      <c r="D29" s="9">
        <f t="shared" si="1"/>
        <v>4.2419680970568416</v>
      </c>
      <c r="E29" s="9">
        <v>173</v>
      </c>
      <c r="F29" s="9">
        <v>219.73</v>
      </c>
      <c r="G29" s="9">
        <v>173</v>
      </c>
      <c r="I29" s="9" t="s">
        <v>426</v>
      </c>
      <c r="K29" s="1">
        <v>37257</v>
      </c>
      <c r="L29" s="9">
        <f t="shared" si="0"/>
        <v>260.77</v>
      </c>
    </row>
    <row r="30" spans="1:12">
      <c r="A30" s="11">
        <v>36527</v>
      </c>
      <c r="B30" s="12">
        <v>36557</v>
      </c>
      <c r="C30" s="9">
        <v>191.49</v>
      </c>
      <c r="D30" s="9">
        <f t="shared" si="1"/>
        <v>3.0667841127482385</v>
      </c>
      <c r="E30" s="9">
        <v>191.59</v>
      </c>
      <c r="F30" s="9">
        <v>216.53</v>
      </c>
      <c r="G30" s="9">
        <v>186.67</v>
      </c>
      <c r="I30" s="9" t="s">
        <v>427</v>
      </c>
      <c r="K30" s="1">
        <v>37347</v>
      </c>
      <c r="L30" s="9">
        <f t="shared" si="0"/>
        <v>343.33</v>
      </c>
    </row>
    <row r="31" spans="1:12">
      <c r="A31" s="11">
        <v>36528</v>
      </c>
      <c r="B31" s="12">
        <v>36586</v>
      </c>
      <c r="C31" s="9">
        <v>254.68</v>
      </c>
      <c r="D31" s="9">
        <f t="shared" si="1"/>
        <v>2.9422365988909429</v>
      </c>
      <c r="E31" s="9">
        <v>198.99</v>
      </c>
      <c r="F31" s="9">
        <v>277.82</v>
      </c>
      <c r="G31" s="9">
        <v>198.99</v>
      </c>
      <c r="I31" s="9" t="s">
        <v>428</v>
      </c>
      <c r="K31" s="1">
        <v>37438</v>
      </c>
      <c r="L31" s="9">
        <f t="shared" si="0"/>
        <v>281.81</v>
      </c>
    </row>
    <row r="32" spans="1:12">
      <c r="A32" s="11">
        <v>36529</v>
      </c>
      <c r="B32" s="12">
        <v>36617</v>
      </c>
      <c r="C32" s="9">
        <v>242.85</v>
      </c>
      <c r="D32" s="9">
        <f t="shared" si="1"/>
        <v>2.5139751552795033</v>
      </c>
      <c r="E32" s="9">
        <v>257.3</v>
      </c>
      <c r="F32" s="9">
        <v>258.02</v>
      </c>
      <c r="G32" s="9">
        <v>225.28</v>
      </c>
      <c r="I32" s="9" t="s">
        <v>429</v>
      </c>
      <c r="K32" s="1">
        <v>37530</v>
      </c>
      <c r="L32" s="9">
        <f t="shared" si="0"/>
        <v>311.41000000000003</v>
      </c>
    </row>
    <row r="33" spans="1:12">
      <c r="A33" s="11">
        <v>36530</v>
      </c>
      <c r="B33" s="12">
        <v>36647</v>
      </c>
      <c r="C33" s="9">
        <v>217.05</v>
      </c>
      <c r="D33" s="9">
        <f t="shared" si="1"/>
        <v>2.0121442477055713</v>
      </c>
      <c r="E33" s="9">
        <v>244.88</v>
      </c>
      <c r="F33" s="9">
        <v>254.45</v>
      </c>
      <c r="G33" s="9">
        <v>190.54</v>
      </c>
      <c r="I33" s="9" t="s">
        <v>430</v>
      </c>
      <c r="K33" s="1">
        <v>37622</v>
      </c>
      <c r="L33" s="9">
        <f t="shared" si="0"/>
        <v>307.77999999999997</v>
      </c>
    </row>
    <row r="34" spans="1:12">
      <c r="A34" s="11">
        <v>36531</v>
      </c>
      <c r="B34" s="12">
        <v>36678</v>
      </c>
      <c r="C34" s="9">
        <v>194.93</v>
      </c>
      <c r="D34" s="9">
        <f t="shared" si="1"/>
        <v>1.4807809176542086</v>
      </c>
      <c r="E34" s="9">
        <v>221.1</v>
      </c>
      <c r="F34" s="9">
        <v>233.28</v>
      </c>
      <c r="G34" s="9">
        <v>189.57</v>
      </c>
      <c r="I34" s="9" t="s">
        <v>431</v>
      </c>
      <c r="K34" s="1">
        <v>37712</v>
      </c>
      <c r="L34" s="9">
        <f t="shared" si="0"/>
        <v>369.77</v>
      </c>
    </row>
    <row r="35" spans="1:12">
      <c r="A35" s="11">
        <v>36532</v>
      </c>
      <c r="B35" s="12">
        <v>36708</v>
      </c>
      <c r="C35" s="9">
        <v>200.22</v>
      </c>
      <c r="D35" s="9">
        <f t="shared" si="1"/>
        <v>1.7428621169916436</v>
      </c>
      <c r="E35" s="9">
        <v>199.13</v>
      </c>
      <c r="F35" s="9">
        <v>200.22</v>
      </c>
      <c r="G35" s="9">
        <v>188.37</v>
      </c>
      <c r="I35" s="9" t="s">
        <v>432</v>
      </c>
      <c r="K35" s="1">
        <v>37803</v>
      </c>
      <c r="L35" s="9">
        <f t="shared" si="0"/>
        <v>430.3</v>
      </c>
    </row>
    <row r="36" spans="1:12">
      <c r="A36" s="11">
        <v>36533</v>
      </c>
      <c r="B36" s="12">
        <v>36739</v>
      </c>
      <c r="C36" s="9">
        <v>239.03</v>
      </c>
      <c r="D36" s="9">
        <f t="shared" si="1"/>
        <v>2.3732128673550439</v>
      </c>
      <c r="E36" s="9">
        <v>209.47</v>
      </c>
      <c r="F36" s="9">
        <v>245.37</v>
      </c>
      <c r="G36" s="9">
        <v>209.47</v>
      </c>
      <c r="I36" s="9" t="s">
        <v>433</v>
      </c>
      <c r="K36" s="1">
        <v>37895</v>
      </c>
      <c r="L36" s="9">
        <f t="shared" si="0"/>
        <v>468.85</v>
      </c>
    </row>
    <row r="37" spans="1:12">
      <c r="A37" s="11">
        <v>36534</v>
      </c>
      <c r="B37" s="12">
        <v>36770</v>
      </c>
      <c r="C37" s="9">
        <v>204.61</v>
      </c>
      <c r="D37" s="9">
        <f t="shared" si="1"/>
        <v>2.3483300814874331</v>
      </c>
      <c r="E37" s="9">
        <v>237.54</v>
      </c>
      <c r="F37" s="9">
        <v>241.56</v>
      </c>
      <c r="G37" s="9">
        <v>189.84</v>
      </c>
      <c r="I37" s="9" t="s">
        <v>434</v>
      </c>
      <c r="K37" s="1">
        <v>37987</v>
      </c>
      <c r="L37" s="9">
        <f t="shared" si="0"/>
        <v>551.72</v>
      </c>
    </row>
    <row r="38" spans="1:12">
      <c r="A38" s="11">
        <v>36535</v>
      </c>
      <c r="B38" s="12">
        <v>36800</v>
      </c>
      <c r="C38" s="9">
        <v>192.22</v>
      </c>
      <c r="D38" s="9">
        <f t="shared" si="1"/>
        <v>1.7988021710649449</v>
      </c>
      <c r="E38" s="9">
        <v>207.61</v>
      </c>
      <c r="F38" s="9">
        <v>214.46</v>
      </c>
      <c r="G38" s="9">
        <v>190.37</v>
      </c>
      <c r="I38" s="9" t="s">
        <v>435</v>
      </c>
      <c r="K38" s="1">
        <v>38078</v>
      </c>
      <c r="L38" s="9">
        <f t="shared" si="0"/>
        <v>561.78</v>
      </c>
    </row>
    <row r="39" spans="1:12">
      <c r="A39" s="11">
        <v>36536</v>
      </c>
      <c r="B39" s="12">
        <v>36831</v>
      </c>
      <c r="C39" s="9">
        <v>149.84</v>
      </c>
      <c r="D39" s="9">
        <f t="shared" si="1"/>
        <v>1.2408082146406094</v>
      </c>
      <c r="E39" s="9">
        <v>199.6</v>
      </c>
      <c r="F39" s="9">
        <v>199.6</v>
      </c>
      <c r="G39" s="9">
        <v>149.84</v>
      </c>
      <c r="I39" s="9" t="s">
        <v>436</v>
      </c>
      <c r="K39" s="1">
        <v>38169</v>
      </c>
      <c r="L39" s="9">
        <f t="shared" si="0"/>
        <v>502.81</v>
      </c>
    </row>
    <row r="40" spans="1:12">
      <c r="A40" s="11">
        <v>36537</v>
      </c>
      <c r="B40" s="12">
        <v>36861</v>
      </c>
      <c r="C40" s="9">
        <v>144.38999999999999</v>
      </c>
      <c r="D40" s="9">
        <f t="shared" si="1"/>
        <v>0.95074734970698616</v>
      </c>
      <c r="E40" s="9">
        <v>142.47</v>
      </c>
      <c r="F40" s="9">
        <v>161.25</v>
      </c>
      <c r="G40" s="9">
        <v>130.96</v>
      </c>
      <c r="I40" s="9" t="s">
        <v>437</v>
      </c>
      <c r="K40" s="1">
        <v>38261</v>
      </c>
      <c r="L40" s="9">
        <f t="shared" si="0"/>
        <v>632.97</v>
      </c>
    </row>
    <row r="41" spans="1:12">
      <c r="A41" s="11">
        <v>36892</v>
      </c>
      <c r="B41" s="12">
        <v>36892</v>
      </c>
      <c r="C41" s="9">
        <v>167.74</v>
      </c>
      <c r="D41" s="9">
        <f t="shared" si="1"/>
        <v>0.88840633441025374</v>
      </c>
      <c r="E41" s="9">
        <v>135.72999999999999</v>
      </c>
      <c r="F41" s="9">
        <v>176.92</v>
      </c>
      <c r="G41" s="9">
        <v>135.72999999999999</v>
      </c>
      <c r="I41" s="9" t="s">
        <v>438</v>
      </c>
      <c r="K41" s="1">
        <v>38353</v>
      </c>
      <c r="L41" s="9">
        <f t="shared" si="0"/>
        <v>575.74</v>
      </c>
    </row>
    <row r="42" spans="1:12">
      <c r="A42" s="11">
        <v>36893</v>
      </c>
      <c r="B42" s="12">
        <v>36923</v>
      </c>
      <c r="C42" s="9">
        <v>158.1</v>
      </c>
      <c r="D42" s="9">
        <f t="shared" si="1"/>
        <v>0.82563058123139588</v>
      </c>
      <c r="E42" s="9">
        <v>165.61</v>
      </c>
      <c r="F42" s="9">
        <v>183.51</v>
      </c>
      <c r="G42" s="9">
        <v>158.1</v>
      </c>
      <c r="I42" s="9" t="s">
        <v>439</v>
      </c>
      <c r="K42" s="1">
        <v>38443</v>
      </c>
      <c r="L42" s="9">
        <f t="shared" si="0"/>
        <v>593.88</v>
      </c>
    </row>
    <row r="43" spans="1:12">
      <c r="A43" s="11">
        <v>36894</v>
      </c>
      <c r="B43" s="12">
        <v>36951</v>
      </c>
      <c r="C43" s="9">
        <v>166.67</v>
      </c>
      <c r="D43" s="9">
        <f t="shared" si="1"/>
        <v>0.65442908748233075</v>
      </c>
      <c r="E43" s="9">
        <v>155.41999999999999</v>
      </c>
      <c r="F43" s="9">
        <v>172</v>
      </c>
      <c r="G43" s="9">
        <v>155.41999999999999</v>
      </c>
      <c r="I43" s="9" t="s">
        <v>440</v>
      </c>
      <c r="K43" s="1">
        <v>38534</v>
      </c>
      <c r="L43" s="9">
        <f t="shared" si="0"/>
        <v>700.65</v>
      </c>
    </row>
    <row r="44" spans="1:12">
      <c r="A44" s="11">
        <v>36895</v>
      </c>
      <c r="B44" s="12">
        <v>36982</v>
      </c>
      <c r="C44" s="9">
        <v>178.29</v>
      </c>
      <c r="D44" s="9">
        <f t="shared" si="1"/>
        <v>0.73415688696726378</v>
      </c>
      <c r="E44" s="9">
        <v>164.38</v>
      </c>
      <c r="F44" s="9">
        <v>178.29</v>
      </c>
      <c r="G44" s="9">
        <v>156.29</v>
      </c>
      <c r="I44" s="9" t="s">
        <v>441</v>
      </c>
      <c r="K44" s="1">
        <v>38626</v>
      </c>
      <c r="L44" s="9">
        <f t="shared" si="0"/>
        <v>842.52</v>
      </c>
    </row>
    <row r="45" spans="1:12">
      <c r="A45" s="11">
        <v>36896</v>
      </c>
      <c r="B45" s="12">
        <v>37012</v>
      </c>
      <c r="C45" s="9">
        <v>207.71</v>
      </c>
      <c r="D45" s="9">
        <f t="shared" si="1"/>
        <v>0.95696844045150886</v>
      </c>
      <c r="E45" s="9">
        <v>182.37</v>
      </c>
      <c r="F45" s="9">
        <v>207.71</v>
      </c>
      <c r="G45" s="9">
        <v>181.1</v>
      </c>
      <c r="I45" s="9" t="s">
        <v>442</v>
      </c>
      <c r="K45" s="1">
        <v>38718</v>
      </c>
      <c r="L45" s="9">
        <f t="shared" si="0"/>
        <v>1171.44</v>
      </c>
    </row>
    <row r="46" spans="1:12">
      <c r="A46" s="11">
        <v>36897</v>
      </c>
      <c r="B46" s="12">
        <v>37043</v>
      </c>
      <c r="C46" s="9">
        <v>219.4</v>
      </c>
      <c r="D46" s="9">
        <f t="shared" si="1"/>
        <v>1.1255322423434053</v>
      </c>
      <c r="E46" s="9">
        <v>210.96</v>
      </c>
      <c r="F46" s="9">
        <v>231.04</v>
      </c>
      <c r="G46" s="9">
        <v>210.96</v>
      </c>
      <c r="I46" s="9" t="s">
        <v>443</v>
      </c>
      <c r="K46" s="1">
        <v>38808</v>
      </c>
      <c r="L46" s="9">
        <f t="shared" si="0"/>
        <v>1486.85</v>
      </c>
    </row>
    <row r="47" spans="1:12">
      <c r="A47" s="11">
        <v>36898</v>
      </c>
      <c r="B47" s="12">
        <v>37073</v>
      </c>
      <c r="C47" s="9">
        <v>200.64</v>
      </c>
      <c r="D47" s="9">
        <f t="shared" si="1"/>
        <v>1.0020976925382079</v>
      </c>
      <c r="E47" s="9">
        <v>217.9</v>
      </c>
      <c r="F47" s="9">
        <v>221.39</v>
      </c>
      <c r="G47" s="9">
        <v>199.35</v>
      </c>
      <c r="I47" s="9" t="s">
        <v>444</v>
      </c>
      <c r="K47" s="1">
        <v>38899</v>
      </c>
      <c r="L47" s="9">
        <f t="shared" si="0"/>
        <v>1380.24</v>
      </c>
    </row>
    <row r="48" spans="1:12">
      <c r="A48" s="11">
        <v>36899</v>
      </c>
      <c r="B48" s="12">
        <v>37104</v>
      </c>
      <c r="C48" s="9">
        <v>193.72</v>
      </c>
      <c r="D48" s="9">
        <f t="shared" si="1"/>
        <v>0.81044220390745936</v>
      </c>
      <c r="E48" s="9">
        <v>198.78</v>
      </c>
      <c r="F48" s="9">
        <v>200.87</v>
      </c>
      <c r="G48" s="9">
        <v>185.92</v>
      </c>
      <c r="I48" s="9" t="s">
        <v>445</v>
      </c>
      <c r="K48" s="1">
        <v>38991</v>
      </c>
      <c r="L48" s="9">
        <f t="shared" si="0"/>
        <v>1426.86</v>
      </c>
    </row>
    <row r="49" spans="1:12">
      <c r="A49" s="11">
        <v>36900</v>
      </c>
      <c r="B49" s="12">
        <v>37135</v>
      </c>
      <c r="C49" s="9">
        <v>167.33</v>
      </c>
      <c r="D49" s="9">
        <f t="shared" si="1"/>
        <v>0.81779971653389372</v>
      </c>
      <c r="E49" s="9">
        <v>197.69</v>
      </c>
      <c r="F49" s="9">
        <v>199.74</v>
      </c>
      <c r="G49" s="9">
        <v>165.44</v>
      </c>
      <c r="I49" s="9" t="s">
        <v>446</v>
      </c>
      <c r="K49" s="1">
        <v>39083</v>
      </c>
      <c r="L49" s="9">
        <f t="shared" si="0"/>
        <v>1656.94</v>
      </c>
    </row>
    <row r="50" spans="1:12">
      <c r="A50" s="11">
        <v>36901</v>
      </c>
      <c r="B50" s="12">
        <v>37165</v>
      </c>
      <c r="C50" s="9">
        <v>187.41</v>
      </c>
      <c r="D50" s="9">
        <f t="shared" si="1"/>
        <v>0.97497658932473208</v>
      </c>
      <c r="E50" s="9">
        <v>168.19</v>
      </c>
      <c r="F50" s="9">
        <v>187.41</v>
      </c>
      <c r="G50" s="9">
        <v>158.34</v>
      </c>
      <c r="I50" s="9" t="s">
        <v>447</v>
      </c>
      <c r="K50" s="1">
        <v>39173</v>
      </c>
      <c r="L50" s="9">
        <f t="shared" si="0"/>
        <v>1697.28</v>
      </c>
    </row>
    <row r="51" spans="1:12">
      <c r="A51" s="11">
        <v>36902</v>
      </c>
      <c r="B51" s="12">
        <v>37196</v>
      </c>
      <c r="C51" s="9">
        <v>213.32</v>
      </c>
      <c r="D51" s="9">
        <f t="shared" si="1"/>
        <v>1.4236518953550452</v>
      </c>
      <c r="E51" s="9">
        <v>188.78</v>
      </c>
      <c r="F51" s="9">
        <v>220.87</v>
      </c>
      <c r="G51" s="9">
        <v>188.78</v>
      </c>
      <c r="I51" s="9" t="s">
        <v>448</v>
      </c>
      <c r="K51" s="1">
        <v>39264</v>
      </c>
      <c r="L51" s="9">
        <f t="shared" si="0"/>
        <v>1734.42</v>
      </c>
    </row>
    <row r="52" spans="1:12">
      <c r="A52" s="11">
        <v>36903</v>
      </c>
      <c r="B52" s="12">
        <v>37226</v>
      </c>
      <c r="C52" s="9">
        <v>237.63</v>
      </c>
      <c r="D52" s="9">
        <f t="shared" si="1"/>
        <v>1.6457510907957615</v>
      </c>
      <c r="E52" s="9">
        <v>212.41</v>
      </c>
      <c r="F52" s="9">
        <v>237.63</v>
      </c>
      <c r="G52" s="9">
        <v>212.41</v>
      </c>
      <c r="I52" s="9" t="s">
        <v>449</v>
      </c>
      <c r="K52" s="1">
        <v>39356</v>
      </c>
      <c r="L52" s="9">
        <f t="shared" si="0"/>
        <v>1874.73</v>
      </c>
    </row>
    <row r="53" spans="1:12">
      <c r="A53" s="11">
        <v>37257</v>
      </c>
      <c r="B53" s="12">
        <v>37257</v>
      </c>
      <c r="C53" s="9">
        <v>260.77</v>
      </c>
      <c r="D53" s="9">
        <f t="shared" si="1"/>
        <v>1.5546083224037199</v>
      </c>
      <c r="E53" s="9">
        <v>246.79</v>
      </c>
      <c r="F53" s="9">
        <v>273.74</v>
      </c>
      <c r="G53" s="9">
        <v>246.79</v>
      </c>
      <c r="I53" s="9" t="s">
        <v>450</v>
      </c>
      <c r="K53" s="1">
        <v>39448</v>
      </c>
      <c r="L53" s="9">
        <f t="shared" si="0"/>
        <v>1574.33</v>
      </c>
    </row>
    <row r="54" spans="1:12">
      <c r="A54" s="11">
        <v>37258</v>
      </c>
      <c r="B54" s="12">
        <v>37288</v>
      </c>
      <c r="C54" s="9">
        <v>262.64999999999998</v>
      </c>
      <c r="D54" s="9">
        <f t="shared" si="1"/>
        <v>1.661290322580645</v>
      </c>
      <c r="E54" s="9">
        <v>262.13</v>
      </c>
      <c r="F54" s="9">
        <v>269.87</v>
      </c>
      <c r="G54" s="9">
        <v>250.71</v>
      </c>
      <c r="I54" s="9" t="s">
        <v>451</v>
      </c>
      <c r="K54" s="1">
        <v>39539</v>
      </c>
      <c r="L54" s="9">
        <f t="shared" si="0"/>
        <v>1667.35</v>
      </c>
    </row>
    <row r="55" spans="1:12">
      <c r="A55" s="11">
        <v>37259</v>
      </c>
      <c r="B55" s="12">
        <v>37316</v>
      </c>
      <c r="C55" s="9">
        <v>302.95999999999998</v>
      </c>
      <c r="D55" s="9">
        <f t="shared" si="1"/>
        <v>1.8177236455270895</v>
      </c>
      <c r="E55" s="9">
        <v>270.04000000000002</v>
      </c>
      <c r="F55" s="9">
        <v>302.95999999999998</v>
      </c>
      <c r="G55" s="9">
        <v>270.04000000000002</v>
      </c>
      <c r="I55" s="9" t="s">
        <v>452</v>
      </c>
      <c r="K55" s="1">
        <v>39630</v>
      </c>
      <c r="L55" s="9">
        <f t="shared" si="0"/>
        <v>1495.33</v>
      </c>
    </row>
    <row r="56" spans="1:12">
      <c r="A56" s="11">
        <v>37260</v>
      </c>
      <c r="B56" s="12">
        <v>37347</v>
      </c>
      <c r="C56" s="9">
        <v>343.33</v>
      </c>
      <c r="D56" s="9">
        <f t="shared" si="1"/>
        <v>1.9256828762129115</v>
      </c>
      <c r="E56" s="9">
        <v>302.2</v>
      </c>
      <c r="F56" s="9">
        <v>347.82</v>
      </c>
      <c r="G56" s="9">
        <v>293.08</v>
      </c>
      <c r="I56" s="9" t="s">
        <v>453</v>
      </c>
      <c r="K56" s="1">
        <v>39722</v>
      </c>
      <c r="L56" s="9">
        <f t="shared" si="0"/>
        <v>731.96</v>
      </c>
    </row>
    <row r="57" spans="1:12">
      <c r="A57" s="11">
        <v>37261</v>
      </c>
      <c r="B57" s="12">
        <v>37377</v>
      </c>
      <c r="C57" s="9">
        <v>333.61</v>
      </c>
      <c r="D57" s="9">
        <f t="shared" si="1"/>
        <v>1.6061335515863464</v>
      </c>
      <c r="E57" s="9">
        <v>340.72</v>
      </c>
      <c r="F57" s="9">
        <v>355.39</v>
      </c>
      <c r="G57" s="9">
        <v>328.81</v>
      </c>
      <c r="I57" s="9" t="s">
        <v>454</v>
      </c>
      <c r="K57" s="1">
        <v>39814</v>
      </c>
      <c r="L57" s="9">
        <f t="shared" si="0"/>
        <v>624.9</v>
      </c>
    </row>
    <row r="58" spans="1:12">
      <c r="A58" s="11">
        <v>37262</v>
      </c>
      <c r="B58" s="12">
        <v>37408</v>
      </c>
      <c r="C58" s="9">
        <v>304.18</v>
      </c>
      <c r="D58" s="9">
        <f t="shared" si="1"/>
        <v>1.3864175022789427</v>
      </c>
      <c r="E58" s="9">
        <v>333.75</v>
      </c>
      <c r="F58" s="9">
        <v>338.84</v>
      </c>
      <c r="G58" s="9">
        <v>290.47000000000003</v>
      </c>
      <c r="I58" s="9" t="s">
        <v>455</v>
      </c>
      <c r="K58" s="1">
        <v>39904</v>
      </c>
      <c r="L58" s="9">
        <f t="shared" si="0"/>
        <v>920.35</v>
      </c>
    </row>
    <row r="59" spans="1:12">
      <c r="A59" s="11">
        <v>37263</v>
      </c>
      <c r="B59" s="12">
        <v>37438</v>
      </c>
      <c r="C59" s="9">
        <v>281.81</v>
      </c>
      <c r="D59" s="9">
        <f t="shared" si="1"/>
        <v>1.4045554226475281</v>
      </c>
      <c r="E59" s="9">
        <v>306.20999999999998</v>
      </c>
      <c r="F59" s="9">
        <v>324.24</v>
      </c>
      <c r="G59" s="9">
        <v>275.42</v>
      </c>
      <c r="I59" s="9" t="s">
        <v>456</v>
      </c>
      <c r="K59" s="1">
        <v>39995</v>
      </c>
      <c r="L59" s="9">
        <f t="shared" si="0"/>
        <v>1053.3</v>
      </c>
    </row>
    <row r="60" spans="1:12">
      <c r="A60" s="11">
        <v>37264</v>
      </c>
      <c r="B60" s="12">
        <v>37469</v>
      </c>
      <c r="C60" s="9">
        <v>292.23</v>
      </c>
      <c r="D60" s="9">
        <f t="shared" si="1"/>
        <v>1.5085174478628951</v>
      </c>
      <c r="E60" s="9">
        <v>283.52</v>
      </c>
      <c r="F60" s="9">
        <v>307.54000000000002</v>
      </c>
      <c r="G60" s="9">
        <v>269.55</v>
      </c>
      <c r="I60" s="9" t="s">
        <v>457</v>
      </c>
      <c r="K60" s="1">
        <v>40087</v>
      </c>
      <c r="L60" s="9">
        <f t="shared" si="0"/>
        <v>1237.18</v>
      </c>
    </row>
    <row r="61" spans="1:12">
      <c r="A61" s="11">
        <v>37265</v>
      </c>
      <c r="B61" s="12">
        <v>37500</v>
      </c>
      <c r="C61" s="9">
        <v>289.95999999999998</v>
      </c>
      <c r="D61" s="9">
        <f t="shared" si="1"/>
        <v>1.7328632044463035</v>
      </c>
      <c r="E61" s="9">
        <v>287.58</v>
      </c>
      <c r="F61" s="9">
        <v>298.60000000000002</v>
      </c>
      <c r="G61" s="9">
        <v>282.5</v>
      </c>
      <c r="I61" s="9" t="s">
        <v>458</v>
      </c>
      <c r="K61" s="1">
        <v>40179</v>
      </c>
      <c r="L61" s="9">
        <f t="shared" si="0"/>
        <v>1419.42</v>
      </c>
    </row>
    <row r="62" spans="1:12">
      <c r="A62" s="11">
        <v>37266</v>
      </c>
      <c r="B62" s="12">
        <v>37530</v>
      </c>
      <c r="C62" s="9">
        <v>311.41000000000003</v>
      </c>
      <c r="D62" s="9">
        <f t="shared" si="1"/>
        <v>1.6616509257777068</v>
      </c>
      <c r="E62" s="9">
        <v>288.83</v>
      </c>
      <c r="F62" s="9">
        <v>311.45</v>
      </c>
      <c r="G62" s="9">
        <v>288.83</v>
      </c>
      <c r="I62" s="9" t="s">
        <v>459</v>
      </c>
      <c r="K62" s="1">
        <v>40269</v>
      </c>
      <c r="L62" s="9">
        <f t="shared" si="0"/>
        <v>1436.04</v>
      </c>
    </row>
    <row r="63" spans="1:12">
      <c r="A63" s="11">
        <v>37267</v>
      </c>
      <c r="B63" s="12">
        <v>37561</v>
      </c>
      <c r="C63" s="9">
        <v>321.41000000000003</v>
      </c>
      <c r="D63" s="9">
        <f t="shared" si="1"/>
        <v>1.5067035439714984</v>
      </c>
      <c r="E63" s="9">
        <v>310.74</v>
      </c>
      <c r="F63" s="9">
        <v>322.3</v>
      </c>
      <c r="G63" s="9">
        <v>300.07</v>
      </c>
      <c r="I63" s="9" t="s">
        <v>460</v>
      </c>
      <c r="K63" s="1">
        <v>40360</v>
      </c>
      <c r="L63" s="9">
        <f t="shared" si="0"/>
        <v>1397.12</v>
      </c>
    </row>
    <row r="64" spans="1:12">
      <c r="A64" s="11">
        <v>37268</v>
      </c>
      <c r="B64" s="12">
        <v>37591</v>
      </c>
      <c r="C64" s="9">
        <v>318.91000000000003</v>
      </c>
      <c r="D64" s="9">
        <f t="shared" si="1"/>
        <v>1.3420443546690235</v>
      </c>
      <c r="E64" s="9">
        <v>321.41000000000003</v>
      </c>
      <c r="F64" s="9">
        <v>326.04000000000002</v>
      </c>
      <c r="G64" s="9">
        <v>298.8</v>
      </c>
      <c r="I64" s="9" t="s">
        <v>458</v>
      </c>
      <c r="K64" s="1">
        <v>40452</v>
      </c>
      <c r="L64" s="9">
        <f t="shared" si="0"/>
        <v>1523.39</v>
      </c>
    </row>
    <row r="65" spans="1:12">
      <c r="A65" s="11">
        <v>37622</v>
      </c>
      <c r="B65" s="12">
        <v>37622</v>
      </c>
      <c r="C65" s="9">
        <v>307.77999999999997</v>
      </c>
      <c r="D65" s="9">
        <f t="shared" si="1"/>
        <v>1.1802738045020515</v>
      </c>
      <c r="E65" s="9">
        <v>318.91000000000003</v>
      </c>
      <c r="F65" s="9">
        <v>324.89</v>
      </c>
      <c r="G65" s="9">
        <v>295.32</v>
      </c>
      <c r="I65" s="9" t="s">
        <v>461</v>
      </c>
      <c r="K65" s="1">
        <v>40544</v>
      </c>
      <c r="L65" s="9">
        <f t="shared" si="0"/>
        <v>1723.42</v>
      </c>
    </row>
    <row r="66" spans="1:12">
      <c r="A66" s="11">
        <v>37623</v>
      </c>
      <c r="B66" s="12">
        <v>37653</v>
      </c>
      <c r="C66" s="9">
        <v>341.52</v>
      </c>
      <c r="D66" s="9">
        <f t="shared" si="1"/>
        <v>1.3002855511136493</v>
      </c>
      <c r="E66" s="9">
        <v>307.77999999999997</v>
      </c>
      <c r="F66" s="9">
        <v>341.54</v>
      </c>
      <c r="G66" s="9">
        <v>307.77999999999997</v>
      </c>
      <c r="I66" s="9" t="s">
        <v>462</v>
      </c>
      <c r="K66" s="1">
        <v>40634</v>
      </c>
      <c r="L66" s="9">
        <f t="shared" si="0"/>
        <v>1741.84</v>
      </c>
    </row>
    <row r="67" spans="1:12">
      <c r="A67" s="11">
        <v>37624</v>
      </c>
      <c r="B67" s="12">
        <v>37681</v>
      </c>
      <c r="C67" s="9">
        <v>325.56</v>
      </c>
      <c r="D67" s="9">
        <f t="shared" si="1"/>
        <v>1.0745973065751255</v>
      </c>
      <c r="E67" s="9">
        <v>341.52</v>
      </c>
      <c r="F67" s="9">
        <v>363.37</v>
      </c>
      <c r="G67" s="9">
        <v>322.83</v>
      </c>
      <c r="I67" s="9" t="s">
        <v>463</v>
      </c>
      <c r="K67" s="1">
        <v>40725</v>
      </c>
      <c r="L67" s="9">
        <f t="shared" ref="L67:L113" si="2">VLOOKUP(K67,B:C,2,FALSE)</f>
        <v>1705.18</v>
      </c>
    </row>
    <row r="68" spans="1:12">
      <c r="A68" s="11">
        <v>37625</v>
      </c>
      <c r="B68" s="12">
        <v>37712</v>
      </c>
      <c r="C68" s="9">
        <v>369.77</v>
      </c>
      <c r="D68" s="9">
        <f t="shared" si="1"/>
        <v>1.0770104564121983</v>
      </c>
      <c r="E68" s="9">
        <v>325.56</v>
      </c>
      <c r="F68" s="9">
        <v>386.96</v>
      </c>
      <c r="G68" s="9">
        <v>324.5</v>
      </c>
      <c r="I68" s="9" t="s">
        <v>464</v>
      </c>
      <c r="K68" s="1">
        <v>40817</v>
      </c>
      <c r="L68" s="9">
        <f t="shared" si="2"/>
        <v>1498.6</v>
      </c>
    </row>
    <row r="69" spans="1:12">
      <c r="A69" s="11">
        <v>37626</v>
      </c>
      <c r="B69" s="12">
        <v>37742</v>
      </c>
      <c r="C69" s="9">
        <v>421.08</v>
      </c>
      <c r="D69" s="9">
        <f t="shared" si="1"/>
        <v>1.2621923803243307</v>
      </c>
      <c r="E69" s="9">
        <v>369.77</v>
      </c>
      <c r="F69" s="9">
        <v>429.65</v>
      </c>
      <c r="G69" s="9">
        <v>369.77</v>
      </c>
      <c r="I69" s="9" t="s">
        <v>465</v>
      </c>
      <c r="K69" s="1">
        <v>40909</v>
      </c>
      <c r="L69" s="9">
        <f t="shared" si="2"/>
        <v>1514.03</v>
      </c>
    </row>
    <row r="70" spans="1:12">
      <c r="A70" s="11">
        <v>37627</v>
      </c>
      <c r="B70" s="12">
        <v>37773</v>
      </c>
      <c r="C70" s="9">
        <v>455.44</v>
      </c>
      <c r="D70" s="9">
        <f t="shared" si="1"/>
        <v>1.4972713524886581</v>
      </c>
      <c r="E70" s="9">
        <v>421.08</v>
      </c>
      <c r="F70" s="9">
        <v>461.88</v>
      </c>
      <c r="G70" s="9">
        <v>412.43</v>
      </c>
      <c r="I70" s="9" t="s">
        <v>466</v>
      </c>
      <c r="K70" s="1">
        <v>41000</v>
      </c>
      <c r="L70" s="9">
        <f t="shared" si="2"/>
        <v>1473.5</v>
      </c>
    </row>
    <row r="71" spans="1:12">
      <c r="A71" s="11">
        <v>37628</v>
      </c>
      <c r="B71" s="12">
        <v>37803</v>
      </c>
      <c r="C71" s="9">
        <v>430.3</v>
      </c>
      <c r="D71" s="9">
        <f t="shared" si="1"/>
        <v>1.5269152975408964</v>
      </c>
      <c r="E71" s="9">
        <v>455.44</v>
      </c>
      <c r="F71" s="9">
        <v>473.85</v>
      </c>
      <c r="G71" s="9">
        <v>386.23</v>
      </c>
      <c r="I71" s="9" t="s">
        <v>467</v>
      </c>
      <c r="K71" s="1">
        <v>41091</v>
      </c>
      <c r="L71" s="9">
        <f t="shared" si="2"/>
        <v>1407.02</v>
      </c>
    </row>
    <row r="72" spans="1:12">
      <c r="A72" s="11">
        <v>37629</v>
      </c>
      <c r="B72" s="12">
        <v>37834</v>
      </c>
      <c r="C72" s="9">
        <v>484</v>
      </c>
      <c r="D72" s="9">
        <f t="shared" si="1"/>
        <v>1.6562296820997158</v>
      </c>
      <c r="E72" s="9">
        <v>430.3</v>
      </c>
      <c r="F72" s="9">
        <v>484.5</v>
      </c>
      <c r="G72" s="9">
        <v>417.22</v>
      </c>
      <c r="I72" s="9" t="s">
        <v>468</v>
      </c>
      <c r="K72" s="1">
        <v>41183</v>
      </c>
      <c r="L72" s="9">
        <f t="shared" si="2"/>
        <v>1425.7</v>
      </c>
    </row>
    <row r="73" spans="1:12">
      <c r="A73" s="11">
        <v>37630</v>
      </c>
      <c r="B73" s="12">
        <v>37865</v>
      </c>
      <c r="C73" s="9">
        <v>515.16999999999996</v>
      </c>
      <c r="D73" s="9">
        <f t="shared" si="1"/>
        <v>1.7766933370120017</v>
      </c>
      <c r="E73" s="9">
        <v>484</v>
      </c>
      <c r="F73" s="9">
        <v>520.54</v>
      </c>
      <c r="G73" s="9">
        <v>484</v>
      </c>
      <c r="I73" s="9" t="s">
        <v>469</v>
      </c>
      <c r="K73" s="1">
        <v>41275</v>
      </c>
      <c r="L73" s="9">
        <f t="shared" si="2"/>
        <v>1546.76</v>
      </c>
    </row>
    <row r="74" spans="1:12">
      <c r="A74" s="11">
        <v>37631</v>
      </c>
      <c r="B74" s="12">
        <v>37895</v>
      </c>
      <c r="C74" s="9">
        <v>468.85</v>
      </c>
      <c r="D74" s="9">
        <f t="shared" si="1"/>
        <v>1.5055714331588581</v>
      </c>
      <c r="E74" s="9">
        <v>515.16999999999996</v>
      </c>
      <c r="F74" s="9">
        <v>591.32000000000005</v>
      </c>
      <c r="G74" s="9">
        <v>448.39</v>
      </c>
      <c r="I74" s="9" t="s">
        <v>470</v>
      </c>
      <c r="K74" s="1">
        <v>41365</v>
      </c>
      <c r="L74" s="9">
        <f t="shared" si="2"/>
        <v>1385.88</v>
      </c>
    </row>
    <row r="75" spans="1:12">
      <c r="A75" s="11">
        <v>37632</v>
      </c>
      <c r="B75" s="12">
        <v>37926</v>
      </c>
      <c r="C75" s="9">
        <v>484.73</v>
      </c>
      <c r="D75" s="9">
        <f t="shared" si="1"/>
        <v>1.5081360256370366</v>
      </c>
      <c r="E75" s="9">
        <v>468.85</v>
      </c>
      <c r="F75" s="9">
        <v>508.84</v>
      </c>
      <c r="G75" s="9">
        <v>421.88</v>
      </c>
      <c r="I75" s="9" t="s">
        <v>471</v>
      </c>
      <c r="K75" s="1">
        <v>41456</v>
      </c>
      <c r="L75" s="9">
        <f t="shared" si="2"/>
        <v>1375.79</v>
      </c>
    </row>
    <row r="76" spans="1:12">
      <c r="A76" s="11">
        <v>37633</v>
      </c>
      <c r="B76" s="12">
        <v>37956</v>
      </c>
      <c r="C76" s="9">
        <v>514.71</v>
      </c>
      <c r="D76" s="9">
        <f t="shared" si="1"/>
        <v>1.6139663227869931</v>
      </c>
      <c r="E76" s="9">
        <v>484.73</v>
      </c>
      <c r="F76" s="9">
        <v>525.57000000000005</v>
      </c>
      <c r="G76" s="9">
        <v>467.46</v>
      </c>
      <c r="I76" s="9" t="s">
        <v>472</v>
      </c>
      <c r="K76" s="1">
        <v>41548</v>
      </c>
      <c r="L76" s="9">
        <f t="shared" si="2"/>
        <v>1510.21</v>
      </c>
    </row>
    <row r="77" spans="1:12">
      <c r="A77" s="11">
        <v>37987</v>
      </c>
      <c r="B77" s="12">
        <v>37987</v>
      </c>
      <c r="C77" s="9">
        <v>551.72</v>
      </c>
      <c r="D77" s="9">
        <f t="shared" si="1"/>
        <v>1.7925791149522388</v>
      </c>
      <c r="E77" s="9">
        <v>514.71</v>
      </c>
      <c r="F77" s="9">
        <v>567.98</v>
      </c>
      <c r="G77" s="9">
        <v>514.71</v>
      </c>
      <c r="I77" s="9" t="s">
        <v>473</v>
      </c>
      <c r="K77" s="1">
        <v>41640</v>
      </c>
      <c r="L77" s="9">
        <f t="shared" si="2"/>
        <v>1454.45</v>
      </c>
    </row>
    <row r="78" spans="1:12">
      <c r="A78" s="11">
        <v>37988</v>
      </c>
      <c r="B78" s="12">
        <v>38018</v>
      </c>
      <c r="C78" s="9">
        <v>591.09</v>
      </c>
      <c r="D78" s="9">
        <f t="shared" si="1"/>
        <v>1.7307624736472245</v>
      </c>
      <c r="E78" s="9">
        <v>551.72</v>
      </c>
      <c r="F78" s="9">
        <v>592.04999999999995</v>
      </c>
      <c r="G78" s="9">
        <v>538.16</v>
      </c>
      <c r="I78" s="9" t="s">
        <v>474</v>
      </c>
      <c r="K78" s="1">
        <v>41730</v>
      </c>
      <c r="L78" s="9">
        <f t="shared" si="2"/>
        <v>1306.01</v>
      </c>
    </row>
    <row r="79" spans="1:12">
      <c r="A79" s="11">
        <v>37989</v>
      </c>
      <c r="B79" s="12">
        <v>38047</v>
      </c>
      <c r="C79" s="9">
        <v>644.64</v>
      </c>
      <c r="D79" s="9">
        <f t="shared" ref="D79:D142" si="3">C79/C67</f>
        <v>1.9800958348691484</v>
      </c>
      <c r="E79" s="9">
        <v>591.09</v>
      </c>
      <c r="F79" s="9">
        <v>648.30999999999995</v>
      </c>
      <c r="G79" s="9">
        <v>579.98</v>
      </c>
      <c r="I79" s="9" t="s">
        <v>475</v>
      </c>
      <c r="K79" s="1">
        <v>41821</v>
      </c>
      <c r="L79" s="9">
        <f t="shared" si="2"/>
        <v>1379.61</v>
      </c>
    </row>
    <row r="80" spans="1:12">
      <c r="A80" s="11">
        <v>37990</v>
      </c>
      <c r="B80" s="12">
        <v>38078</v>
      </c>
      <c r="C80" s="9">
        <v>561.78</v>
      </c>
      <c r="D80" s="9">
        <f t="shared" si="3"/>
        <v>1.5192687346188172</v>
      </c>
      <c r="E80" s="9">
        <v>644.64</v>
      </c>
      <c r="F80" s="9">
        <v>688.53</v>
      </c>
      <c r="G80" s="9">
        <v>547.72</v>
      </c>
      <c r="I80" s="9" t="s">
        <v>476</v>
      </c>
      <c r="K80" s="1">
        <v>41913</v>
      </c>
      <c r="L80" s="9">
        <f t="shared" si="2"/>
        <v>1488.47</v>
      </c>
    </row>
    <row r="81" spans="1:12">
      <c r="A81" s="11">
        <v>37991</v>
      </c>
      <c r="B81" s="12">
        <v>38108</v>
      </c>
      <c r="C81" s="9">
        <v>535.4</v>
      </c>
      <c r="D81" s="9">
        <f t="shared" si="3"/>
        <v>1.2714923529970552</v>
      </c>
      <c r="E81" s="9">
        <v>561.78</v>
      </c>
      <c r="F81" s="9">
        <v>584.69000000000005</v>
      </c>
      <c r="G81" s="9">
        <v>503.83</v>
      </c>
      <c r="I81" s="9" t="s">
        <v>477</v>
      </c>
      <c r="K81" s="1">
        <v>42005</v>
      </c>
      <c r="L81" s="9">
        <f t="shared" si="2"/>
        <v>1647.69</v>
      </c>
    </row>
    <row r="82" spans="1:12">
      <c r="A82" s="11">
        <v>37992</v>
      </c>
      <c r="B82" s="12">
        <v>38139</v>
      </c>
      <c r="C82" s="9">
        <v>534.84</v>
      </c>
      <c r="D82" s="9">
        <f t="shared" si="3"/>
        <v>1.1743369049710171</v>
      </c>
      <c r="E82" s="9">
        <v>535.4</v>
      </c>
      <c r="F82" s="9">
        <v>576.30999999999995</v>
      </c>
      <c r="G82" s="9">
        <v>486.36</v>
      </c>
      <c r="I82" s="9" t="s">
        <v>478</v>
      </c>
      <c r="K82" s="1">
        <v>42095</v>
      </c>
      <c r="L82" s="9">
        <f t="shared" si="2"/>
        <v>1688.34</v>
      </c>
    </row>
    <row r="83" spans="1:12">
      <c r="A83" s="11">
        <v>37993</v>
      </c>
      <c r="B83" s="12">
        <v>38169</v>
      </c>
      <c r="C83" s="9">
        <v>502.81</v>
      </c>
      <c r="D83" s="9">
        <f t="shared" si="3"/>
        <v>1.1685103416221241</v>
      </c>
      <c r="E83" s="9">
        <v>534.84</v>
      </c>
      <c r="F83" s="9">
        <v>560.73</v>
      </c>
      <c r="G83" s="9">
        <v>466.39</v>
      </c>
      <c r="I83" s="9" t="s">
        <v>479</v>
      </c>
      <c r="K83" s="1">
        <v>42186</v>
      </c>
      <c r="L83" s="9">
        <f t="shared" si="2"/>
        <v>1669</v>
      </c>
    </row>
    <row r="84" spans="1:12">
      <c r="A84" s="11">
        <v>37994</v>
      </c>
      <c r="B84" s="12">
        <v>38200</v>
      </c>
      <c r="C84" s="9">
        <v>549.28</v>
      </c>
      <c r="D84" s="9">
        <f t="shared" si="3"/>
        <v>1.1348760330578511</v>
      </c>
      <c r="E84" s="9">
        <v>502.81</v>
      </c>
      <c r="F84" s="9">
        <v>551.66</v>
      </c>
      <c r="G84" s="9">
        <v>488.91</v>
      </c>
      <c r="I84" s="9" t="s">
        <v>480</v>
      </c>
      <c r="K84" s="1">
        <v>42278</v>
      </c>
      <c r="L84" s="9">
        <f t="shared" si="2"/>
        <v>1711.53</v>
      </c>
    </row>
    <row r="85" spans="1:12">
      <c r="A85" s="11">
        <v>37995</v>
      </c>
      <c r="B85" s="12">
        <v>38231</v>
      </c>
      <c r="C85" s="9">
        <v>611.03</v>
      </c>
      <c r="D85" s="9">
        <f t="shared" si="3"/>
        <v>1.1860744996797175</v>
      </c>
      <c r="E85" s="9">
        <v>549.28</v>
      </c>
      <c r="F85" s="9">
        <v>613.55999999999995</v>
      </c>
      <c r="G85" s="9">
        <v>542.47</v>
      </c>
      <c r="I85" s="9" t="s">
        <v>481</v>
      </c>
      <c r="K85" s="1">
        <v>42370</v>
      </c>
      <c r="L85" s="9">
        <f t="shared" si="2"/>
        <v>1784.92</v>
      </c>
    </row>
    <row r="86" spans="1:12">
      <c r="A86" s="11">
        <v>37996</v>
      </c>
      <c r="B86" s="12">
        <v>38261</v>
      </c>
      <c r="C86" s="9">
        <v>632.97</v>
      </c>
      <c r="D86" s="9">
        <f t="shared" si="3"/>
        <v>1.350047989762184</v>
      </c>
      <c r="E86" s="9">
        <v>611.03</v>
      </c>
      <c r="F86" s="9">
        <v>710.61</v>
      </c>
      <c r="G86" s="9">
        <v>601.66999999999996</v>
      </c>
      <c r="I86" s="9" t="s">
        <v>482</v>
      </c>
      <c r="K86" s="1">
        <v>42461</v>
      </c>
      <c r="L86" s="9">
        <f t="shared" si="2"/>
        <v>1953.05</v>
      </c>
    </row>
    <row r="87" spans="1:12">
      <c r="A87" s="11">
        <v>37997</v>
      </c>
      <c r="B87" s="12">
        <v>38292</v>
      </c>
      <c r="C87" s="9">
        <v>570.76</v>
      </c>
      <c r="D87" s="9">
        <f t="shared" si="3"/>
        <v>1.1774802467352958</v>
      </c>
      <c r="E87" s="9">
        <v>632.97</v>
      </c>
      <c r="F87" s="9">
        <v>649.49</v>
      </c>
      <c r="G87" s="9">
        <v>565.16</v>
      </c>
      <c r="I87" s="9" t="s">
        <v>483</v>
      </c>
      <c r="K87" s="1">
        <v>42552</v>
      </c>
      <c r="L87" s="9">
        <f t="shared" si="2"/>
        <v>1944.62</v>
      </c>
    </row>
    <row r="88" spans="1:12">
      <c r="A88" s="11">
        <v>37998</v>
      </c>
      <c r="B88" s="12">
        <v>38322</v>
      </c>
      <c r="C88" s="9">
        <v>552.22</v>
      </c>
      <c r="D88" s="9">
        <f t="shared" si="3"/>
        <v>1.072875988420664</v>
      </c>
      <c r="E88" s="9">
        <v>570.76</v>
      </c>
      <c r="F88" s="9">
        <v>570.88</v>
      </c>
      <c r="G88" s="9">
        <v>483.55</v>
      </c>
      <c r="I88" s="9" t="s">
        <v>484</v>
      </c>
      <c r="K88" s="1">
        <v>42644</v>
      </c>
      <c r="L88" s="9">
        <f t="shared" si="2"/>
        <v>1989.64</v>
      </c>
    </row>
    <row r="89" spans="1:12">
      <c r="A89" s="11">
        <v>38353</v>
      </c>
      <c r="B89" s="12">
        <v>38353</v>
      </c>
      <c r="C89" s="9">
        <v>575.74</v>
      </c>
      <c r="D89" s="9">
        <f t="shared" si="3"/>
        <v>1.0435365765243239</v>
      </c>
      <c r="E89" s="9">
        <v>552.17999999999995</v>
      </c>
      <c r="F89" s="9">
        <v>583.62</v>
      </c>
      <c r="G89" s="9">
        <v>532.26</v>
      </c>
      <c r="I89" s="9" t="s">
        <v>485</v>
      </c>
      <c r="K89" s="1">
        <v>42736</v>
      </c>
      <c r="L89" s="9">
        <f t="shared" si="2"/>
        <v>2217.39</v>
      </c>
    </row>
    <row r="90" spans="1:12">
      <c r="A90" s="11">
        <v>38354</v>
      </c>
      <c r="B90" s="12">
        <v>38384</v>
      </c>
      <c r="C90" s="9">
        <v>635.38</v>
      </c>
      <c r="D90" s="9">
        <f t="shared" si="3"/>
        <v>1.0749293677781724</v>
      </c>
      <c r="E90" s="9">
        <v>575.74</v>
      </c>
      <c r="F90" s="9">
        <v>635.41999999999996</v>
      </c>
      <c r="G90" s="9">
        <v>572.47</v>
      </c>
      <c r="I90" s="9" t="s">
        <v>486</v>
      </c>
      <c r="K90" s="1">
        <v>42826</v>
      </c>
      <c r="L90" s="9">
        <f t="shared" si="2"/>
        <v>2016.71</v>
      </c>
    </row>
    <row r="91" spans="1:12">
      <c r="A91" s="11">
        <v>38355</v>
      </c>
      <c r="B91" s="12">
        <v>38412</v>
      </c>
      <c r="C91" s="9">
        <v>598.04</v>
      </c>
      <c r="D91" s="9">
        <f t="shared" si="3"/>
        <v>0.92771159096550004</v>
      </c>
      <c r="E91" s="9">
        <v>635.38</v>
      </c>
      <c r="F91" s="9">
        <v>635.83000000000004</v>
      </c>
      <c r="G91" s="9">
        <v>566.27</v>
      </c>
      <c r="I91" s="9" t="s">
        <v>487</v>
      </c>
      <c r="K91" s="1">
        <v>42917</v>
      </c>
      <c r="L91" s="9">
        <f t="shared" si="2"/>
        <v>1919.53</v>
      </c>
    </row>
    <row r="92" spans="1:12">
      <c r="A92" s="11">
        <v>38356</v>
      </c>
      <c r="B92" s="12">
        <v>38443</v>
      </c>
      <c r="C92" s="9">
        <v>593.88</v>
      </c>
      <c r="D92" s="9">
        <f t="shared" si="3"/>
        <v>1.0571398056178576</v>
      </c>
      <c r="E92" s="9">
        <v>598.04999999999995</v>
      </c>
      <c r="F92" s="9">
        <v>634.48</v>
      </c>
      <c r="G92" s="9">
        <v>586.34</v>
      </c>
      <c r="I92" s="9" t="s">
        <v>488</v>
      </c>
      <c r="K92" s="1">
        <v>43009</v>
      </c>
      <c r="L92" s="9">
        <f t="shared" si="2"/>
        <v>2064.31</v>
      </c>
    </row>
    <row r="93" spans="1:12">
      <c r="A93" s="11">
        <v>38357</v>
      </c>
      <c r="B93" s="12">
        <v>38473</v>
      </c>
      <c r="C93" s="9">
        <v>603.89</v>
      </c>
      <c r="D93" s="9">
        <f t="shared" si="3"/>
        <v>1.1279230481882705</v>
      </c>
      <c r="E93" s="9">
        <v>593.94000000000005</v>
      </c>
      <c r="F93" s="9">
        <v>606.54</v>
      </c>
      <c r="G93" s="9">
        <v>563.24</v>
      </c>
      <c r="I93" s="9" t="s">
        <v>489</v>
      </c>
      <c r="K93" s="1">
        <v>43101</v>
      </c>
      <c r="L93" s="9">
        <f t="shared" si="2"/>
        <v>2289.9899999999998</v>
      </c>
    </row>
    <row r="94" spans="1:12">
      <c r="A94" s="11">
        <v>38358</v>
      </c>
      <c r="B94" s="12">
        <v>38504</v>
      </c>
      <c r="C94" s="9">
        <v>639.98</v>
      </c>
      <c r="D94" s="9">
        <f t="shared" si="3"/>
        <v>1.1965821554109639</v>
      </c>
      <c r="E94" s="9">
        <v>603.89</v>
      </c>
      <c r="F94" s="9">
        <v>642.26</v>
      </c>
      <c r="G94" s="9">
        <v>596.98</v>
      </c>
      <c r="I94" s="9" t="s">
        <v>490</v>
      </c>
      <c r="K94" s="1">
        <v>43191</v>
      </c>
      <c r="L94" s="9">
        <f t="shared" si="2"/>
        <v>2307.02</v>
      </c>
    </row>
    <row r="95" spans="1:12">
      <c r="A95" s="11">
        <v>38359</v>
      </c>
      <c r="B95" s="12">
        <v>38534</v>
      </c>
      <c r="C95" s="9">
        <v>700.65</v>
      </c>
      <c r="D95" s="9">
        <f t="shared" si="3"/>
        <v>1.3934687058729938</v>
      </c>
      <c r="E95" s="9">
        <v>639.98</v>
      </c>
      <c r="F95" s="9">
        <v>708.89</v>
      </c>
      <c r="G95" s="9">
        <v>639.35</v>
      </c>
      <c r="I95" s="9" t="s">
        <v>491</v>
      </c>
      <c r="K95" s="1">
        <v>43282</v>
      </c>
      <c r="L95" s="9">
        <f t="shared" si="2"/>
        <v>2321.11</v>
      </c>
    </row>
    <row r="96" spans="1:12">
      <c r="A96" s="11">
        <v>38360</v>
      </c>
      <c r="B96" s="12">
        <v>38565</v>
      </c>
      <c r="C96" s="9">
        <v>784.28</v>
      </c>
      <c r="D96" s="9">
        <f t="shared" si="3"/>
        <v>1.427832799300903</v>
      </c>
      <c r="E96" s="9">
        <v>700.54</v>
      </c>
      <c r="F96" s="9">
        <v>788.52</v>
      </c>
      <c r="G96" s="9">
        <v>691.79</v>
      </c>
      <c r="I96" s="9" t="s">
        <v>492</v>
      </c>
      <c r="K96" s="1">
        <v>43374</v>
      </c>
      <c r="L96" s="9">
        <f t="shared" si="2"/>
        <v>2352.71</v>
      </c>
    </row>
    <row r="97" spans="1:12">
      <c r="A97" s="11">
        <v>38361</v>
      </c>
      <c r="B97" s="12">
        <v>38596</v>
      </c>
      <c r="C97" s="9">
        <v>892.5</v>
      </c>
      <c r="D97" s="9">
        <f t="shared" si="3"/>
        <v>1.460648413334861</v>
      </c>
      <c r="E97" s="9">
        <v>784.28</v>
      </c>
      <c r="F97" s="9">
        <v>900.41</v>
      </c>
      <c r="G97" s="9">
        <v>748.46</v>
      </c>
      <c r="I97" s="9" t="s">
        <v>493</v>
      </c>
      <c r="K97" s="1">
        <v>43466</v>
      </c>
      <c r="L97" s="9">
        <f t="shared" si="2"/>
        <v>2521.1</v>
      </c>
    </row>
    <row r="98" spans="1:12">
      <c r="A98" s="11">
        <v>38362</v>
      </c>
      <c r="B98" s="12">
        <v>38626</v>
      </c>
      <c r="C98" s="9">
        <v>842.52</v>
      </c>
      <c r="D98" s="9">
        <f t="shared" si="3"/>
        <v>1.3310583439973458</v>
      </c>
      <c r="E98" s="9">
        <v>892.76</v>
      </c>
      <c r="F98" s="9">
        <v>957.16</v>
      </c>
      <c r="G98" s="9">
        <v>773.45</v>
      </c>
      <c r="I98" s="9" t="s">
        <v>494</v>
      </c>
      <c r="K98" s="1">
        <v>43556</v>
      </c>
      <c r="L98" s="9">
        <f t="shared" si="2"/>
        <v>2559.3200000000002</v>
      </c>
    </row>
    <row r="99" spans="1:12">
      <c r="A99" s="11">
        <v>38363</v>
      </c>
      <c r="B99" s="12">
        <v>38657</v>
      </c>
      <c r="C99" s="9">
        <v>944.55</v>
      </c>
      <c r="D99" s="9">
        <f t="shared" si="3"/>
        <v>1.6548987315158734</v>
      </c>
      <c r="E99" s="9">
        <v>842.52</v>
      </c>
      <c r="F99" s="9">
        <v>954.96</v>
      </c>
      <c r="G99" s="9">
        <v>837.81</v>
      </c>
      <c r="I99" s="9" t="s">
        <v>495</v>
      </c>
      <c r="K99" s="1">
        <v>43647</v>
      </c>
      <c r="L99" s="9">
        <f t="shared" si="2"/>
        <v>2739.5</v>
      </c>
    </row>
    <row r="100" spans="1:12">
      <c r="A100" s="11">
        <v>38364</v>
      </c>
      <c r="B100" s="12">
        <v>38687</v>
      </c>
      <c r="C100" s="9">
        <v>1011</v>
      </c>
      <c r="D100" s="9">
        <f t="shared" si="3"/>
        <v>1.8307920756220346</v>
      </c>
      <c r="E100" s="9">
        <v>944.55</v>
      </c>
      <c r="F100" s="9">
        <v>1032.73</v>
      </c>
      <c r="G100" s="9">
        <v>944.55</v>
      </c>
      <c r="I100" s="9" t="s">
        <v>496</v>
      </c>
      <c r="K100" s="1">
        <v>43739</v>
      </c>
      <c r="L100" s="9">
        <f t="shared" si="2"/>
        <v>2893.98</v>
      </c>
    </row>
    <row r="101" spans="1:12">
      <c r="A101" s="11">
        <v>38718</v>
      </c>
      <c r="B101" s="12">
        <v>38718</v>
      </c>
      <c r="C101" s="9">
        <v>1171.44</v>
      </c>
      <c r="D101" s="9">
        <f t="shared" si="3"/>
        <v>2.0346684267203945</v>
      </c>
      <c r="E101" s="9">
        <v>1012.31</v>
      </c>
      <c r="F101" s="9">
        <v>1242.08</v>
      </c>
      <c r="G101" s="9">
        <v>1011</v>
      </c>
      <c r="I101" s="9" t="s">
        <v>497</v>
      </c>
      <c r="K101" s="1">
        <v>43831</v>
      </c>
      <c r="L101" s="9">
        <f t="shared" si="2"/>
        <v>3076.65</v>
      </c>
    </row>
    <row r="102" spans="1:12">
      <c r="A102" s="11">
        <v>38719</v>
      </c>
      <c r="B102" s="12">
        <v>38749</v>
      </c>
      <c r="C102" s="9">
        <v>1320.83</v>
      </c>
      <c r="D102" s="9">
        <f t="shared" si="3"/>
        <v>2.0788032358588562</v>
      </c>
      <c r="E102" s="9">
        <v>1171.44</v>
      </c>
      <c r="F102" s="9">
        <v>1424.62</v>
      </c>
      <c r="G102" s="9">
        <v>1158.1199999999999</v>
      </c>
      <c r="I102" s="9" t="s">
        <v>498</v>
      </c>
      <c r="K102" s="1">
        <v>43922</v>
      </c>
      <c r="L102" s="9">
        <f t="shared" si="2"/>
        <v>2650.56</v>
      </c>
    </row>
    <row r="103" spans="1:12">
      <c r="A103" s="11">
        <v>38720</v>
      </c>
      <c r="B103" s="12">
        <v>38777</v>
      </c>
      <c r="C103" s="9">
        <v>1299.19</v>
      </c>
      <c r="D103" s="9">
        <f t="shared" si="3"/>
        <v>2.1724132165072572</v>
      </c>
      <c r="E103" s="9">
        <v>1320.83</v>
      </c>
      <c r="F103" s="9">
        <v>1367.98</v>
      </c>
      <c r="G103" s="9">
        <v>1205.3</v>
      </c>
      <c r="I103" s="9" t="s">
        <v>499</v>
      </c>
      <c r="K103" s="1">
        <v>44013</v>
      </c>
      <c r="L103" s="9">
        <f t="shared" si="2"/>
        <v>2911.57</v>
      </c>
    </row>
    <row r="104" spans="1:12">
      <c r="A104" s="11">
        <v>38721</v>
      </c>
      <c r="B104" s="12">
        <v>38808</v>
      </c>
      <c r="C104" s="9">
        <v>1486.85</v>
      </c>
      <c r="D104" s="9">
        <f t="shared" si="3"/>
        <v>2.503620259985182</v>
      </c>
      <c r="E104" s="9">
        <v>1299.19</v>
      </c>
      <c r="F104" s="9">
        <v>1519</v>
      </c>
      <c r="G104" s="9">
        <v>1297.04</v>
      </c>
      <c r="I104" s="9" t="s">
        <v>500</v>
      </c>
      <c r="K104" s="1">
        <v>44105</v>
      </c>
      <c r="L104" s="9">
        <f t="shared" si="2"/>
        <v>2690.59</v>
      </c>
    </row>
    <row r="105" spans="1:12">
      <c r="A105" s="11">
        <v>38722</v>
      </c>
      <c r="B105" s="12">
        <v>38838</v>
      </c>
      <c r="C105" s="9">
        <v>1281.5</v>
      </c>
      <c r="D105" s="9">
        <f t="shared" si="3"/>
        <v>2.1220752123731144</v>
      </c>
      <c r="E105" s="9">
        <v>1486.85</v>
      </c>
      <c r="F105" s="9">
        <v>1616.32</v>
      </c>
      <c r="G105" s="9">
        <v>1120.06</v>
      </c>
      <c r="I105" s="9" t="s">
        <v>501</v>
      </c>
      <c r="K105" s="1">
        <v>44197</v>
      </c>
      <c r="L105" s="9">
        <f t="shared" si="2"/>
        <v>3277.08</v>
      </c>
    </row>
    <row r="106" spans="1:12">
      <c r="A106" s="11">
        <v>38723</v>
      </c>
      <c r="B106" s="12">
        <v>38869</v>
      </c>
      <c r="C106" s="9">
        <v>1331.39</v>
      </c>
      <c r="D106" s="9">
        <f t="shared" si="3"/>
        <v>2.0803618863089475</v>
      </c>
      <c r="E106" s="9">
        <v>1281.5</v>
      </c>
      <c r="F106" s="9">
        <v>1389.21</v>
      </c>
      <c r="G106" s="9">
        <v>1062.82</v>
      </c>
      <c r="I106" s="9" t="s">
        <v>502</v>
      </c>
      <c r="K106" s="1">
        <v>44287</v>
      </c>
      <c r="L106" s="9">
        <f t="shared" si="2"/>
        <v>3544</v>
      </c>
    </row>
    <row r="107" spans="1:12">
      <c r="A107" s="11">
        <v>38724</v>
      </c>
      <c r="B107" s="12">
        <v>38899</v>
      </c>
      <c r="C107" s="9">
        <v>1380.24</v>
      </c>
      <c r="D107" s="9">
        <f t="shared" si="3"/>
        <v>1.969942196531792</v>
      </c>
      <c r="E107" s="9">
        <v>1331.39</v>
      </c>
      <c r="F107" s="9">
        <v>1403.18</v>
      </c>
      <c r="G107" s="9">
        <v>1255.05</v>
      </c>
      <c r="I107" s="9" t="s">
        <v>503</v>
      </c>
      <c r="K107" s="1">
        <v>44378</v>
      </c>
      <c r="L107" s="9">
        <f t="shared" si="2"/>
        <v>3771.58</v>
      </c>
    </row>
    <row r="108" spans="1:12">
      <c r="A108" s="11">
        <v>38725</v>
      </c>
      <c r="B108" s="12">
        <v>38930</v>
      </c>
      <c r="C108" s="9">
        <v>1448.72</v>
      </c>
      <c r="D108" s="9">
        <f t="shared" si="3"/>
        <v>1.8471974294894682</v>
      </c>
      <c r="E108" s="9">
        <v>1380.3</v>
      </c>
      <c r="F108" s="9">
        <v>1498.67</v>
      </c>
      <c r="G108" s="9">
        <v>1363.67</v>
      </c>
      <c r="I108" s="9" t="s">
        <v>504</v>
      </c>
      <c r="K108" s="1">
        <v>44470</v>
      </c>
      <c r="L108" s="9">
        <f t="shared" si="2"/>
        <v>4150</v>
      </c>
    </row>
    <row r="109" spans="1:12">
      <c r="A109" s="11">
        <v>38726</v>
      </c>
      <c r="B109" s="12">
        <v>38961</v>
      </c>
      <c r="C109" s="9">
        <v>1367.24</v>
      </c>
      <c r="D109" s="9">
        <f t="shared" si="3"/>
        <v>1.531921568627451</v>
      </c>
      <c r="E109" s="9">
        <v>1448.72</v>
      </c>
      <c r="F109" s="9">
        <v>1482.21</v>
      </c>
      <c r="G109" s="9">
        <v>1253.3800000000001</v>
      </c>
      <c r="I109" s="9" t="s">
        <v>505</v>
      </c>
      <c r="K109" s="1">
        <v>44562</v>
      </c>
      <c r="L109" s="9">
        <f t="shared" si="2"/>
        <v>3530.38</v>
      </c>
    </row>
    <row r="110" spans="1:12">
      <c r="A110" s="11">
        <v>38727</v>
      </c>
      <c r="B110" s="12">
        <v>38991</v>
      </c>
      <c r="C110" s="9">
        <v>1426.86</v>
      </c>
      <c r="D110" s="9">
        <f t="shared" si="3"/>
        <v>1.6935621706309643</v>
      </c>
      <c r="E110" s="9">
        <v>1367.27</v>
      </c>
      <c r="F110" s="9">
        <v>1466.82</v>
      </c>
      <c r="G110" s="9">
        <v>1304.6500000000001</v>
      </c>
      <c r="I110" s="9" t="s">
        <v>506</v>
      </c>
      <c r="K110" s="1">
        <v>44652</v>
      </c>
      <c r="L110" s="9">
        <f t="shared" si="2"/>
        <v>2445.17</v>
      </c>
    </row>
    <row r="111" spans="1:12">
      <c r="A111" s="11">
        <v>38728</v>
      </c>
      <c r="B111" s="12">
        <v>39022</v>
      </c>
      <c r="C111" s="9">
        <v>1550.58</v>
      </c>
      <c r="D111" s="9">
        <f t="shared" si="3"/>
        <v>1.6416071144989677</v>
      </c>
      <c r="E111" s="9">
        <v>1426.87</v>
      </c>
      <c r="F111" s="9">
        <v>1558.83</v>
      </c>
      <c r="G111" s="9">
        <v>1426.86</v>
      </c>
      <c r="I111" s="9" t="s">
        <v>507</v>
      </c>
      <c r="K111" s="1">
        <v>44743</v>
      </c>
      <c r="L111" s="9">
        <f t="shared" si="2"/>
        <v>2213.81</v>
      </c>
    </row>
    <row r="112" spans="1:12">
      <c r="A112" s="11">
        <v>38729</v>
      </c>
      <c r="B112" s="12">
        <v>39052</v>
      </c>
      <c r="C112" s="9">
        <v>1693.47</v>
      </c>
      <c r="D112" s="9">
        <f t="shared" si="3"/>
        <v>1.6750445103857567</v>
      </c>
      <c r="E112" s="9">
        <v>1550.7</v>
      </c>
      <c r="F112" s="9">
        <v>1698.44</v>
      </c>
      <c r="G112" s="9">
        <v>1546.42</v>
      </c>
      <c r="I112" s="9" t="s">
        <v>508</v>
      </c>
      <c r="K112" s="1">
        <v>44835</v>
      </c>
      <c r="L112" s="9">
        <f t="shared" si="2"/>
        <v>2166.61</v>
      </c>
    </row>
    <row r="113" spans="1:12">
      <c r="A113" s="11">
        <v>39083</v>
      </c>
      <c r="B113" s="12">
        <v>39083</v>
      </c>
      <c r="C113" s="9">
        <v>1656.94</v>
      </c>
      <c r="D113" s="9">
        <f t="shared" si="3"/>
        <v>1.4144471761251109</v>
      </c>
      <c r="E113" s="9">
        <v>1692.14</v>
      </c>
      <c r="F113" s="9">
        <v>1695.5</v>
      </c>
      <c r="G113" s="9">
        <v>1528.85</v>
      </c>
      <c r="I113" s="9" t="s">
        <v>509</v>
      </c>
      <c r="K113" s="1">
        <v>44927</v>
      </c>
      <c r="L113" s="9">
        <f t="shared" si="2"/>
        <v>2166.69</v>
      </c>
    </row>
    <row r="114" spans="1:12">
      <c r="A114" s="11">
        <v>39084</v>
      </c>
      <c r="B114" s="12">
        <v>39114</v>
      </c>
      <c r="C114" s="9">
        <v>1655.25</v>
      </c>
      <c r="D114" s="9">
        <f t="shared" si="3"/>
        <v>1.253189282496612</v>
      </c>
      <c r="E114" s="9">
        <v>1656.95</v>
      </c>
      <c r="F114" s="9">
        <v>1756.85</v>
      </c>
      <c r="G114" s="9">
        <v>1608.85</v>
      </c>
      <c r="I114" s="9" t="s">
        <v>478</v>
      </c>
    </row>
    <row r="115" spans="1:12">
      <c r="A115" s="11">
        <v>39085</v>
      </c>
      <c r="B115" s="12">
        <v>39142</v>
      </c>
      <c r="C115" s="9">
        <v>1698.08</v>
      </c>
      <c r="D115" s="9">
        <f t="shared" si="3"/>
        <v>1.3070297646995435</v>
      </c>
      <c r="E115" s="9">
        <v>1655.23</v>
      </c>
      <c r="F115" s="9">
        <v>1730.36</v>
      </c>
      <c r="G115" s="9">
        <v>1484.69</v>
      </c>
      <c r="I115" s="9" t="s">
        <v>510</v>
      </c>
    </row>
    <row r="116" spans="1:12">
      <c r="A116" s="11">
        <v>39086</v>
      </c>
      <c r="B116" s="12">
        <v>39173</v>
      </c>
      <c r="C116" s="9">
        <v>1697.28</v>
      </c>
      <c r="D116" s="9">
        <f t="shared" si="3"/>
        <v>1.1415273901200524</v>
      </c>
      <c r="E116" s="9">
        <v>1698.09</v>
      </c>
      <c r="F116" s="9">
        <v>1780.54</v>
      </c>
      <c r="G116" s="9">
        <v>1668.65</v>
      </c>
      <c r="I116" s="9" t="s">
        <v>511</v>
      </c>
    </row>
    <row r="117" spans="1:12">
      <c r="A117" s="11">
        <v>39087</v>
      </c>
      <c r="B117" s="12">
        <v>39203</v>
      </c>
      <c r="C117" s="9">
        <v>1570.34</v>
      </c>
      <c r="D117" s="9">
        <f t="shared" si="3"/>
        <v>1.2253921186110026</v>
      </c>
      <c r="E117" s="9">
        <v>1697.28</v>
      </c>
      <c r="F117" s="9">
        <v>1707.23</v>
      </c>
      <c r="G117" s="9">
        <v>1485.66</v>
      </c>
      <c r="I117" s="9" t="s">
        <v>512</v>
      </c>
    </row>
    <row r="118" spans="1:12">
      <c r="A118" s="11">
        <v>39088</v>
      </c>
      <c r="B118" s="12">
        <v>39234</v>
      </c>
      <c r="C118" s="9">
        <v>1665.96</v>
      </c>
      <c r="D118" s="9">
        <f t="shared" si="3"/>
        <v>1.2512937606561563</v>
      </c>
      <c r="E118" s="9">
        <v>1570.41</v>
      </c>
      <c r="F118" s="9">
        <v>1703.53</v>
      </c>
      <c r="G118" s="9">
        <v>1555.67</v>
      </c>
      <c r="I118" s="9" t="s">
        <v>513</v>
      </c>
    </row>
    <row r="119" spans="1:12">
      <c r="A119" s="11">
        <v>39089</v>
      </c>
      <c r="B119" s="12">
        <v>39264</v>
      </c>
      <c r="C119" s="9">
        <v>1734.42</v>
      </c>
      <c r="D119" s="9">
        <f t="shared" si="3"/>
        <v>1.2566075465136499</v>
      </c>
      <c r="E119" s="9">
        <v>1665.96</v>
      </c>
      <c r="F119" s="9">
        <v>1817.58</v>
      </c>
      <c r="G119" s="9">
        <v>1665.28</v>
      </c>
      <c r="I119" s="9" t="s">
        <v>514</v>
      </c>
    </row>
    <row r="120" spans="1:12">
      <c r="A120" s="11">
        <v>39090</v>
      </c>
      <c r="B120" s="12">
        <v>39295</v>
      </c>
      <c r="C120" s="9">
        <v>1677.02</v>
      </c>
      <c r="D120" s="9">
        <f t="shared" si="3"/>
        <v>1.1575873874868849</v>
      </c>
      <c r="E120" s="9">
        <v>1734.41</v>
      </c>
      <c r="F120" s="9">
        <v>1736.66</v>
      </c>
      <c r="G120" s="9">
        <v>1567.4</v>
      </c>
      <c r="I120" s="9" t="s">
        <v>515</v>
      </c>
    </row>
    <row r="121" spans="1:12">
      <c r="A121" s="11">
        <v>39091</v>
      </c>
      <c r="B121" s="12">
        <v>39326</v>
      </c>
      <c r="C121" s="9">
        <v>1759.44</v>
      </c>
      <c r="D121" s="9">
        <f t="shared" si="3"/>
        <v>1.2868552704718996</v>
      </c>
      <c r="E121" s="9">
        <v>1677.02</v>
      </c>
      <c r="F121" s="9">
        <v>1763.33</v>
      </c>
      <c r="G121" s="9">
        <v>1630.83</v>
      </c>
      <c r="I121" s="9" t="s">
        <v>516</v>
      </c>
    </row>
    <row r="122" spans="1:12">
      <c r="A122" s="11">
        <v>39092</v>
      </c>
      <c r="B122" s="12">
        <v>39356</v>
      </c>
      <c r="C122" s="9">
        <v>1874.73</v>
      </c>
      <c r="D122" s="9">
        <f t="shared" si="3"/>
        <v>1.3138850342710569</v>
      </c>
      <c r="E122" s="9">
        <v>1759.44</v>
      </c>
      <c r="F122" s="9">
        <v>1885.1</v>
      </c>
      <c r="G122" s="9">
        <v>1724.32</v>
      </c>
      <c r="I122" s="9" t="s">
        <v>517</v>
      </c>
    </row>
    <row r="123" spans="1:12">
      <c r="A123" s="11">
        <v>39093</v>
      </c>
      <c r="B123" s="12">
        <v>39387</v>
      </c>
      <c r="C123" s="9">
        <v>1850.64</v>
      </c>
      <c r="D123" s="9">
        <f t="shared" si="3"/>
        <v>1.193514684827613</v>
      </c>
      <c r="E123" s="9">
        <v>1875.11</v>
      </c>
      <c r="F123" s="9">
        <v>1933.2</v>
      </c>
      <c r="G123" s="9">
        <v>1761.61</v>
      </c>
      <c r="I123" s="9" t="s">
        <v>518</v>
      </c>
    </row>
    <row r="124" spans="1:12">
      <c r="A124" s="11">
        <v>39094</v>
      </c>
      <c r="B124" s="12">
        <v>39417</v>
      </c>
      <c r="C124" s="9">
        <v>1888.86</v>
      </c>
      <c r="D124" s="9">
        <f t="shared" si="3"/>
        <v>1.1153784832326523</v>
      </c>
      <c r="E124" s="9">
        <v>1850.64</v>
      </c>
      <c r="F124" s="9">
        <v>1970.46</v>
      </c>
      <c r="G124" s="9">
        <v>1832.01</v>
      </c>
      <c r="I124" s="9" t="s">
        <v>519</v>
      </c>
    </row>
    <row r="125" spans="1:12">
      <c r="A125" s="11">
        <v>39448</v>
      </c>
      <c r="B125" s="12">
        <v>39448</v>
      </c>
      <c r="C125" s="9">
        <v>1574.33</v>
      </c>
      <c r="D125" s="9">
        <f t="shared" si="3"/>
        <v>0.95014303475080564</v>
      </c>
      <c r="E125" s="9">
        <v>1888.86</v>
      </c>
      <c r="F125" s="9">
        <v>1942.36</v>
      </c>
      <c r="G125" s="9">
        <v>1509.7</v>
      </c>
      <c r="I125" s="9" t="s">
        <v>520</v>
      </c>
    </row>
    <row r="126" spans="1:12">
      <c r="A126" s="11">
        <v>39449</v>
      </c>
      <c r="B126" s="12">
        <v>39479</v>
      </c>
      <c r="C126" s="9">
        <v>1660.42</v>
      </c>
      <c r="D126" s="9">
        <f t="shared" si="3"/>
        <v>1.003123395257514</v>
      </c>
      <c r="E126" s="9">
        <v>1574.33</v>
      </c>
      <c r="F126" s="9">
        <v>1746.94</v>
      </c>
      <c r="G126" s="9">
        <v>1549.62</v>
      </c>
      <c r="I126" s="9" t="s">
        <v>521</v>
      </c>
    </row>
    <row r="127" spans="1:12">
      <c r="A127" s="11">
        <v>39450</v>
      </c>
      <c r="B127" s="12">
        <v>39508</v>
      </c>
      <c r="C127" s="9">
        <v>1628.43</v>
      </c>
      <c r="D127" s="9">
        <f t="shared" si="3"/>
        <v>0.95898308678036381</v>
      </c>
      <c r="E127" s="9">
        <v>1660.42</v>
      </c>
      <c r="F127" s="9">
        <v>1698.4</v>
      </c>
      <c r="G127" s="9">
        <v>1550.78</v>
      </c>
      <c r="I127" s="9" t="s">
        <v>522</v>
      </c>
    </row>
    <row r="128" spans="1:12">
      <c r="A128" s="11">
        <v>39451</v>
      </c>
      <c r="B128" s="12">
        <v>39539</v>
      </c>
      <c r="C128" s="9">
        <v>1667.35</v>
      </c>
      <c r="D128" s="9">
        <f t="shared" si="3"/>
        <v>0.982365903092006</v>
      </c>
      <c r="E128" s="9">
        <v>1628.43</v>
      </c>
      <c r="F128" s="9">
        <v>1717.72</v>
      </c>
      <c r="G128" s="9">
        <v>1615.82</v>
      </c>
      <c r="I128" s="9" t="s">
        <v>523</v>
      </c>
    </row>
    <row r="129" spans="1:9">
      <c r="A129" s="11">
        <v>39452</v>
      </c>
      <c r="B129" s="12">
        <v>39569</v>
      </c>
      <c r="C129" s="9">
        <v>1925.24</v>
      </c>
      <c r="D129" s="9">
        <f t="shared" si="3"/>
        <v>1.2260020123030682</v>
      </c>
      <c r="E129" s="9">
        <v>1667.35</v>
      </c>
      <c r="F129" s="9">
        <v>1966.32</v>
      </c>
      <c r="G129" s="9">
        <v>1667.35</v>
      </c>
      <c r="I129" s="9" t="s">
        <v>524</v>
      </c>
    </row>
    <row r="130" spans="1:9">
      <c r="A130" s="11">
        <v>39453</v>
      </c>
      <c r="B130" s="12">
        <v>39600</v>
      </c>
      <c r="C130" s="9">
        <v>1753.67</v>
      </c>
      <c r="D130" s="9">
        <f t="shared" si="3"/>
        <v>1.052648322888905</v>
      </c>
      <c r="E130" s="9">
        <v>1925.24</v>
      </c>
      <c r="F130" s="9">
        <v>1932</v>
      </c>
      <c r="G130" s="9">
        <v>1725.53</v>
      </c>
      <c r="I130" s="9" t="s">
        <v>525</v>
      </c>
    </row>
    <row r="131" spans="1:9">
      <c r="A131" s="11">
        <v>39454</v>
      </c>
      <c r="B131" s="12">
        <v>39630</v>
      </c>
      <c r="C131" s="9">
        <v>1495.33</v>
      </c>
      <c r="D131" s="9">
        <f t="shared" si="3"/>
        <v>0.86214988295799166</v>
      </c>
      <c r="E131" s="9">
        <v>1753.67</v>
      </c>
      <c r="F131" s="9">
        <v>1759.95</v>
      </c>
      <c r="G131" s="9">
        <v>1416.18</v>
      </c>
      <c r="I131" s="9" t="s">
        <v>526</v>
      </c>
    </row>
    <row r="132" spans="1:9">
      <c r="A132" s="11">
        <v>39455</v>
      </c>
      <c r="B132" s="12">
        <v>39661</v>
      </c>
      <c r="C132" s="9">
        <v>1348.92</v>
      </c>
      <c r="D132" s="9">
        <f t="shared" si="3"/>
        <v>0.80435534459934888</v>
      </c>
      <c r="E132" s="9">
        <v>1495.33</v>
      </c>
      <c r="F132" s="9">
        <v>1504.63</v>
      </c>
      <c r="G132" s="9">
        <v>1244.1199999999999</v>
      </c>
      <c r="I132" s="9" t="s">
        <v>527</v>
      </c>
    </row>
    <row r="133" spans="1:9">
      <c r="A133" s="11">
        <v>39456</v>
      </c>
      <c r="B133" s="12">
        <v>39692</v>
      </c>
      <c r="C133" s="9">
        <v>1027.6600000000001</v>
      </c>
      <c r="D133" s="9">
        <f t="shared" si="3"/>
        <v>0.58408357204565087</v>
      </c>
      <c r="E133" s="9">
        <v>1348.92</v>
      </c>
      <c r="F133" s="9">
        <v>1381</v>
      </c>
      <c r="G133" s="9">
        <v>789.38</v>
      </c>
      <c r="I133" s="9" t="s">
        <v>528</v>
      </c>
    </row>
    <row r="134" spans="1:9">
      <c r="A134" s="11">
        <v>39457</v>
      </c>
      <c r="B134" s="12">
        <v>39722</v>
      </c>
      <c r="C134" s="9">
        <v>731.96</v>
      </c>
      <c r="D134" s="9">
        <f t="shared" si="3"/>
        <v>0.39043488929072456</v>
      </c>
      <c r="E134" s="9">
        <v>1027.6600000000001</v>
      </c>
      <c r="F134" s="9">
        <v>1052.25</v>
      </c>
      <c r="G134" s="9">
        <v>493.62</v>
      </c>
      <c r="I134" s="9" t="s">
        <v>529</v>
      </c>
    </row>
    <row r="135" spans="1:9">
      <c r="A135" s="11">
        <v>39458</v>
      </c>
      <c r="B135" s="12">
        <v>39753</v>
      </c>
      <c r="C135" s="9">
        <v>611.32000000000005</v>
      </c>
      <c r="D135" s="9">
        <f t="shared" si="3"/>
        <v>0.33032896727618555</v>
      </c>
      <c r="E135" s="9">
        <v>731.96</v>
      </c>
      <c r="F135" s="9">
        <v>871.41</v>
      </c>
      <c r="G135" s="9">
        <v>503.55</v>
      </c>
      <c r="I135" s="9" t="s">
        <v>530</v>
      </c>
    </row>
    <row r="136" spans="1:9">
      <c r="A136" s="11">
        <v>39459</v>
      </c>
      <c r="B136" s="12">
        <v>39783</v>
      </c>
      <c r="C136" s="9">
        <v>619.53</v>
      </c>
      <c r="D136" s="9">
        <f t="shared" si="3"/>
        <v>0.32799148692862362</v>
      </c>
      <c r="E136" s="9">
        <v>611.32000000000005</v>
      </c>
      <c r="F136" s="9">
        <v>675.93</v>
      </c>
      <c r="G136" s="9">
        <v>538.15</v>
      </c>
      <c r="I136" s="9" t="s">
        <v>531</v>
      </c>
    </row>
    <row r="137" spans="1:9">
      <c r="A137" s="11">
        <v>39814</v>
      </c>
      <c r="B137" s="12">
        <v>39814</v>
      </c>
      <c r="C137" s="9">
        <v>624.9</v>
      </c>
      <c r="D137" s="9">
        <f t="shared" si="3"/>
        <v>0.39693075784619491</v>
      </c>
      <c r="E137" s="9">
        <v>619.53</v>
      </c>
      <c r="F137" s="9">
        <v>671.61</v>
      </c>
      <c r="G137" s="9">
        <v>534.79</v>
      </c>
      <c r="I137" s="9" t="s">
        <v>532</v>
      </c>
    </row>
    <row r="138" spans="1:9">
      <c r="A138" s="11">
        <v>39815</v>
      </c>
      <c r="B138" s="12">
        <v>39845</v>
      </c>
      <c r="C138" s="9">
        <v>666.05</v>
      </c>
      <c r="D138" s="9">
        <f t="shared" si="3"/>
        <v>0.40113344816371754</v>
      </c>
      <c r="E138" s="9">
        <v>624.9</v>
      </c>
      <c r="F138" s="9">
        <v>743.31</v>
      </c>
      <c r="G138" s="9">
        <v>602.72</v>
      </c>
      <c r="I138" s="9" t="s">
        <v>533</v>
      </c>
    </row>
    <row r="139" spans="1:9">
      <c r="A139" s="11">
        <v>39816</v>
      </c>
      <c r="B139" s="12">
        <v>39873</v>
      </c>
      <c r="C139" s="9">
        <v>772.93</v>
      </c>
      <c r="D139" s="9">
        <f t="shared" si="3"/>
        <v>0.4746473597268534</v>
      </c>
      <c r="E139" s="9">
        <v>666.05</v>
      </c>
      <c r="F139" s="9">
        <v>869.81</v>
      </c>
      <c r="G139" s="9">
        <v>638.66</v>
      </c>
      <c r="I139" s="9" t="s">
        <v>534</v>
      </c>
    </row>
    <row r="140" spans="1:9">
      <c r="A140" s="11">
        <v>39817</v>
      </c>
      <c r="B140" s="12">
        <v>39904</v>
      </c>
      <c r="C140" s="9">
        <v>920.35</v>
      </c>
      <c r="D140" s="9">
        <f t="shared" si="3"/>
        <v>0.55198368668845776</v>
      </c>
      <c r="E140" s="9">
        <v>772.93</v>
      </c>
      <c r="F140" s="9">
        <v>942.58</v>
      </c>
      <c r="G140" s="9">
        <v>758.09</v>
      </c>
      <c r="I140" s="9" t="s">
        <v>535</v>
      </c>
    </row>
    <row r="141" spans="1:9">
      <c r="A141" s="11">
        <v>39818</v>
      </c>
      <c r="B141" s="12">
        <v>39934</v>
      </c>
      <c r="C141" s="9">
        <v>1123.3800000000001</v>
      </c>
      <c r="D141" s="9">
        <f t="shared" si="3"/>
        <v>0.5835012777627725</v>
      </c>
      <c r="E141" s="9">
        <v>935.16</v>
      </c>
      <c r="F141" s="9">
        <v>1125.5899999999999</v>
      </c>
      <c r="G141" s="9">
        <v>935.16</v>
      </c>
      <c r="I141" s="9" t="s">
        <v>536</v>
      </c>
    </row>
    <row r="142" spans="1:9">
      <c r="A142" s="11">
        <v>39819</v>
      </c>
      <c r="B142" s="12">
        <v>39965</v>
      </c>
      <c r="C142" s="9">
        <v>971.55</v>
      </c>
      <c r="D142" s="9">
        <f t="shared" si="3"/>
        <v>0.55400959131421523</v>
      </c>
      <c r="E142" s="9">
        <v>1142.6300000000001</v>
      </c>
      <c r="F142" s="9">
        <v>1226.6199999999999</v>
      </c>
      <c r="G142" s="9">
        <v>881.79</v>
      </c>
      <c r="I142" s="9" t="s">
        <v>537</v>
      </c>
    </row>
    <row r="143" spans="1:9">
      <c r="A143" s="11">
        <v>39820</v>
      </c>
      <c r="B143" s="12">
        <v>39995</v>
      </c>
      <c r="C143" s="9">
        <v>1053.3</v>
      </c>
      <c r="D143" s="9">
        <f t="shared" ref="D143:D206" si="4">C143/C131</f>
        <v>0.70439301023854262</v>
      </c>
      <c r="E143" s="9">
        <v>974.23</v>
      </c>
      <c r="F143" s="9">
        <v>1057.4100000000001</v>
      </c>
      <c r="G143" s="9">
        <v>852.12</v>
      </c>
      <c r="I143" s="9" t="s">
        <v>538</v>
      </c>
    </row>
    <row r="144" spans="1:9">
      <c r="A144" s="11">
        <v>39821</v>
      </c>
      <c r="B144" s="12">
        <v>40026</v>
      </c>
      <c r="C144" s="9">
        <v>1091.98</v>
      </c>
      <c r="D144" s="9">
        <f t="shared" si="4"/>
        <v>0.80952169142721586</v>
      </c>
      <c r="E144" s="9">
        <v>1059.29</v>
      </c>
      <c r="F144" s="9">
        <v>1135.76</v>
      </c>
      <c r="G144" s="9">
        <v>1013.82</v>
      </c>
      <c r="I144" s="9" t="s">
        <v>503</v>
      </c>
    </row>
    <row r="145" spans="1:9">
      <c r="A145" s="11">
        <v>39822</v>
      </c>
      <c r="B145" s="12">
        <v>40057</v>
      </c>
      <c r="C145" s="9">
        <v>1197.2</v>
      </c>
      <c r="D145" s="9">
        <f t="shared" si="4"/>
        <v>1.1649767432808515</v>
      </c>
      <c r="E145" s="9">
        <v>1094.6500000000001</v>
      </c>
      <c r="F145" s="9">
        <v>1241.05</v>
      </c>
      <c r="G145" s="9">
        <v>1069.83</v>
      </c>
      <c r="I145" s="9" t="s">
        <v>539</v>
      </c>
    </row>
    <row r="146" spans="1:9">
      <c r="A146" s="11">
        <v>39823</v>
      </c>
      <c r="B146" s="12">
        <v>40087</v>
      </c>
      <c r="C146" s="9">
        <v>1237.18</v>
      </c>
      <c r="D146" s="9">
        <f t="shared" si="4"/>
        <v>1.6902289742608885</v>
      </c>
      <c r="E146" s="9">
        <v>1200.69</v>
      </c>
      <c r="F146" s="9">
        <v>1388.73</v>
      </c>
      <c r="G146" s="9">
        <v>1144.8399999999999</v>
      </c>
      <c r="I146" s="9" t="s">
        <v>540</v>
      </c>
    </row>
    <row r="147" spans="1:9">
      <c r="A147" s="11">
        <v>39824</v>
      </c>
      <c r="B147" s="12">
        <v>40118</v>
      </c>
      <c r="C147" s="9">
        <v>1284.95</v>
      </c>
      <c r="D147" s="9">
        <f t="shared" si="4"/>
        <v>2.1019269776876266</v>
      </c>
      <c r="E147" s="9">
        <v>1237.04</v>
      </c>
      <c r="F147" s="9">
        <v>1391.79</v>
      </c>
      <c r="G147" s="9">
        <v>1206.82</v>
      </c>
      <c r="I147" s="9" t="s">
        <v>541</v>
      </c>
    </row>
    <row r="148" spans="1:9">
      <c r="A148" s="11">
        <v>39825</v>
      </c>
      <c r="B148" s="12">
        <v>40148</v>
      </c>
      <c r="C148" s="9">
        <v>1370.01</v>
      </c>
      <c r="D148" s="9">
        <f t="shared" si="4"/>
        <v>2.2113699094474843</v>
      </c>
      <c r="E148" s="9">
        <v>1284.99</v>
      </c>
      <c r="F148" s="9">
        <v>1412.27</v>
      </c>
      <c r="G148" s="9">
        <v>1284.99</v>
      </c>
      <c r="I148" s="9" t="s">
        <v>542</v>
      </c>
    </row>
    <row r="149" spans="1:9">
      <c r="A149" s="11">
        <v>40179</v>
      </c>
      <c r="B149" s="12">
        <v>40179</v>
      </c>
      <c r="C149" s="9">
        <v>1419.42</v>
      </c>
      <c r="D149" s="9">
        <f t="shared" si="4"/>
        <v>2.2714354296687471</v>
      </c>
      <c r="E149" s="9">
        <v>1370.3</v>
      </c>
      <c r="F149" s="9">
        <v>1491.36</v>
      </c>
      <c r="G149" s="9">
        <v>1363.03</v>
      </c>
      <c r="I149" s="9" t="s">
        <v>543</v>
      </c>
    </row>
    <row r="150" spans="1:9">
      <c r="A150" s="11">
        <v>40180</v>
      </c>
      <c r="B150" s="12">
        <v>40210</v>
      </c>
      <c r="C150" s="9">
        <v>1332.64</v>
      </c>
      <c r="D150" s="9">
        <f t="shared" si="4"/>
        <v>2.0008107499436982</v>
      </c>
      <c r="E150" s="9">
        <v>1419.42</v>
      </c>
      <c r="F150" s="9">
        <v>1455.51</v>
      </c>
      <c r="G150" s="9">
        <v>1294.24</v>
      </c>
      <c r="I150" s="9" t="s">
        <v>544</v>
      </c>
    </row>
    <row r="151" spans="1:9">
      <c r="A151" s="11">
        <v>40181</v>
      </c>
      <c r="B151" s="12">
        <v>40238</v>
      </c>
      <c r="C151" s="9">
        <v>1450.15</v>
      </c>
      <c r="D151" s="9">
        <f t="shared" si="4"/>
        <v>1.8761724865123623</v>
      </c>
      <c r="E151" s="9">
        <v>1332.97</v>
      </c>
      <c r="F151" s="9">
        <v>1461.89</v>
      </c>
      <c r="G151" s="9">
        <v>1332.97</v>
      </c>
      <c r="I151" s="9" t="s">
        <v>545</v>
      </c>
    </row>
    <row r="152" spans="1:9">
      <c r="A152" s="11">
        <v>40182</v>
      </c>
      <c r="B152" s="12">
        <v>40269</v>
      </c>
      <c r="C152" s="9">
        <v>1436.04</v>
      </c>
      <c r="D152" s="9">
        <f t="shared" si="4"/>
        <v>1.5603194436899006</v>
      </c>
      <c r="E152" s="9">
        <v>1450.16</v>
      </c>
      <c r="F152" s="9">
        <v>1539.63</v>
      </c>
      <c r="G152" s="9">
        <v>1424.26</v>
      </c>
      <c r="I152" s="9" t="s">
        <v>546</v>
      </c>
    </row>
    <row r="153" spans="1:9">
      <c r="A153" s="11">
        <v>40183</v>
      </c>
      <c r="B153" s="12">
        <v>40299</v>
      </c>
      <c r="C153" s="9">
        <v>1332.62</v>
      </c>
      <c r="D153" s="9">
        <f t="shared" si="4"/>
        <v>1.1862593245384463</v>
      </c>
      <c r="E153" s="9">
        <v>1436.04</v>
      </c>
      <c r="F153" s="9">
        <v>1448.67</v>
      </c>
      <c r="G153" s="9">
        <v>1195.0899999999999</v>
      </c>
      <c r="I153" s="9" t="s">
        <v>547</v>
      </c>
    </row>
    <row r="154" spans="1:9">
      <c r="A154" s="11">
        <v>40184</v>
      </c>
      <c r="B154" s="12">
        <v>40330</v>
      </c>
      <c r="C154" s="9">
        <v>1309.31</v>
      </c>
      <c r="D154" s="9">
        <f t="shared" si="4"/>
        <v>1.3476506613143946</v>
      </c>
      <c r="E154" s="9">
        <v>1332.62</v>
      </c>
      <c r="F154" s="9">
        <v>1407.91</v>
      </c>
      <c r="G154" s="9">
        <v>1289.5</v>
      </c>
      <c r="I154" s="9" t="s">
        <v>548</v>
      </c>
    </row>
    <row r="155" spans="1:9">
      <c r="A155" s="11">
        <v>40185</v>
      </c>
      <c r="B155" s="12">
        <v>40360</v>
      </c>
      <c r="C155" s="9">
        <v>1397.12</v>
      </c>
      <c r="D155" s="9">
        <f t="shared" si="4"/>
        <v>1.326421722206399</v>
      </c>
      <c r="E155" s="9">
        <v>1309.31</v>
      </c>
      <c r="F155" s="9">
        <v>1425.01</v>
      </c>
      <c r="G155" s="9">
        <v>1253.52</v>
      </c>
      <c r="I155" s="9" t="s">
        <v>549</v>
      </c>
    </row>
    <row r="156" spans="1:9">
      <c r="A156" s="11">
        <v>40186</v>
      </c>
      <c r="B156" s="12">
        <v>40391</v>
      </c>
      <c r="C156" s="9">
        <v>1368.9</v>
      </c>
      <c r="D156" s="9">
        <f t="shared" si="4"/>
        <v>1.2535943881756078</v>
      </c>
      <c r="E156" s="9">
        <v>1397.15</v>
      </c>
      <c r="F156" s="9">
        <v>1433.57</v>
      </c>
      <c r="G156" s="9">
        <v>1328.18</v>
      </c>
      <c r="I156" s="9" t="s">
        <v>550</v>
      </c>
    </row>
    <row r="157" spans="1:9">
      <c r="A157" s="11">
        <v>40187</v>
      </c>
      <c r="B157" s="12">
        <v>40422</v>
      </c>
      <c r="C157" s="9">
        <v>1440.3</v>
      </c>
      <c r="D157" s="9">
        <f t="shared" si="4"/>
        <v>1.2030571333110591</v>
      </c>
      <c r="E157" s="9">
        <v>1368.93</v>
      </c>
      <c r="F157" s="9">
        <v>1452.18</v>
      </c>
      <c r="G157" s="9">
        <v>1364.59</v>
      </c>
      <c r="I157" s="9" t="s">
        <v>551</v>
      </c>
    </row>
    <row r="158" spans="1:9">
      <c r="A158" s="11">
        <v>40188</v>
      </c>
      <c r="B158" s="12">
        <v>40452</v>
      </c>
      <c r="C158" s="9">
        <v>1523.39</v>
      </c>
      <c r="D158" s="9">
        <f t="shared" si="4"/>
        <v>1.2313406294961122</v>
      </c>
      <c r="E158" s="9">
        <v>1440.3</v>
      </c>
      <c r="F158" s="9">
        <v>1538.43</v>
      </c>
      <c r="G158" s="9">
        <v>1436.32</v>
      </c>
      <c r="I158" s="9" t="s">
        <v>552</v>
      </c>
    </row>
    <row r="159" spans="1:9">
      <c r="A159" s="11">
        <v>40189</v>
      </c>
      <c r="B159" s="12">
        <v>40483</v>
      </c>
      <c r="C159" s="9">
        <v>1565.52</v>
      </c>
      <c r="D159" s="9">
        <f t="shared" si="4"/>
        <v>1.2183509085956652</v>
      </c>
      <c r="E159" s="9">
        <v>1523.4</v>
      </c>
      <c r="F159" s="9">
        <v>1597.51</v>
      </c>
      <c r="G159" s="9">
        <v>1515.13</v>
      </c>
      <c r="I159" s="9" t="s">
        <v>553</v>
      </c>
    </row>
    <row r="160" spans="1:9">
      <c r="A160" s="11">
        <v>40190</v>
      </c>
      <c r="B160" s="12">
        <v>40513</v>
      </c>
      <c r="C160" s="9">
        <v>1687.99</v>
      </c>
      <c r="D160" s="9">
        <f t="shared" si="4"/>
        <v>1.2321004956168202</v>
      </c>
      <c r="E160" s="9">
        <v>1565.6</v>
      </c>
      <c r="F160" s="9">
        <v>1701.7</v>
      </c>
      <c r="G160" s="9">
        <v>1565.6</v>
      </c>
      <c r="I160" s="9" t="s">
        <v>554</v>
      </c>
    </row>
    <row r="161" spans="1:9">
      <c r="A161" s="11">
        <v>40544</v>
      </c>
      <c r="B161" s="12">
        <v>40544</v>
      </c>
      <c r="C161" s="9">
        <v>1723.42</v>
      </c>
      <c r="D161" s="9">
        <f t="shared" si="4"/>
        <v>1.2141719857406545</v>
      </c>
      <c r="E161" s="9">
        <v>1688</v>
      </c>
      <c r="F161" s="9">
        <v>1788.74</v>
      </c>
      <c r="G161" s="9">
        <v>1687.36</v>
      </c>
      <c r="I161" s="9" t="s">
        <v>555</v>
      </c>
    </row>
    <row r="162" spans="1:9">
      <c r="A162" s="11">
        <v>40545</v>
      </c>
      <c r="B162" s="12">
        <v>40575</v>
      </c>
      <c r="C162" s="9">
        <v>1777.84</v>
      </c>
      <c r="D162" s="9">
        <f t="shared" si="4"/>
        <v>1.3340737183335332</v>
      </c>
      <c r="E162" s="9">
        <v>1723.45</v>
      </c>
      <c r="F162" s="9">
        <v>1780.36</v>
      </c>
      <c r="G162" s="9">
        <v>1674.06</v>
      </c>
      <c r="I162" s="9" t="s">
        <v>556</v>
      </c>
    </row>
    <row r="163" spans="1:9">
      <c r="A163" s="11">
        <v>40546</v>
      </c>
      <c r="B163" s="12">
        <v>40603</v>
      </c>
      <c r="C163" s="9">
        <v>1813.59</v>
      </c>
      <c r="D163" s="9">
        <f t="shared" si="4"/>
        <v>1.2506223494121296</v>
      </c>
      <c r="E163" s="9">
        <v>1777.84</v>
      </c>
      <c r="F163" s="9">
        <v>1820.13</v>
      </c>
      <c r="G163" s="9">
        <v>1681.08</v>
      </c>
      <c r="I163" s="9" t="s">
        <v>557</v>
      </c>
    </row>
    <row r="164" spans="1:9">
      <c r="A164" s="11">
        <v>40547</v>
      </c>
      <c r="B164" s="12">
        <v>40634</v>
      </c>
      <c r="C164" s="9">
        <v>1741.84</v>
      </c>
      <c r="D164" s="9">
        <f t="shared" si="4"/>
        <v>1.2129467145761956</v>
      </c>
      <c r="E164" s="9">
        <v>1813.59</v>
      </c>
      <c r="F164" s="9">
        <v>1865.25</v>
      </c>
      <c r="G164" s="9">
        <v>1707.69</v>
      </c>
      <c r="I164" s="9" t="s">
        <v>558</v>
      </c>
    </row>
    <row r="165" spans="1:9">
      <c r="A165" s="11">
        <v>40548</v>
      </c>
      <c r="B165" s="12">
        <v>40664</v>
      </c>
      <c r="C165" s="9">
        <v>1666.3</v>
      </c>
      <c r="D165" s="9">
        <f t="shared" si="4"/>
        <v>1.2503939607690115</v>
      </c>
      <c r="E165" s="9">
        <v>1741.82</v>
      </c>
      <c r="F165" s="9">
        <v>1747.21</v>
      </c>
      <c r="G165" s="9">
        <v>1569.61</v>
      </c>
      <c r="I165" s="9" t="s">
        <v>559</v>
      </c>
    </row>
    <row r="166" spans="1:9">
      <c r="A166" s="11">
        <v>40549</v>
      </c>
      <c r="B166" s="12">
        <v>40695</v>
      </c>
      <c r="C166" s="9">
        <v>1666.59</v>
      </c>
      <c r="D166" s="9">
        <f t="shared" si="4"/>
        <v>1.272876553299066</v>
      </c>
      <c r="E166" s="9">
        <v>1666.84</v>
      </c>
      <c r="F166" s="9">
        <v>1704.54</v>
      </c>
      <c r="G166" s="9">
        <v>1601.12</v>
      </c>
      <c r="I166" s="9" t="s">
        <v>560</v>
      </c>
    </row>
    <row r="167" spans="1:9">
      <c r="A167" s="11">
        <v>40550</v>
      </c>
      <c r="B167" s="12">
        <v>40725</v>
      </c>
      <c r="C167" s="9">
        <v>1705.18</v>
      </c>
      <c r="D167" s="9">
        <f t="shared" si="4"/>
        <v>1.2204964498396704</v>
      </c>
      <c r="E167" s="9">
        <v>1666.53</v>
      </c>
      <c r="F167" s="9">
        <v>1748.3</v>
      </c>
      <c r="G167" s="9">
        <v>1656.21</v>
      </c>
      <c r="I167" s="9" t="s">
        <v>561</v>
      </c>
    </row>
    <row r="168" spans="1:9">
      <c r="A168" s="11">
        <v>40551</v>
      </c>
      <c r="B168" s="12">
        <v>40756</v>
      </c>
      <c r="C168" s="9">
        <v>1546.05</v>
      </c>
      <c r="D168" s="9">
        <f t="shared" si="4"/>
        <v>1.1294104755643215</v>
      </c>
      <c r="E168" s="9">
        <v>1705.22</v>
      </c>
      <c r="F168" s="9">
        <v>1741.72</v>
      </c>
      <c r="G168" s="9">
        <v>1355.38</v>
      </c>
      <c r="I168" s="9" t="s">
        <v>562</v>
      </c>
    </row>
    <row r="169" spans="1:9">
      <c r="A169" s="11">
        <v>40552</v>
      </c>
      <c r="B169" s="12">
        <v>40787</v>
      </c>
      <c r="C169" s="9">
        <v>1366.54</v>
      </c>
      <c r="D169" s="9">
        <f t="shared" si="4"/>
        <v>0.94878844685135044</v>
      </c>
      <c r="E169" s="9">
        <v>1546.05</v>
      </c>
      <c r="F169" s="9">
        <v>1559.51</v>
      </c>
      <c r="G169" s="9">
        <v>1279.23</v>
      </c>
      <c r="I169" s="9" t="s">
        <v>563</v>
      </c>
    </row>
    <row r="170" spans="1:9">
      <c r="A170" s="11">
        <v>40553</v>
      </c>
      <c r="B170" s="12">
        <v>40817</v>
      </c>
      <c r="C170" s="9">
        <v>1498.6</v>
      </c>
      <c r="D170" s="9">
        <f t="shared" si="4"/>
        <v>0.98372708236236273</v>
      </c>
      <c r="E170" s="9">
        <v>1366.45</v>
      </c>
      <c r="F170" s="9">
        <v>1552.16</v>
      </c>
      <c r="G170" s="9">
        <v>1242.75</v>
      </c>
      <c r="I170" s="9" t="s">
        <v>564</v>
      </c>
    </row>
    <row r="171" spans="1:9">
      <c r="A171" s="11">
        <v>40554</v>
      </c>
      <c r="B171" s="12">
        <v>40848</v>
      </c>
      <c r="C171" s="9">
        <v>1499.62</v>
      </c>
      <c r="D171" s="9">
        <f t="shared" si="4"/>
        <v>0.95790536051918851</v>
      </c>
      <c r="E171" s="9">
        <v>1498.56</v>
      </c>
      <c r="F171" s="9">
        <v>1535.88</v>
      </c>
      <c r="G171" s="9">
        <v>1363.26</v>
      </c>
      <c r="I171" s="9" t="s">
        <v>565</v>
      </c>
    </row>
    <row r="172" spans="1:9">
      <c r="A172" s="11">
        <v>40555</v>
      </c>
      <c r="B172" s="12">
        <v>40878</v>
      </c>
      <c r="C172" s="9">
        <v>1402.23</v>
      </c>
      <c r="D172" s="9">
        <f t="shared" si="4"/>
        <v>0.83070989757048319</v>
      </c>
      <c r="E172" s="9">
        <v>1499.62</v>
      </c>
      <c r="F172" s="9">
        <v>1523.86</v>
      </c>
      <c r="G172" s="9">
        <v>1323.2</v>
      </c>
      <c r="I172" s="9" t="s">
        <v>566</v>
      </c>
    </row>
    <row r="173" spans="1:9">
      <c r="A173" s="11">
        <v>40909</v>
      </c>
      <c r="B173" s="12">
        <v>40909</v>
      </c>
      <c r="C173" s="9">
        <v>1514.03</v>
      </c>
      <c r="D173" s="9">
        <f t="shared" si="4"/>
        <v>0.87850320873611765</v>
      </c>
      <c r="E173" s="9">
        <v>1402.25</v>
      </c>
      <c r="F173" s="9">
        <v>1519.53</v>
      </c>
      <c r="G173" s="9">
        <v>1401.21</v>
      </c>
      <c r="I173" s="9" t="s">
        <v>567</v>
      </c>
    </row>
    <row r="174" spans="1:9">
      <c r="A174" s="11">
        <v>40910</v>
      </c>
      <c r="B174" s="12">
        <v>40940</v>
      </c>
      <c r="C174" s="9">
        <v>1597.67</v>
      </c>
      <c r="D174" s="9">
        <f t="shared" si="4"/>
        <v>0.89865792197273109</v>
      </c>
      <c r="E174" s="9">
        <v>1514.02</v>
      </c>
      <c r="F174" s="9">
        <v>1607.69</v>
      </c>
      <c r="G174" s="9">
        <v>1504.16</v>
      </c>
      <c r="I174" s="9" t="s">
        <v>568</v>
      </c>
    </row>
    <row r="175" spans="1:9">
      <c r="A175" s="11">
        <v>40911</v>
      </c>
      <c r="B175" s="12">
        <v>40969</v>
      </c>
      <c r="C175" s="9">
        <v>1517.34</v>
      </c>
      <c r="D175" s="9">
        <f t="shared" si="4"/>
        <v>0.8366499594726482</v>
      </c>
      <c r="E175" s="9">
        <v>1597.67</v>
      </c>
      <c r="F175" s="9">
        <v>1639.62</v>
      </c>
      <c r="G175" s="9">
        <v>1486.93</v>
      </c>
      <c r="I175" s="9" t="s">
        <v>569</v>
      </c>
    </row>
    <row r="176" spans="1:9">
      <c r="A176" s="11">
        <v>40912</v>
      </c>
      <c r="B176" s="12">
        <v>41000</v>
      </c>
      <c r="C176" s="9">
        <v>1473.5</v>
      </c>
      <c r="D176" s="9">
        <f t="shared" si="4"/>
        <v>0.84594451844027008</v>
      </c>
      <c r="E176" s="9">
        <v>1517.33</v>
      </c>
      <c r="F176" s="9">
        <v>1556.5</v>
      </c>
      <c r="G176" s="9">
        <v>1439.96</v>
      </c>
      <c r="I176" s="9" t="s">
        <v>570</v>
      </c>
    </row>
    <row r="177" spans="1:9">
      <c r="A177" s="11">
        <v>40913</v>
      </c>
      <c r="B177" s="12">
        <v>41030</v>
      </c>
      <c r="C177" s="9">
        <v>1306.42</v>
      </c>
      <c r="D177" s="9">
        <f t="shared" si="4"/>
        <v>0.78402448538678515</v>
      </c>
      <c r="E177" s="9">
        <v>1473.5</v>
      </c>
      <c r="F177" s="9">
        <v>1489.9</v>
      </c>
      <c r="G177" s="9">
        <v>1241.6199999999999</v>
      </c>
      <c r="I177" s="9" t="s">
        <v>571</v>
      </c>
    </row>
    <row r="178" spans="1:9">
      <c r="A178" s="11">
        <v>40914</v>
      </c>
      <c r="B178" s="12">
        <v>41061</v>
      </c>
      <c r="C178" s="9">
        <v>1387.52</v>
      </c>
      <c r="D178" s="9">
        <f t="shared" si="4"/>
        <v>0.83255029731367647</v>
      </c>
      <c r="E178" s="9">
        <v>1306.43</v>
      </c>
      <c r="F178" s="9">
        <v>1397.33</v>
      </c>
      <c r="G178" s="9">
        <v>1278.56</v>
      </c>
      <c r="I178" s="9" t="s">
        <v>572</v>
      </c>
    </row>
    <row r="179" spans="1:9">
      <c r="A179" s="11">
        <v>40915</v>
      </c>
      <c r="B179" s="12">
        <v>41091</v>
      </c>
      <c r="C179" s="9">
        <v>1407.02</v>
      </c>
      <c r="D179" s="9">
        <f t="shared" si="4"/>
        <v>0.82514455951864318</v>
      </c>
      <c r="E179" s="9">
        <v>1387.52</v>
      </c>
      <c r="F179" s="9">
        <v>1458.33</v>
      </c>
      <c r="G179" s="9">
        <v>1353.58</v>
      </c>
      <c r="I179" s="9" t="s">
        <v>573</v>
      </c>
    </row>
    <row r="180" spans="1:9">
      <c r="A180" s="11">
        <v>40916</v>
      </c>
      <c r="B180" s="12">
        <v>41122</v>
      </c>
      <c r="C180" s="9">
        <v>1422.91</v>
      </c>
      <c r="D180" s="9">
        <f t="shared" si="4"/>
        <v>0.92035186442870554</v>
      </c>
      <c r="E180" s="9">
        <v>1407.01</v>
      </c>
      <c r="F180" s="9">
        <v>1470.72</v>
      </c>
      <c r="G180" s="9">
        <v>1386.98</v>
      </c>
      <c r="I180" s="9" t="s">
        <v>574</v>
      </c>
    </row>
    <row r="181" spans="1:9">
      <c r="A181" s="11">
        <v>40917</v>
      </c>
      <c r="B181" s="12">
        <v>41153</v>
      </c>
      <c r="C181" s="9">
        <v>1458.26</v>
      </c>
      <c r="D181" s="9">
        <f t="shared" si="4"/>
        <v>1.0671184158531766</v>
      </c>
      <c r="E181" s="9">
        <v>1422.9</v>
      </c>
      <c r="F181" s="9">
        <v>1541.68</v>
      </c>
      <c r="G181" s="9">
        <v>1420.33</v>
      </c>
      <c r="I181" s="9" t="s">
        <v>575</v>
      </c>
    </row>
    <row r="182" spans="1:9">
      <c r="A182" s="11">
        <v>40918</v>
      </c>
      <c r="B182" s="12">
        <v>41183</v>
      </c>
      <c r="C182" s="9">
        <v>1425.7</v>
      </c>
      <c r="D182" s="9">
        <f t="shared" si="4"/>
        <v>0.95135459762444963</v>
      </c>
      <c r="E182" s="9">
        <v>1458.3</v>
      </c>
      <c r="F182" s="9">
        <v>1492.01</v>
      </c>
      <c r="G182" s="9">
        <v>1419.66</v>
      </c>
      <c r="I182" s="9" t="s">
        <v>576</v>
      </c>
    </row>
    <row r="183" spans="1:9">
      <c r="A183" s="11">
        <v>40919</v>
      </c>
      <c r="B183" s="12">
        <v>41214</v>
      </c>
      <c r="C183" s="9">
        <v>1405.97</v>
      </c>
      <c r="D183" s="9">
        <f t="shared" si="4"/>
        <v>0.93755084621437434</v>
      </c>
      <c r="E183" s="9">
        <v>1425.71</v>
      </c>
      <c r="F183" s="9">
        <v>1453.47</v>
      </c>
      <c r="G183" s="9">
        <v>1360.07</v>
      </c>
      <c r="I183" s="9" t="s">
        <v>577</v>
      </c>
    </row>
    <row r="184" spans="1:9">
      <c r="A184" s="11">
        <v>40920</v>
      </c>
      <c r="B184" s="12">
        <v>41244</v>
      </c>
      <c r="C184" s="9">
        <v>1474.72</v>
      </c>
      <c r="D184" s="9">
        <f t="shared" si="4"/>
        <v>1.0516962267245744</v>
      </c>
      <c r="E184" s="9">
        <v>1405.97</v>
      </c>
      <c r="F184" s="9">
        <v>1490.51</v>
      </c>
      <c r="G184" s="9">
        <v>1403.7</v>
      </c>
      <c r="I184" s="9" t="s">
        <v>578</v>
      </c>
    </row>
    <row r="185" spans="1:9">
      <c r="A185" s="11">
        <v>41275</v>
      </c>
      <c r="B185" s="12">
        <v>41275</v>
      </c>
      <c r="C185" s="9">
        <v>1546.76</v>
      </c>
      <c r="D185" s="9">
        <f t="shared" si="4"/>
        <v>1.0216178014966679</v>
      </c>
      <c r="E185" s="9">
        <v>1474.73</v>
      </c>
      <c r="F185" s="9">
        <v>1566.42</v>
      </c>
      <c r="G185" s="9">
        <v>1474.73</v>
      </c>
      <c r="I185" s="9" t="s">
        <v>579</v>
      </c>
    </row>
    <row r="186" spans="1:9">
      <c r="A186" s="11">
        <v>41276</v>
      </c>
      <c r="B186" s="12">
        <v>41306</v>
      </c>
      <c r="C186" s="9">
        <v>1486.04</v>
      </c>
      <c r="D186" s="9">
        <f t="shared" si="4"/>
        <v>0.93012950108595638</v>
      </c>
      <c r="E186" s="9">
        <v>1546.52</v>
      </c>
      <c r="F186" s="9">
        <v>1555.82</v>
      </c>
      <c r="G186" s="9">
        <v>1481.11</v>
      </c>
      <c r="I186" s="9" t="s">
        <v>580</v>
      </c>
    </row>
    <row r="187" spans="1:9">
      <c r="A187" s="11">
        <v>41277</v>
      </c>
      <c r="B187" s="12">
        <v>41334</v>
      </c>
      <c r="C187" s="9">
        <v>1438.57</v>
      </c>
      <c r="D187" s="9">
        <f t="shared" si="4"/>
        <v>0.94808678344998487</v>
      </c>
      <c r="E187" s="9">
        <v>1486.06</v>
      </c>
      <c r="F187" s="9">
        <v>1516.49</v>
      </c>
      <c r="G187" s="9">
        <v>1407.23</v>
      </c>
      <c r="I187" s="9" t="s">
        <v>581</v>
      </c>
    </row>
    <row r="188" spans="1:9">
      <c r="A188" s="11">
        <v>41278</v>
      </c>
      <c r="B188" s="12">
        <v>41365</v>
      </c>
      <c r="C188" s="9">
        <v>1385.88</v>
      </c>
      <c r="D188" s="9">
        <f t="shared" si="4"/>
        <v>0.94053613844587725</v>
      </c>
      <c r="E188" s="9">
        <v>1438.84</v>
      </c>
      <c r="F188" s="9">
        <v>1442.7</v>
      </c>
      <c r="G188" s="9">
        <v>1320.76</v>
      </c>
      <c r="I188" s="9" t="s">
        <v>582</v>
      </c>
    </row>
    <row r="189" spans="1:9">
      <c r="A189" s="11">
        <v>41279</v>
      </c>
      <c r="B189" s="12">
        <v>41395</v>
      </c>
      <c r="C189" s="9">
        <v>1350.17</v>
      </c>
      <c r="D189" s="9">
        <f t="shared" si="4"/>
        <v>1.0334884646591449</v>
      </c>
      <c r="E189" s="9">
        <v>1385.88</v>
      </c>
      <c r="F189" s="9">
        <v>1453.58</v>
      </c>
      <c r="G189" s="9">
        <v>1340.53</v>
      </c>
      <c r="I189" s="9" t="s">
        <v>583</v>
      </c>
    </row>
    <row r="190" spans="1:9">
      <c r="A190" s="11">
        <v>41280</v>
      </c>
      <c r="B190" s="12">
        <v>41426</v>
      </c>
      <c r="C190" s="9">
        <v>1330.46</v>
      </c>
      <c r="D190" s="9">
        <f t="shared" si="4"/>
        <v>0.95887626845018459</v>
      </c>
      <c r="E190" s="9">
        <v>1350.17</v>
      </c>
      <c r="F190" s="9">
        <v>1358.03</v>
      </c>
      <c r="G190" s="9">
        <v>1271.48</v>
      </c>
      <c r="I190" s="9" t="s">
        <v>584</v>
      </c>
    </row>
    <row r="191" spans="1:9">
      <c r="A191" s="11">
        <v>41281</v>
      </c>
      <c r="B191" s="12">
        <v>41456</v>
      </c>
      <c r="C191" s="9">
        <v>1375.79</v>
      </c>
      <c r="D191" s="9">
        <f t="shared" si="4"/>
        <v>0.97780415345908367</v>
      </c>
      <c r="E191" s="9">
        <v>1330.46</v>
      </c>
      <c r="F191" s="9">
        <v>1439.6</v>
      </c>
      <c r="G191" s="9">
        <v>1319.97</v>
      </c>
      <c r="I191" s="9" t="s">
        <v>585</v>
      </c>
    </row>
    <row r="192" spans="1:9">
      <c r="A192" s="11">
        <v>41282</v>
      </c>
      <c r="B192" s="12">
        <v>41487</v>
      </c>
      <c r="C192" s="9">
        <v>1364.65</v>
      </c>
      <c r="D192" s="9">
        <f t="shared" si="4"/>
        <v>0.95905573788925513</v>
      </c>
      <c r="E192" s="9">
        <v>1376.31</v>
      </c>
      <c r="F192" s="9">
        <v>1425.03</v>
      </c>
      <c r="G192" s="9">
        <v>1353.73</v>
      </c>
      <c r="I192" s="9" t="s">
        <v>586</v>
      </c>
    </row>
    <row r="193" spans="1:9">
      <c r="A193" s="11">
        <v>41283</v>
      </c>
      <c r="B193" s="12">
        <v>41518</v>
      </c>
      <c r="C193" s="9">
        <v>1462.82</v>
      </c>
      <c r="D193" s="9">
        <f t="shared" si="4"/>
        <v>1.0031270143870092</v>
      </c>
      <c r="E193" s="9">
        <v>1364.75</v>
      </c>
      <c r="F193" s="9">
        <v>1501.32</v>
      </c>
      <c r="G193" s="9">
        <v>1364.27</v>
      </c>
      <c r="I193" s="9" t="s">
        <v>473</v>
      </c>
    </row>
    <row r="194" spans="1:9">
      <c r="A194" s="11">
        <v>41284</v>
      </c>
      <c r="B194" s="12">
        <v>41548</v>
      </c>
      <c r="C194" s="9">
        <v>1510.21</v>
      </c>
      <c r="D194" s="9">
        <f t="shared" si="4"/>
        <v>1.0592761450515535</v>
      </c>
      <c r="E194" s="9">
        <v>1462.82</v>
      </c>
      <c r="F194" s="9">
        <v>1538.74</v>
      </c>
      <c r="G194" s="9">
        <v>1449.77</v>
      </c>
      <c r="I194" s="9" t="s">
        <v>587</v>
      </c>
    </row>
    <row r="195" spans="1:9">
      <c r="A195" s="11">
        <v>41285</v>
      </c>
      <c r="B195" s="12">
        <v>41579</v>
      </c>
      <c r="C195" s="9">
        <v>1479.35</v>
      </c>
      <c r="D195" s="9">
        <f t="shared" si="4"/>
        <v>1.0521917252857458</v>
      </c>
      <c r="E195" s="9">
        <v>1509.58</v>
      </c>
      <c r="F195" s="9">
        <v>1521.02</v>
      </c>
      <c r="G195" s="9">
        <v>1464.61</v>
      </c>
      <c r="I195" s="9" t="s">
        <v>588</v>
      </c>
    </row>
    <row r="196" spans="1:9">
      <c r="A196" s="11">
        <v>41286</v>
      </c>
      <c r="B196" s="12">
        <v>41609</v>
      </c>
      <c r="C196" s="9">
        <v>1504.08</v>
      </c>
      <c r="D196" s="9">
        <f t="shared" si="4"/>
        <v>1.0199088640555494</v>
      </c>
      <c r="E196" s="9">
        <v>1479.32</v>
      </c>
      <c r="F196" s="9">
        <v>1510.82</v>
      </c>
      <c r="G196" s="9">
        <v>1425.32</v>
      </c>
      <c r="I196" s="9" t="s">
        <v>589</v>
      </c>
    </row>
    <row r="197" spans="1:9">
      <c r="A197" s="11">
        <v>41640</v>
      </c>
      <c r="B197" s="12">
        <v>41640</v>
      </c>
      <c r="C197" s="9">
        <v>1454.45</v>
      </c>
      <c r="D197" s="9">
        <f t="shared" si="4"/>
        <v>0.94032041169929403</v>
      </c>
      <c r="E197" s="9">
        <v>1504.14</v>
      </c>
      <c r="F197" s="9">
        <v>1511.69</v>
      </c>
      <c r="G197" s="9">
        <v>1444.45</v>
      </c>
      <c r="I197" s="9" t="s">
        <v>590</v>
      </c>
    </row>
    <row r="198" spans="1:9">
      <c r="A198" s="11">
        <v>41641</v>
      </c>
      <c r="B198" s="12">
        <v>41671</v>
      </c>
      <c r="C198" s="9">
        <v>1444.71</v>
      </c>
      <c r="D198" s="9">
        <f t="shared" si="4"/>
        <v>0.97218782805308068</v>
      </c>
      <c r="E198" s="9">
        <v>1453.55</v>
      </c>
      <c r="F198" s="9">
        <v>1518.12</v>
      </c>
      <c r="G198" s="9">
        <v>1426.29</v>
      </c>
      <c r="I198" s="9" t="s">
        <v>591</v>
      </c>
    </row>
    <row r="199" spans="1:9">
      <c r="A199" s="11">
        <v>41642</v>
      </c>
      <c r="B199" s="12">
        <v>41699</v>
      </c>
      <c r="C199" s="9">
        <v>1369.29</v>
      </c>
      <c r="D199" s="9">
        <f t="shared" si="4"/>
        <v>0.95184106439033211</v>
      </c>
      <c r="E199" s="9">
        <v>1438.02</v>
      </c>
      <c r="F199" s="9">
        <v>1438.02</v>
      </c>
      <c r="G199" s="9">
        <v>1182.8900000000001</v>
      </c>
      <c r="I199" s="9" t="s">
        <v>592</v>
      </c>
    </row>
    <row r="200" spans="1:9">
      <c r="A200" s="11">
        <v>41643</v>
      </c>
      <c r="B200" s="12">
        <v>41730</v>
      </c>
      <c r="C200" s="9">
        <v>1306.01</v>
      </c>
      <c r="D200" s="9">
        <f t="shared" si="4"/>
        <v>0.94236874765491951</v>
      </c>
      <c r="E200" s="9">
        <v>1369.32</v>
      </c>
      <c r="F200" s="9">
        <v>1388</v>
      </c>
      <c r="G200" s="9">
        <v>1260.43</v>
      </c>
      <c r="I200" s="9" t="s">
        <v>593</v>
      </c>
    </row>
    <row r="201" spans="1:9">
      <c r="A201" s="11">
        <v>41644</v>
      </c>
      <c r="B201" s="12">
        <v>41760</v>
      </c>
      <c r="C201" s="9">
        <v>1432.03</v>
      </c>
      <c r="D201" s="9">
        <f t="shared" si="4"/>
        <v>1.0606294022234237</v>
      </c>
      <c r="E201" s="9">
        <v>1304.93</v>
      </c>
      <c r="F201" s="9">
        <v>1456.66</v>
      </c>
      <c r="G201" s="9">
        <v>1289.8</v>
      </c>
      <c r="I201" s="9" t="s">
        <v>594</v>
      </c>
    </row>
    <row r="202" spans="1:9">
      <c r="A202" s="11">
        <v>41645</v>
      </c>
      <c r="B202" s="12">
        <v>41791</v>
      </c>
      <c r="C202" s="9">
        <v>1476.38</v>
      </c>
      <c r="D202" s="9">
        <f t="shared" si="4"/>
        <v>1.1096763525397231</v>
      </c>
      <c r="E202" s="9">
        <v>1432.67</v>
      </c>
      <c r="F202" s="9">
        <v>1519.04</v>
      </c>
      <c r="G202" s="9">
        <v>1432.67</v>
      </c>
      <c r="I202" s="9" t="s">
        <v>595</v>
      </c>
    </row>
    <row r="203" spans="1:9">
      <c r="A203" s="11">
        <v>41646</v>
      </c>
      <c r="B203" s="12">
        <v>41821</v>
      </c>
      <c r="C203" s="9">
        <v>1379.61</v>
      </c>
      <c r="D203" s="9">
        <f t="shared" si="4"/>
        <v>1.0027765865430043</v>
      </c>
      <c r="E203" s="9">
        <v>1476.28</v>
      </c>
      <c r="F203" s="9">
        <v>1531.99</v>
      </c>
      <c r="G203" s="9">
        <v>1356.64</v>
      </c>
      <c r="I203" s="9" t="s">
        <v>596</v>
      </c>
    </row>
    <row r="204" spans="1:9">
      <c r="A204" s="11">
        <v>41647</v>
      </c>
      <c r="B204" s="12">
        <v>41852</v>
      </c>
      <c r="C204" s="9">
        <v>1400.71</v>
      </c>
      <c r="D204" s="9">
        <f t="shared" si="4"/>
        <v>1.0264243578939654</v>
      </c>
      <c r="E204" s="9">
        <v>1378.03</v>
      </c>
      <c r="F204" s="9">
        <v>1469.4</v>
      </c>
      <c r="G204" s="9">
        <v>1306.8699999999999</v>
      </c>
      <c r="I204" s="9" t="s">
        <v>597</v>
      </c>
    </row>
    <row r="205" spans="1:9">
      <c r="A205" s="11">
        <v>41648</v>
      </c>
      <c r="B205" s="12">
        <v>41883</v>
      </c>
      <c r="C205" s="9">
        <v>1411.07</v>
      </c>
      <c r="D205" s="9">
        <f t="shared" si="4"/>
        <v>0.96462312519653814</v>
      </c>
      <c r="E205" s="9">
        <v>1401.34</v>
      </c>
      <c r="F205" s="9">
        <v>1483.6</v>
      </c>
      <c r="G205" s="9">
        <v>1386.41</v>
      </c>
      <c r="I205" s="9" t="s">
        <v>598</v>
      </c>
    </row>
    <row r="206" spans="1:9">
      <c r="A206" s="11">
        <v>41649</v>
      </c>
      <c r="B206" s="12">
        <v>41913</v>
      </c>
      <c r="C206" s="9">
        <v>1488.47</v>
      </c>
      <c r="D206" s="9">
        <f t="shared" si="4"/>
        <v>0.98560465100880013</v>
      </c>
      <c r="E206" s="9">
        <v>1410.33</v>
      </c>
      <c r="F206" s="9">
        <v>1488.47</v>
      </c>
      <c r="G206" s="9">
        <v>1354.7</v>
      </c>
      <c r="I206" s="9" t="s">
        <v>599</v>
      </c>
    </row>
    <row r="207" spans="1:9">
      <c r="A207" s="11">
        <v>41650</v>
      </c>
      <c r="B207" s="12">
        <v>41944</v>
      </c>
      <c r="C207" s="9">
        <v>1533.68</v>
      </c>
      <c r="D207" s="9">
        <f t="shared" ref="D207:D270" si="5">C207/C195</f>
        <v>1.0367255889410891</v>
      </c>
      <c r="E207" s="9">
        <v>1488.15</v>
      </c>
      <c r="F207" s="9">
        <v>1548.12</v>
      </c>
      <c r="G207" s="9">
        <v>1471.29</v>
      </c>
      <c r="I207" s="9" t="s">
        <v>600</v>
      </c>
    </row>
    <row r="208" spans="1:9">
      <c r="A208" s="11">
        <v>41651</v>
      </c>
      <c r="B208" s="12">
        <v>41974</v>
      </c>
      <c r="C208" s="9">
        <v>1396.61</v>
      </c>
      <c r="D208" s="9">
        <f t="shared" si="5"/>
        <v>0.92854768363384921</v>
      </c>
      <c r="E208" s="9">
        <v>1532.89</v>
      </c>
      <c r="F208" s="9">
        <v>1623</v>
      </c>
      <c r="G208" s="9">
        <v>1309.82</v>
      </c>
      <c r="I208" s="9" t="s">
        <v>601</v>
      </c>
    </row>
    <row r="209" spans="1:9">
      <c r="A209" s="11">
        <v>42005</v>
      </c>
      <c r="B209" s="12">
        <v>42005</v>
      </c>
      <c r="C209" s="9">
        <v>1647.69</v>
      </c>
      <c r="D209" s="9">
        <f t="shared" si="5"/>
        <v>1.132861219017498</v>
      </c>
      <c r="E209" s="9">
        <v>1394.66</v>
      </c>
      <c r="F209" s="9">
        <v>1706.29</v>
      </c>
      <c r="G209" s="9">
        <v>1390.62</v>
      </c>
      <c r="I209" s="9" t="s">
        <v>602</v>
      </c>
    </row>
    <row r="210" spans="1:9">
      <c r="A210" s="11">
        <v>42006</v>
      </c>
      <c r="B210" s="12">
        <v>42036</v>
      </c>
      <c r="C210" s="9">
        <v>1758.97</v>
      </c>
      <c r="D210" s="9">
        <f t="shared" si="5"/>
        <v>1.2175246243190674</v>
      </c>
      <c r="E210" s="9">
        <v>1647.74</v>
      </c>
      <c r="F210" s="9">
        <v>1848.13</v>
      </c>
      <c r="G210" s="9">
        <v>1616.32</v>
      </c>
      <c r="I210" s="9" t="s">
        <v>603</v>
      </c>
    </row>
    <row r="211" spans="1:9">
      <c r="A211" s="11">
        <v>42007</v>
      </c>
      <c r="B211" s="12">
        <v>42064</v>
      </c>
      <c r="C211" s="9">
        <v>1626.18</v>
      </c>
      <c r="D211" s="9">
        <f t="shared" si="5"/>
        <v>1.1876081765002302</v>
      </c>
      <c r="E211" s="9">
        <v>1759.25</v>
      </c>
      <c r="F211" s="9">
        <v>1825.74</v>
      </c>
      <c r="G211" s="9">
        <v>1569.69</v>
      </c>
      <c r="I211" s="9" t="s">
        <v>604</v>
      </c>
    </row>
    <row r="212" spans="1:9">
      <c r="A212" s="11">
        <v>42008</v>
      </c>
      <c r="B212" s="12">
        <v>42095</v>
      </c>
      <c r="C212" s="9">
        <v>1688.34</v>
      </c>
      <c r="D212" s="9">
        <f t="shared" si="5"/>
        <v>1.2927466099034464</v>
      </c>
      <c r="E212" s="9">
        <v>1625.21</v>
      </c>
      <c r="F212" s="9">
        <v>1712.87</v>
      </c>
      <c r="G212" s="9">
        <v>1613.83</v>
      </c>
      <c r="I212" s="9" t="s">
        <v>605</v>
      </c>
    </row>
    <row r="213" spans="1:9">
      <c r="A213" s="11">
        <v>42009</v>
      </c>
      <c r="B213" s="12">
        <v>42125</v>
      </c>
      <c r="C213" s="9">
        <v>1609.19</v>
      </c>
      <c r="D213" s="9">
        <f t="shared" si="5"/>
        <v>1.1237124920567307</v>
      </c>
      <c r="E213" s="9">
        <v>1689.55</v>
      </c>
      <c r="F213" s="9">
        <v>1734.33</v>
      </c>
      <c r="G213" s="9">
        <v>1609.19</v>
      </c>
      <c r="I213" s="9" t="s">
        <v>606</v>
      </c>
    </row>
    <row r="214" spans="1:9">
      <c r="A214" s="11">
        <v>42010</v>
      </c>
      <c r="B214" s="12">
        <v>42156</v>
      </c>
      <c r="C214" s="9">
        <v>1654.55</v>
      </c>
      <c r="D214" s="9">
        <f t="shared" si="5"/>
        <v>1.1206803126566329</v>
      </c>
      <c r="E214" s="9">
        <v>1610.07</v>
      </c>
      <c r="F214" s="9">
        <v>1679.41</v>
      </c>
      <c r="G214" s="9">
        <v>1610.07</v>
      </c>
      <c r="I214" s="9" t="s">
        <v>607</v>
      </c>
    </row>
    <row r="215" spans="1:9">
      <c r="A215" s="11">
        <v>42011</v>
      </c>
      <c r="B215" s="12">
        <v>42186</v>
      </c>
      <c r="C215" s="9">
        <v>1669</v>
      </c>
      <c r="D215" s="9">
        <f t="shared" si="5"/>
        <v>1.2097621791665762</v>
      </c>
      <c r="E215" s="9">
        <v>1654.57</v>
      </c>
      <c r="F215" s="9">
        <v>1669</v>
      </c>
      <c r="G215" s="9">
        <v>1570.46</v>
      </c>
      <c r="I215" s="9" t="s">
        <v>532</v>
      </c>
    </row>
    <row r="216" spans="1:9">
      <c r="A216" s="11">
        <v>42012</v>
      </c>
      <c r="B216" s="12">
        <v>42217</v>
      </c>
      <c r="C216" s="9">
        <v>1733.17</v>
      </c>
      <c r="D216" s="9">
        <f t="shared" si="5"/>
        <v>1.2373510576778919</v>
      </c>
      <c r="E216" s="9">
        <v>1668.13</v>
      </c>
      <c r="F216" s="9">
        <v>1733.17</v>
      </c>
      <c r="G216" s="9">
        <v>1603.72</v>
      </c>
      <c r="I216" s="9" t="s">
        <v>608</v>
      </c>
    </row>
    <row r="217" spans="1:9">
      <c r="A217" s="11">
        <v>42013</v>
      </c>
      <c r="B217" s="12">
        <v>42248</v>
      </c>
      <c r="C217" s="9">
        <v>1642.97</v>
      </c>
      <c r="D217" s="9">
        <f t="shared" si="5"/>
        <v>1.1643433706336328</v>
      </c>
      <c r="E217" s="9">
        <v>1705.81</v>
      </c>
      <c r="F217" s="9">
        <v>1740.22</v>
      </c>
      <c r="G217" s="9">
        <v>1606.83</v>
      </c>
      <c r="I217" s="9" t="s">
        <v>609</v>
      </c>
    </row>
    <row r="218" spans="1:9">
      <c r="A218" s="11">
        <v>42014</v>
      </c>
      <c r="B218" s="12">
        <v>42278</v>
      </c>
      <c r="C218" s="9">
        <v>1711.53</v>
      </c>
      <c r="D218" s="9">
        <f t="shared" si="5"/>
        <v>1.1498585796153096</v>
      </c>
      <c r="E218" s="9">
        <v>1644.52</v>
      </c>
      <c r="F218" s="9">
        <v>1746.67</v>
      </c>
      <c r="G218" s="9">
        <v>1603.48</v>
      </c>
      <c r="I218" s="9" t="s">
        <v>610</v>
      </c>
    </row>
    <row r="219" spans="1:9">
      <c r="A219" s="11">
        <v>42015</v>
      </c>
      <c r="B219" s="12">
        <v>42309</v>
      </c>
      <c r="C219" s="9">
        <v>1771.05</v>
      </c>
      <c r="D219" s="9">
        <f t="shared" si="5"/>
        <v>1.1547715299149757</v>
      </c>
      <c r="E219" s="9">
        <v>1710.9</v>
      </c>
      <c r="F219" s="9">
        <v>1873.53</v>
      </c>
      <c r="G219" s="9">
        <v>1701.25</v>
      </c>
      <c r="I219" s="9" t="s">
        <v>611</v>
      </c>
    </row>
    <row r="220" spans="1:9">
      <c r="A220" s="11">
        <v>42016</v>
      </c>
      <c r="B220" s="12">
        <v>42339</v>
      </c>
      <c r="C220" s="9">
        <v>1761.36</v>
      </c>
      <c r="D220" s="9">
        <f t="shared" si="5"/>
        <v>1.2611681142194313</v>
      </c>
      <c r="E220" s="9">
        <v>1771.05</v>
      </c>
      <c r="F220" s="9">
        <v>1798.81</v>
      </c>
      <c r="G220" s="9">
        <v>1698.93</v>
      </c>
      <c r="I220" s="9" t="s">
        <v>612</v>
      </c>
    </row>
    <row r="221" spans="1:9">
      <c r="A221" s="11">
        <v>42370</v>
      </c>
      <c r="B221" s="12">
        <v>42370</v>
      </c>
      <c r="C221" s="9">
        <v>1784.92</v>
      </c>
      <c r="D221" s="9">
        <f t="shared" si="5"/>
        <v>1.0832862977865982</v>
      </c>
      <c r="E221" s="9">
        <v>1761.42</v>
      </c>
      <c r="F221" s="9">
        <v>1788.08</v>
      </c>
      <c r="G221" s="9">
        <v>1583.04</v>
      </c>
      <c r="I221" s="9" t="s">
        <v>531</v>
      </c>
    </row>
    <row r="222" spans="1:9">
      <c r="A222" s="11">
        <v>42371</v>
      </c>
      <c r="B222" s="12">
        <v>42401</v>
      </c>
      <c r="C222" s="9">
        <v>1840.17</v>
      </c>
      <c r="D222" s="9">
        <f t="shared" si="5"/>
        <v>1.0461633797051684</v>
      </c>
      <c r="E222" s="9">
        <v>1785.01</v>
      </c>
      <c r="F222" s="9">
        <v>1841.56</v>
      </c>
      <c r="G222" s="9">
        <v>1688.13</v>
      </c>
      <c r="I222" s="9" t="s">
        <v>595</v>
      </c>
    </row>
    <row r="223" spans="1:9">
      <c r="A223" s="11">
        <v>42372</v>
      </c>
      <c r="B223" s="12">
        <v>42430</v>
      </c>
      <c r="C223" s="9">
        <v>1871.15</v>
      </c>
      <c r="D223" s="9">
        <f t="shared" si="5"/>
        <v>1.1506413804129925</v>
      </c>
      <c r="E223" s="9">
        <v>1841.43</v>
      </c>
      <c r="F223" s="9">
        <v>1923.5</v>
      </c>
      <c r="G223" s="9">
        <v>1825.99</v>
      </c>
      <c r="I223" s="9" t="s">
        <v>613</v>
      </c>
    </row>
    <row r="224" spans="1:9">
      <c r="A224" s="11">
        <v>42373</v>
      </c>
      <c r="B224" s="12">
        <v>42461</v>
      </c>
      <c r="C224" s="9">
        <v>1953.05</v>
      </c>
      <c r="D224" s="9">
        <f t="shared" si="5"/>
        <v>1.1567871400310363</v>
      </c>
      <c r="E224" s="9">
        <v>1860.53</v>
      </c>
      <c r="F224" s="9">
        <v>1976.69</v>
      </c>
      <c r="G224" s="9">
        <v>1833.61</v>
      </c>
      <c r="I224" s="9" t="s">
        <v>614</v>
      </c>
    </row>
    <row r="225" spans="1:9">
      <c r="A225" s="11">
        <v>42374</v>
      </c>
      <c r="B225" s="12">
        <v>42491</v>
      </c>
      <c r="C225" s="9">
        <v>1899.01</v>
      </c>
      <c r="D225" s="9">
        <f t="shared" si="5"/>
        <v>1.18010303320304</v>
      </c>
      <c r="E225" s="9">
        <v>1932.92</v>
      </c>
      <c r="F225" s="9">
        <v>1957.18</v>
      </c>
      <c r="G225" s="9">
        <v>1861.64</v>
      </c>
      <c r="I225" s="9" t="s">
        <v>615</v>
      </c>
    </row>
    <row r="226" spans="1:9">
      <c r="A226" s="11">
        <v>42375</v>
      </c>
      <c r="B226" s="12">
        <v>42522</v>
      </c>
      <c r="C226" s="9">
        <v>1891.09</v>
      </c>
      <c r="D226" s="9">
        <f t="shared" si="5"/>
        <v>1.1429633435072981</v>
      </c>
      <c r="E226" s="9">
        <v>1899.14</v>
      </c>
      <c r="F226" s="9">
        <v>1960.75</v>
      </c>
      <c r="G226" s="9">
        <v>1841.73</v>
      </c>
      <c r="I226" s="9" t="s">
        <v>616</v>
      </c>
    </row>
    <row r="227" spans="1:9">
      <c r="A227" s="11">
        <v>42376</v>
      </c>
      <c r="B227" s="12">
        <v>42552</v>
      </c>
      <c r="C227" s="9">
        <v>1944.62</v>
      </c>
      <c r="D227" s="9">
        <f t="shared" si="5"/>
        <v>1.1651408028759735</v>
      </c>
      <c r="E227" s="9">
        <v>1891.03</v>
      </c>
      <c r="F227" s="9">
        <v>1959.86</v>
      </c>
      <c r="G227" s="9">
        <v>1860.55</v>
      </c>
      <c r="I227" s="9" t="s">
        <v>617</v>
      </c>
    </row>
    <row r="228" spans="1:9">
      <c r="A228" s="11">
        <v>42377</v>
      </c>
      <c r="B228" s="12">
        <v>42583</v>
      </c>
      <c r="C228" s="9">
        <v>1971.59</v>
      </c>
      <c r="D228" s="9">
        <f t="shared" si="5"/>
        <v>1.1375629626637893</v>
      </c>
      <c r="E228" s="9">
        <v>1950.49</v>
      </c>
      <c r="F228" s="9">
        <v>1999.14</v>
      </c>
      <c r="G228" s="9">
        <v>1902.74</v>
      </c>
      <c r="I228" s="9" t="s">
        <v>618</v>
      </c>
    </row>
    <row r="229" spans="1:9">
      <c r="A229" s="11">
        <v>42378</v>
      </c>
      <c r="B229" s="12">
        <v>42614</v>
      </c>
      <c r="C229" s="9">
        <v>1978</v>
      </c>
      <c r="D229" s="9">
        <f t="shared" si="5"/>
        <v>1.2039172961161799</v>
      </c>
      <c r="E229" s="9">
        <v>1976.26</v>
      </c>
      <c r="F229" s="9">
        <v>2063.13</v>
      </c>
      <c r="G229" s="9">
        <v>1967.31</v>
      </c>
      <c r="I229" s="9" t="s">
        <v>619</v>
      </c>
    </row>
    <row r="230" spans="1:9">
      <c r="A230" s="11">
        <v>42379</v>
      </c>
      <c r="B230" s="12">
        <v>42644</v>
      </c>
      <c r="C230" s="9">
        <v>1989.64</v>
      </c>
      <c r="D230" s="9">
        <f t="shared" si="5"/>
        <v>1.1624920392864864</v>
      </c>
      <c r="E230" s="9">
        <v>1981.02</v>
      </c>
      <c r="F230" s="9">
        <v>2006.66</v>
      </c>
      <c r="G230" s="9">
        <v>1946.78</v>
      </c>
      <c r="I230" s="9" t="s">
        <v>620</v>
      </c>
    </row>
    <row r="231" spans="1:9">
      <c r="A231" s="11">
        <v>42380</v>
      </c>
      <c r="B231" s="12">
        <v>42675</v>
      </c>
      <c r="C231" s="9">
        <v>2104.91</v>
      </c>
      <c r="D231" s="9">
        <f t="shared" si="5"/>
        <v>1.1885096411733151</v>
      </c>
      <c r="E231" s="9">
        <v>1991.7</v>
      </c>
      <c r="F231" s="9">
        <v>2116.38</v>
      </c>
      <c r="G231" s="9">
        <v>1939.66</v>
      </c>
      <c r="I231" s="9" t="s">
        <v>621</v>
      </c>
    </row>
    <row r="232" spans="1:9">
      <c r="A232" s="11">
        <v>42381</v>
      </c>
      <c r="B232" s="12">
        <v>42705</v>
      </c>
      <c r="C232" s="9">
        <v>2232.7199999999998</v>
      </c>
      <c r="D232" s="9">
        <f t="shared" si="5"/>
        <v>1.2676113911977107</v>
      </c>
      <c r="E232" s="9">
        <v>2110.69</v>
      </c>
      <c r="F232" s="9">
        <v>2258.1</v>
      </c>
      <c r="G232" s="9">
        <v>2110.69</v>
      </c>
      <c r="I232" s="9" t="s">
        <v>622</v>
      </c>
    </row>
    <row r="233" spans="1:9">
      <c r="A233" s="11">
        <v>42736</v>
      </c>
      <c r="B233" s="12">
        <v>42736</v>
      </c>
      <c r="C233" s="9">
        <v>2217.39</v>
      </c>
      <c r="D233" s="9">
        <f t="shared" si="5"/>
        <v>1.2422909710239114</v>
      </c>
      <c r="E233" s="9">
        <v>2231.52</v>
      </c>
      <c r="F233" s="9">
        <v>2293.9899999999998</v>
      </c>
      <c r="G233" s="9">
        <v>2136.35</v>
      </c>
      <c r="I233" s="9" t="s">
        <v>623</v>
      </c>
    </row>
    <row r="234" spans="1:9">
      <c r="A234" s="11">
        <v>42737</v>
      </c>
      <c r="B234" s="12">
        <v>42767</v>
      </c>
      <c r="C234" s="9">
        <v>2035.77</v>
      </c>
      <c r="D234" s="9">
        <f t="shared" si="5"/>
        <v>1.1062945271360798</v>
      </c>
      <c r="E234" s="9">
        <v>2219.19</v>
      </c>
      <c r="F234" s="9">
        <v>2236.8000000000002</v>
      </c>
      <c r="G234" s="9">
        <v>2027.05</v>
      </c>
      <c r="I234" s="9" t="s">
        <v>624</v>
      </c>
    </row>
    <row r="235" spans="1:9">
      <c r="A235" s="11">
        <v>42738</v>
      </c>
      <c r="B235" s="12">
        <v>42795</v>
      </c>
      <c r="C235" s="9">
        <v>1995.9</v>
      </c>
      <c r="D235" s="9">
        <f t="shared" si="5"/>
        <v>1.0666702295379846</v>
      </c>
      <c r="E235" s="9">
        <v>2034.28</v>
      </c>
      <c r="F235" s="9">
        <v>2076.71</v>
      </c>
      <c r="G235" s="9">
        <v>1965.23</v>
      </c>
      <c r="I235" s="9" t="s">
        <v>625</v>
      </c>
    </row>
    <row r="236" spans="1:9">
      <c r="A236" s="11">
        <v>42739</v>
      </c>
      <c r="B236" s="12">
        <v>42826</v>
      </c>
      <c r="C236" s="9">
        <v>2016.71</v>
      </c>
      <c r="D236" s="9">
        <f t="shared" si="5"/>
        <v>1.0325951716545916</v>
      </c>
      <c r="E236" s="9">
        <v>1998.55</v>
      </c>
      <c r="F236" s="9">
        <v>2058.11</v>
      </c>
      <c r="G236" s="9">
        <v>1900.72</v>
      </c>
      <c r="I236" s="9" t="s">
        <v>626</v>
      </c>
    </row>
    <row r="237" spans="1:9">
      <c r="A237" s="11">
        <v>42740</v>
      </c>
      <c r="B237" s="12">
        <v>42856</v>
      </c>
      <c r="C237" s="9">
        <v>1900.38</v>
      </c>
      <c r="D237" s="9">
        <f t="shared" si="5"/>
        <v>1.0007214285338151</v>
      </c>
      <c r="E237" s="9">
        <v>2022.19</v>
      </c>
      <c r="F237" s="9">
        <v>2044.24</v>
      </c>
      <c r="G237" s="9">
        <v>1893.39</v>
      </c>
      <c r="I237" s="9" t="s">
        <v>627</v>
      </c>
    </row>
    <row r="238" spans="1:9">
      <c r="A238" s="11">
        <v>42741</v>
      </c>
      <c r="B238" s="12">
        <v>42887</v>
      </c>
      <c r="C238" s="9">
        <v>1879.5</v>
      </c>
      <c r="D238" s="9">
        <f t="shared" si="5"/>
        <v>0.99387125943239085</v>
      </c>
      <c r="E238" s="9">
        <v>1900.89</v>
      </c>
      <c r="F238" s="9">
        <v>1904.82</v>
      </c>
      <c r="G238" s="9">
        <v>1774.56</v>
      </c>
      <c r="I238" s="9" t="s">
        <v>628</v>
      </c>
    </row>
    <row r="239" spans="1:9">
      <c r="A239" s="11">
        <v>42742</v>
      </c>
      <c r="B239" s="12">
        <v>42917</v>
      </c>
      <c r="C239" s="9">
        <v>1919.53</v>
      </c>
      <c r="D239" s="9">
        <f t="shared" si="5"/>
        <v>0.98709773631866382</v>
      </c>
      <c r="E239" s="9">
        <v>1886.72</v>
      </c>
      <c r="F239" s="9">
        <v>1972.49</v>
      </c>
      <c r="G239" s="9">
        <v>1881.98</v>
      </c>
      <c r="I239" s="9" t="s">
        <v>629</v>
      </c>
    </row>
    <row r="240" spans="1:9">
      <c r="A240" s="11">
        <v>42743</v>
      </c>
      <c r="B240" s="12">
        <v>42948</v>
      </c>
      <c r="C240" s="9">
        <v>2022.22</v>
      </c>
      <c r="D240" s="9">
        <f t="shared" si="5"/>
        <v>1.025679781293271</v>
      </c>
      <c r="E240" s="9">
        <v>1924.77</v>
      </c>
      <c r="F240" s="9">
        <v>2030.86</v>
      </c>
      <c r="G240" s="9">
        <v>1921.34</v>
      </c>
      <c r="I240" s="9" t="s">
        <v>630</v>
      </c>
    </row>
    <row r="241" spans="1:9">
      <c r="A241" s="11">
        <v>42744</v>
      </c>
      <c r="B241" s="12">
        <v>42979</v>
      </c>
      <c r="C241" s="9">
        <v>2077.19</v>
      </c>
      <c r="D241" s="9">
        <f t="shared" si="5"/>
        <v>1.0501466127401415</v>
      </c>
      <c r="E241" s="9">
        <v>2021.93</v>
      </c>
      <c r="F241" s="9">
        <v>2086.65</v>
      </c>
      <c r="G241" s="9">
        <v>1992.68</v>
      </c>
      <c r="I241" s="9" t="s">
        <v>631</v>
      </c>
    </row>
    <row r="242" spans="1:9">
      <c r="A242" s="11">
        <v>42745</v>
      </c>
      <c r="B242" s="12">
        <v>43009</v>
      </c>
      <c r="C242" s="9">
        <v>2064.31</v>
      </c>
      <c r="D242" s="9">
        <f t="shared" si="5"/>
        <v>1.0375294023039343</v>
      </c>
      <c r="E242" s="9">
        <v>2077.16</v>
      </c>
      <c r="F242" s="9">
        <v>2106.4899999999998</v>
      </c>
      <c r="G242" s="9">
        <v>2038.26</v>
      </c>
      <c r="I242" s="9" t="s">
        <v>632</v>
      </c>
    </row>
    <row r="243" spans="1:9">
      <c r="A243" s="11">
        <v>42746</v>
      </c>
      <c r="B243" s="12">
        <v>43040</v>
      </c>
      <c r="C243" s="9">
        <v>2100.62</v>
      </c>
      <c r="D243" s="9">
        <f t="shared" si="5"/>
        <v>0.99796190811008545</v>
      </c>
      <c r="E243" s="9">
        <v>2070.6799999999998</v>
      </c>
      <c r="F243" s="9">
        <v>2191.71</v>
      </c>
      <c r="G243" s="9">
        <v>2065.69</v>
      </c>
      <c r="I243" s="9" t="s">
        <v>633</v>
      </c>
    </row>
    <row r="244" spans="1:9">
      <c r="A244" s="11">
        <v>42747</v>
      </c>
      <c r="B244" s="12">
        <v>43070</v>
      </c>
      <c r="C244" s="9">
        <v>2109.7399999999998</v>
      </c>
      <c r="D244" s="9">
        <f t="shared" si="5"/>
        <v>0.94491920169121069</v>
      </c>
      <c r="E244" s="9">
        <v>2102.54</v>
      </c>
      <c r="F244" s="9">
        <v>2160.75</v>
      </c>
      <c r="G244" s="9">
        <v>2082.29</v>
      </c>
      <c r="I244" s="9" t="s">
        <v>634</v>
      </c>
    </row>
    <row r="245" spans="1:9">
      <c r="A245" s="11">
        <v>43101</v>
      </c>
      <c r="B245" s="12">
        <v>43101</v>
      </c>
      <c r="C245" s="9">
        <v>2289.9899999999998</v>
      </c>
      <c r="D245" s="9">
        <f t="shared" si="5"/>
        <v>1.0327411957301151</v>
      </c>
      <c r="E245" s="9">
        <v>2111.2399999999998</v>
      </c>
      <c r="F245" s="9">
        <v>2328.48</v>
      </c>
      <c r="G245" s="9">
        <v>2111.2399999999998</v>
      </c>
      <c r="I245" s="9" t="s">
        <v>635</v>
      </c>
    </row>
    <row r="246" spans="1:9">
      <c r="A246" s="11">
        <v>43102</v>
      </c>
      <c r="B246" s="12">
        <v>43132</v>
      </c>
      <c r="C246" s="9">
        <v>2296.8000000000002</v>
      </c>
      <c r="D246" s="9">
        <f t="shared" si="5"/>
        <v>1.1282217539309451</v>
      </c>
      <c r="E246" s="9">
        <v>2292.2199999999998</v>
      </c>
      <c r="F246" s="9">
        <v>2376.96</v>
      </c>
      <c r="G246" s="9">
        <v>2181.96</v>
      </c>
      <c r="I246" s="9" t="s">
        <v>636</v>
      </c>
    </row>
    <row r="247" spans="1:9">
      <c r="A247" s="11">
        <v>43103</v>
      </c>
      <c r="B247" s="12">
        <v>43160</v>
      </c>
      <c r="C247" s="9">
        <v>2270.98</v>
      </c>
      <c r="D247" s="9">
        <f t="shared" si="5"/>
        <v>1.1378225361992083</v>
      </c>
      <c r="E247" s="9">
        <v>2286.41</v>
      </c>
      <c r="F247" s="9">
        <v>2326.41</v>
      </c>
      <c r="G247" s="9">
        <v>2240.85</v>
      </c>
      <c r="I247" s="9" t="s">
        <v>637</v>
      </c>
    </row>
    <row r="248" spans="1:9">
      <c r="A248" s="11">
        <v>43104</v>
      </c>
      <c r="B248" s="12">
        <v>43191</v>
      </c>
      <c r="C248" s="9">
        <v>2307.02</v>
      </c>
      <c r="D248" s="9">
        <f t="shared" si="5"/>
        <v>1.1439522787113665</v>
      </c>
      <c r="E248" s="9">
        <v>2271.91</v>
      </c>
      <c r="F248" s="9">
        <v>2322.38</v>
      </c>
      <c r="G248" s="9">
        <v>2065.3200000000002</v>
      </c>
      <c r="I248" s="9" t="s">
        <v>638</v>
      </c>
    </row>
    <row r="249" spans="1:9">
      <c r="A249" s="11">
        <v>43105</v>
      </c>
      <c r="B249" s="12">
        <v>43221</v>
      </c>
      <c r="C249" s="9">
        <v>2302.88</v>
      </c>
      <c r="D249" s="9">
        <f t="shared" si="5"/>
        <v>1.211799745314095</v>
      </c>
      <c r="E249" s="9">
        <v>2304.2800000000002</v>
      </c>
      <c r="F249" s="9">
        <v>2358.59</v>
      </c>
      <c r="G249" s="9">
        <v>2274.0700000000002</v>
      </c>
      <c r="I249" s="9" t="s">
        <v>639</v>
      </c>
    </row>
    <row r="250" spans="1:9">
      <c r="A250" s="11">
        <v>43106</v>
      </c>
      <c r="B250" s="12">
        <v>43252</v>
      </c>
      <c r="C250" s="9">
        <v>2295.9499999999998</v>
      </c>
      <c r="D250" s="9">
        <f t="shared" si="5"/>
        <v>1.2215748869380154</v>
      </c>
      <c r="E250" s="9">
        <v>2297.13</v>
      </c>
      <c r="F250" s="9">
        <v>2329.0300000000002</v>
      </c>
      <c r="G250" s="9">
        <v>2192.63</v>
      </c>
      <c r="I250" s="9" t="s">
        <v>640</v>
      </c>
    </row>
    <row r="251" spans="1:9">
      <c r="A251" s="11">
        <v>43107</v>
      </c>
      <c r="B251" s="12">
        <v>43282</v>
      </c>
      <c r="C251" s="9">
        <v>2321.11</v>
      </c>
      <c r="D251" s="9">
        <f t="shared" si="5"/>
        <v>1.2092074622433617</v>
      </c>
      <c r="E251" s="9">
        <v>2294.1</v>
      </c>
      <c r="F251" s="9">
        <v>2379.33</v>
      </c>
      <c r="G251" s="9">
        <v>2239.77</v>
      </c>
      <c r="I251" s="9" t="s">
        <v>641</v>
      </c>
    </row>
    <row r="252" spans="1:9">
      <c r="A252" s="11">
        <v>43108</v>
      </c>
      <c r="B252" s="12">
        <v>43313</v>
      </c>
      <c r="C252" s="9">
        <v>2345.85</v>
      </c>
      <c r="D252" s="9">
        <f t="shared" si="5"/>
        <v>1.1600369890516362</v>
      </c>
      <c r="E252" s="9">
        <v>2317.83</v>
      </c>
      <c r="F252" s="9">
        <v>2359.58</v>
      </c>
      <c r="G252" s="9">
        <v>2240.71</v>
      </c>
      <c r="I252" s="9" t="s">
        <v>642</v>
      </c>
    </row>
    <row r="253" spans="1:9">
      <c r="A253" s="11">
        <v>43109</v>
      </c>
      <c r="B253" s="12">
        <v>43344</v>
      </c>
      <c r="C253" s="9">
        <v>2475.36</v>
      </c>
      <c r="D253" s="9">
        <f t="shared" si="5"/>
        <v>1.1916868461719921</v>
      </c>
      <c r="E253" s="9">
        <v>2344.3000000000002</v>
      </c>
      <c r="F253" s="9">
        <v>2476.86</v>
      </c>
      <c r="G253" s="9">
        <v>2305.27</v>
      </c>
      <c r="I253" s="9" t="s">
        <v>568</v>
      </c>
    </row>
    <row r="254" spans="1:9">
      <c r="A254" s="11">
        <v>43110</v>
      </c>
      <c r="B254" s="12">
        <v>43374</v>
      </c>
      <c r="C254" s="9">
        <v>2352.71</v>
      </c>
      <c r="D254" s="9">
        <f t="shared" si="5"/>
        <v>1.1397076989405661</v>
      </c>
      <c r="E254" s="9">
        <v>2481.4499999999998</v>
      </c>
      <c r="F254" s="9">
        <v>2501.7800000000002</v>
      </c>
      <c r="G254" s="9">
        <v>2275.58</v>
      </c>
      <c r="I254" s="9" t="s">
        <v>643</v>
      </c>
    </row>
    <row r="255" spans="1:9">
      <c r="A255" s="11">
        <v>43111</v>
      </c>
      <c r="B255" s="12">
        <v>43405</v>
      </c>
      <c r="C255" s="9">
        <v>2392.5</v>
      </c>
      <c r="D255" s="9">
        <f t="shared" si="5"/>
        <v>1.1389494530186326</v>
      </c>
      <c r="E255" s="9">
        <v>2352.94</v>
      </c>
      <c r="F255" s="9">
        <v>2454.84</v>
      </c>
      <c r="G255" s="9">
        <v>2284.3000000000002</v>
      </c>
      <c r="I255" s="9" t="s">
        <v>489</v>
      </c>
    </row>
    <row r="256" spans="1:9">
      <c r="A256" s="11">
        <v>43112</v>
      </c>
      <c r="B256" s="12">
        <v>43435</v>
      </c>
      <c r="C256" s="9">
        <v>2369.33</v>
      </c>
      <c r="D256" s="9">
        <f t="shared" si="5"/>
        <v>1.1230435977893012</v>
      </c>
      <c r="E256" s="9">
        <v>2405.1799999999998</v>
      </c>
      <c r="F256" s="9">
        <v>2449.92</v>
      </c>
      <c r="G256" s="9">
        <v>2258.27</v>
      </c>
      <c r="I256" s="9" t="s">
        <v>546</v>
      </c>
    </row>
    <row r="257" spans="1:9">
      <c r="A257" s="11">
        <v>43466</v>
      </c>
      <c r="B257" s="12">
        <v>43466</v>
      </c>
      <c r="C257" s="9">
        <v>2521.1</v>
      </c>
      <c r="D257" s="9">
        <f t="shared" si="5"/>
        <v>1.1009218380866292</v>
      </c>
      <c r="E257" s="9">
        <v>2370.56</v>
      </c>
      <c r="F257" s="9">
        <v>2536.2800000000002</v>
      </c>
      <c r="G257" s="9">
        <v>2350.41</v>
      </c>
      <c r="I257" s="9" t="s">
        <v>644</v>
      </c>
    </row>
    <row r="258" spans="1:9">
      <c r="A258" s="11">
        <v>43467</v>
      </c>
      <c r="B258" s="12">
        <v>43497</v>
      </c>
      <c r="C258" s="9">
        <v>2485.27</v>
      </c>
      <c r="D258" s="9">
        <f t="shared" si="5"/>
        <v>1.0820576454197144</v>
      </c>
      <c r="E258" s="9">
        <v>2520.08</v>
      </c>
      <c r="F258" s="9">
        <v>2551.9699999999998</v>
      </c>
      <c r="G258" s="9">
        <v>2448.41</v>
      </c>
      <c r="I258" s="9" t="s">
        <v>645</v>
      </c>
    </row>
    <row r="259" spans="1:9">
      <c r="A259" s="11">
        <v>43468</v>
      </c>
      <c r="B259" s="12">
        <v>43525</v>
      </c>
      <c r="C259" s="9">
        <v>2497.1</v>
      </c>
      <c r="D259" s="9">
        <f t="shared" si="5"/>
        <v>1.0995693489154461</v>
      </c>
      <c r="E259" s="9">
        <v>2487.44</v>
      </c>
      <c r="F259" s="9">
        <v>2520.02</v>
      </c>
      <c r="G259" s="9">
        <v>2452.09</v>
      </c>
      <c r="I259" s="9" t="s">
        <v>646</v>
      </c>
    </row>
    <row r="260" spans="1:9">
      <c r="A260" s="11">
        <v>43469</v>
      </c>
      <c r="B260" s="12">
        <v>43556</v>
      </c>
      <c r="C260" s="9">
        <v>2559.3200000000002</v>
      </c>
      <c r="D260" s="9">
        <f t="shared" si="5"/>
        <v>1.1093618607554334</v>
      </c>
      <c r="E260" s="9">
        <v>2498.73</v>
      </c>
      <c r="F260" s="9">
        <v>2599.58</v>
      </c>
      <c r="G260" s="9">
        <v>2498.73</v>
      </c>
      <c r="I260" s="9" t="s">
        <v>647</v>
      </c>
    </row>
    <row r="261" spans="1:9">
      <c r="A261" s="11">
        <v>43470</v>
      </c>
      <c r="B261" s="12">
        <v>43586</v>
      </c>
      <c r="C261" s="9">
        <v>2665.33</v>
      </c>
      <c r="D261" s="9">
        <f t="shared" si="5"/>
        <v>1.1573898770235531</v>
      </c>
      <c r="E261" s="9">
        <v>2558.81</v>
      </c>
      <c r="F261" s="9">
        <v>2665.42</v>
      </c>
      <c r="G261" s="9">
        <v>2506.4699999999998</v>
      </c>
      <c r="I261" s="9" t="s">
        <v>648</v>
      </c>
    </row>
    <row r="262" spans="1:9">
      <c r="A262" s="11">
        <v>43471</v>
      </c>
      <c r="B262" s="12">
        <v>43617</v>
      </c>
      <c r="C262" s="9">
        <v>2765.85</v>
      </c>
      <c r="D262" s="9">
        <f t="shared" si="5"/>
        <v>1.2046647357303077</v>
      </c>
      <c r="E262" s="9">
        <v>2660.64</v>
      </c>
      <c r="F262" s="9">
        <v>2790.59</v>
      </c>
      <c r="G262" s="9">
        <v>2649.78</v>
      </c>
      <c r="I262" s="9" t="s">
        <v>649</v>
      </c>
    </row>
    <row r="263" spans="1:9">
      <c r="A263" s="11">
        <v>43472</v>
      </c>
      <c r="B263" s="12">
        <v>43647</v>
      </c>
      <c r="C263" s="9">
        <v>2739.5</v>
      </c>
      <c r="D263" s="9">
        <f t="shared" si="5"/>
        <v>1.1802542748943392</v>
      </c>
      <c r="E263" s="9">
        <v>2777.08</v>
      </c>
      <c r="F263" s="9">
        <v>2848.4</v>
      </c>
      <c r="G263" s="9">
        <v>2665.21</v>
      </c>
      <c r="I263" s="9" t="s">
        <v>650</v>
      </c>
    </row>
    <row r="264" spans="1:9">
      <c r="A264" s="11">
        <v>43473</v>
      </c>
      <c r="B264" s="12">
        <v>43678</v>
      </c>
      <c r="C264" s="9">
        <v>2740.04</v>
      </c>
      <c r="D264" s="9">
        <f t="shared" si="5"/>
        <v>1.1680371720271969</v>
      </c>
      <c r="E264" s="9">
        <v>2727.68</v>
      </c>
      <c r="F264" s="9">
        <v>2740.04</v>
      </c>
      <c r="G264" s="9">
        <v>2615.1999999999998</v>
      </c>
      <c r="I264" s="9" t="s">
        <v>560</v>
      </c>
    </row>
    <row r="265" spans="1:9">
      <c r="A265" s="11">
        <v>43474</v>
      </c>
      <c r="B265" s="12">
        <v>43709</v>
      </c>
      <c r="C265" s="9">
        <v>2747.18</v>
      </c>
      <c r="D265" s="9">
        <f t="shared" si="5"/>
        <v>1.1098102902204123</v>
      </c>
      <c r="E265" s="9">
        <v>2742.3</v>
      </c>
      <c r="F265" s="9">
        <v>2847.01</v>
      </c>
      <c r="G265" s="9">
        <v>2735.11</v>
      </c>
      <c r="I265" s="9" t="s">
        <v>651</v>
      </c>
    </row>
    <row r="266" spans="1:9">
      <c r="A266" s="11">
        <v>43475</v>
      </c>
      <c r="B266" s="12">
        <v>43739</v>
      </c>
      <c r="C266" s="9">
        <v>2893.98</v>
      </c>
      <c r="D266" s="9">
        <f t="shared" si="5"/>
        <v>1.2300623536262438</v>
      </c>
      <c r="E266" s="9">
        <v>2749.83</v>
      </c>
      <c r="F266" s="9">
        <v>2936.26</v>
      </c>
      <c r="G266" s="9">
        <v>2686.15</v>
      </c>
      <c r="I266" s="9" t="s">
        <v>652</v>
      </c>
    </row>
    <row r="267" spans="1:9">
      <c r="A267" s="11">
        <v>43476</v>
      </c>
      <c r="B267" s="12">
        <v>43770</v>
      </c>
      <c r="C267" s="9">
        <v>2935.37</v>
      </c>
      <c r="D267" s="9">
        <f t="shared" si="5"/>
        <v>1.2269049111807733</v>
      </c>
      <c r="E267" s="9">
        <v>2895.47</v>
      </c>
      <c r="F267" s="9">
        <v>3009.11</v>
      </c>
      <c r="G267" s="9">
        <v>2886.59</v>
      </c>
      <c r="I267" s="9" t="s">
        <v>653</v>
      </c>
    </row>
    <row r="268" spans="1:9">
      <c r="A268" s="11">
        <v>43477</v>
      </c>
      <c r="B268" s="12">
        <v>43800</v>
      </c>
      <c r="C268" s="9">
        <v>3045.87</v>
      </c>
      <c r="D268" s="9">
        <f t="shared" si="5"/>
        <v>1.2855406380706782</v>
      </c>
      <c r="E268" s="9">
        <v>2937.69</v>
      </c>
      <c r="F268" s="9">
        <v>3060.2</v>
      </c>
      <c r="G268" s="9">
        <v>2875.5</v>
      </c>
      <c r="I268" s="9" t="s">
        <v>654</v>
      </c>
    </row>
    <row r="269" spans="1:9">
      <c r="A269" s="11">
        <v>43831</v>
      </c>
      <c r="B269" s="12">
        <v>43831</v>
      </c>
      <c r="C269" s="9">
        <v>3076.65</v>
      </c>
      <c r="D269" s="9">
        <f t="shared" si="5"/>
        <v>1.2203601602475111</v>
      </c>
      <c r="E269" s="9">
        <v>3059.2</v>
      </c>
      <c r="F269" s="9">
        <v>3226.89</v>
      </c>
      <c r="G269" s="9">
        <v>3057.36</v>
      </c>
      <c r="I269" s="9" t="s">
        <v>655</v>
      </c>
    </row>
    <row r="270" spans="1:9">
      <c r="A270" s="11">
        <v>43832</v>
      </c>
      <c r="B270" s="12">
        <v>43862</v>
      </c>
      <c r="C270" s="9">
        <v>2785.08</v>
      </c>
      <c r="D270" s="9">
        <f t="shared" si="5"/>
        <v>1.1206347801244936</v>
      </c>
      <c r="E270" s="9">
        <v>3062.27</v>
      </c>
      <c r="F270" s="9">
        <v>3145.15</v>
      </c>
      <c r="G270" s="9">
        <v>2744.18</v>
      </c>
      <c r="I270" s="9" t="s">
        <v>656</v>
      </c>
    </row>
    <row r="271" spans="1:9">
      <c r="A271" s="11">
        <v>43833</v>
      </c>
      <c r="B271" s="12">
        <v>43891</v>
      </c>
      <c r="C271" s="9">
        <v>2508.81</v>
      </c>
      <c r="D271" s="9">
        <f t="shared" ref="D271:D305" si="6">C271/C259</f>
        <v>1.00468943975011</v>
      </c>
      <c r="E271" s="9">
        <v>2829.47</v>
      </c>
      <c r="F271" s="9">
        <v>2875.3</v>
      </c>
      <c r="G271" s="9">
        <v>2073.87</v>
      </c>
      <c r="I271" s="9" t="s">
        <v>657</v>
      </c>
    </row>
    <row r="272" spans="1:9">
      <c r="A272" s="11">
        <v>43834</v>
      </c>
      <c r="B272" s="12">
        <v>43922</v>
      </c>
      <c r="C272" s="9">
        <v>2650.56</v>
      </c>
      <c r="D272" s="9">
        <f t="shared" si="6"/>
        <v>1.0356500945563665</v>
      </c>
      <c r="E272" s="9">
        <v>2465.56</v>
      </c>
      <c r="F272" s="9">
        <v>2713.5</v>
      </c>
      <c r="G272" s="9">
        <v>2431.98</v>
      </c>
      <c r="I272" s="9" t="s">
        <v>658</v>
      </c>
    </row>
    <row r="273" spans="1:9">
      <c r="A273" s="11">
        <v>43835</v>
      </c>
      <c r="B273" s="12">
        <v>43952</v>
      </c>
      <c r="C273" s="9">
        <v>2734.83</v>
      </c>
      <c r="D273" s="9">
        <f t="shared" si="6"/>
        <v>1.0260755703796529</v>
      </c>
      <c r="E273" s="9">
        <v>2623.89</v>
      </c>
      <c r="F273" s="9">
        <v>2796.85</v>
      </c>
      <c r="G273" s="9">
        <v>2564.44</v>
      </c>
      <c r="I273" s="9" t="s">
        <v>659</v>
      </c>
    </row>
    <row r="274" spans="1:9">
      <c r="A274" s="11">
        <v>43836</v>
      </c>
      <c r="B274" s="12">
        <v>43983</v>
      </c>
      <c r="C274" s="9">
        <v>2743.2</v>
      </c>
      <c r="D274" s="9">
        <f t="shared" si="6"/>
        <v>0.99181083572861861</v>
      </c>
      <c r="E274" s="9">
        <v>2761.23</v>
      </c>
      <c r="F274" s="9">
        <v>2835.06</v>
      </c>
      <c r="G274" s="9">
        <v>2670.41</v>
      </c>
      <c r="I274" s="9" t="s">
        <v>660</v>
      </c>
    </row>
    <row r="275" spans="1:9">
      <c r="A275" s="11">
        <v>43837</v>
      </c>
      <c r="B275" s="12">
        <v>44013</v>
      </c>
      <c r="C275" s="9">
        <v>2911.57</v>
      </c>
      <c r="D275" s="9">
        <f t="shared" si="6"/>
        <v>1.0628107318853806</v>
      </c>
      <c r="E275" s="9">
        <v>2762.56</v>
      </c>
      <c r="F275" s="9">
        <v>2919.35</v>
      </c>
      <c r="G275" s="9">
        <v>2703.35</v>
      </c>
      <c r="I275" s="9" t="s">
        <v>661</v>
      </c>
    </row>
    <row r="276" spans="1:9">
      <c r="A276" s="11">
        <v>43838</v>
      </c>
      <c r="B276" s="12">
        <v>44044</v>
      </c>
      <c r="C276" s="9">
        <v>2966.2</v>
      </c>
      <c r="D276" s="9">
        <f t="shared" si="6"/>
        <v>1.0825389410373571</v>
      </c>
      <c r="E276" s="9">
        <v>2917.68</v>
      </c>
      <c r="F276" s="9">
        <v>3090.42</v>
      </c>
      <c r="G276" s="9">
        <v>2911.19</v>
      </c>
      <c r="I276" s="9" t="s">
        <v>662</v>
      </c>
    </row>
    <row r="277" spans="1:9">
      <c r="A277" s="11">
        <v>43839</v>
      </c>
      <c r="B277" s="12">
        <v>44075</v>
      </c>
      <c r="C277" s="9">
        <v>2905.81</v>
      </c>
      <c r="D277" s="9">
        <f t="shared" si="6"/>
        <v>1.0577428490306424</v>
      </c>
      <c r="E277" s="9">
        <v>2976.07</v>
      </c>
      <c r="F277" s="9">
        <v>3002.25</v>
      </c>
      <c r="G277" s="9">
        <v>2857.78</v>
      </c>
      <c r="I277" s="9" t="s">
        <v>588</v>
      </c>
    </row>
    <row r="278" spans="1:9">
      <c r="A278" s="11">
        <v>43840</v>
      </c>
      <c r="B278" s="12">
        <v>44105</v>
      </c>
      <c r="C278" s="9">
        <v>2690.59</v>
      </c>
      <c r="D278" s="9">
        <f t="shared" si="6"/>
        <v>0.92971962487646775</v>
      </c>
      <c r="E278" s="9">
        <v>2911.08</v>
      </c>
      <c r="F278" s="9">
        <v>2919.25</v>
      </c>
      <c r="G278" s="9">
        <v>2664.44</v>
      </c>
      <c r="I278" s="9" t="s">
        <v>663</v>
      </c>
    </row>
    <row r="279" spans="1:9">
      <c r="A279" s="11">
        <v>43841</v>
      </c>
      <c r="B279" s="12">
        <v>44136</v>
      </c>
      <c r="C279" s="9">
        <v>3107.58</v>
      </c>
      <c r="D279" s="9">
        <f t="shared" si="6"/>
        <v>1.0586672208273573</v>
      </c>
      <c r="E279" s="9">
        <v>2681.19</v>
      </c>
      <c r="F279" s="9">
        <v>3150.78</v>
      </c>
      <c r="G279" s="9">
        <v>2658.49</v>
      </c>
      <c r="I279" s="9" t="s">
        <v>664</v>
      </c>
    </row>
    <row r="280" spans="1:9">
      <c r="A280" s="11">
        <v>43842</v>
      </c>
      <c r="B280" s="12">
        <v>44166</v>
      </c>
      <c r="C280" s="9">
        <v>3289.02</v>
      </c>
      <c r="D280" s="9">
        <f t="shared" si="6"/>
        <v>1.0798294083463837</v>
      </c>
      <c r="E280" s="9">
        <v>3113.06</v>
      </c>
      <c r="F280" s="9">
        <v>3318.39</v>
      </c>
      <c r="G280" s="9">
        <v>3113.06</v>
      </c>
      <c r="I280" s="9" t="s">
        <v>665</v>
      </c>
    </row>
    <row r="281" spans="1:9">
      <c r="A281" s="11">
        <v>44197</v>
      </c>
      <c r="B281" s="12">
        <v>44197</v>
      </c>
      <c r="C281" s="9">
        <v>3277.08</v>
      </c>
      <c r="D281" s="9">
        <f t="shared" si="6"/>
        <v>1.0651455316659353</v>
      </c>
      <c r="E281" s="9">
        <v>3306.12</v>
      </c>
      <c r="F281" s="9">
        <v>3520.66</v>
      </c>
      <c r="G281" s="9">
        <v>3272.53</v>
      </c>
      <c r="I281" s="9" t="s">
        <v>666</v>
      </c>
    </row>
    <row r="282" spans="1:9">
      <c r="A282" s="11">
        <v>44198</v>
      </c>
      <c r="B282" s="12">
        <v>44228</v>
      </c>
      <c r="C282" s="9">
        <v>3346.64</v>
      </c>
      <c r="D282" s="9">
        <f t="shared" si="6"/>
        <v>1.2016315509787869</v>
      </c>
      <c r="E282" s="9">
        <v>3287.96</v>
      </c>
      <c r="F282" s="9">
        <v>3510.77</v>
      </c>
      <c r="G282" s="9">
        <v>3268.52</v>
      </c>
      <c r="H282" s="9" t="s">
        <v>667</v>
      </c>
      <c r="I282" s="9" t="s">
        <v>668</v>
      </c>
    </row>
    <row r="283" spans="1:9">
      <c r="A283" s="11">
        <v>44199</v>
      </c>
      <c r="B283" s="12">
        <v>44256</v>
      </c>
      <c r="C283" s="9">
        <v>3541.72</v>
      </c>
      <c r="D283" s="9">
        <f t="shared" si="6"/>
        <v>1.4117131229547075</v>
      </c>
      <c r="E283" s="9">
        <v>3369.68</v>
      </c>
      <c r="F283" s="9">
        <v>3602.18</v>
      </c>
      <c r="G283" s="9">
        <v>3354.09</v>
      </c>
      <c r="I283" s="9" t="s">
        <v>669</v>
      </c>
    </row>
    <row r="284" spans="1:9">
      <c r="A284" s="11">
        <v>44200</v>
      </c>
      <c r="B284" s="12">
        <v>44287</v>
      </c>
      <c r="C284" s="9">
        <v>3544</v>
      </c>
      <c r="D284" s="9">
        <f t="shared" si="6"/>
        <v>1.3370759386695641</v>
      </c>
      <c r="E284" s="9">
        <v>3556.28</v>
      </c>
      <c r="F284" s="9">
        <v>3627.91</v>
      </c>
      <c r="G284" s="9">
        <v>3460.39</v>
      </c>
      <c r="I284" s="9" t="s">
        <v>670</v>
      </c>
    </row>
    <row r="285" spans="1:9">
      <c r="A285" s="11">
        <v>44201</v>
      </c>
      <c r="B285" s="12">
        <v>44317</v>
      </c>
      <c r="C285" s="9">
        <v>3721.63</v>
      </c>
      <c r="D285" s="9">
        <f t="shared" si="6"/>
        <v>1.3608268155607479</v>
      </c>
      <c r="E285" s="9">
        <v>3557.62</v>
      </c>
      <c r="F285" s="9">
        <v>3752.8</v>
      </c>
      <c r="G285" s="9">
        <v>3556.08</v>
      </c>
      <c r="I285" s="9" t="s">
        <v>671</v>
      </c>
    </row>
    <row r="286" spans="1:9">
      <c r="A286" s="11">
        <v>44202</v>
      </c>
      <c r="B286" s="12">
        <v>44348</v>
      </c>
      <c r="C286" s="9">
        <v>3841.85</v>
      </c>
      <c r="D286" s="9">
        <f t="shared" si="6"/>
        <v>1.4004994167395743</v>
      </c>
      <c r="E286" s="9">
        <v>3739.57</v>
      </c>
      <c r="F286" s="9">
        <v>3865.2</v>
      </c>
      <c r="G286" s="9">
        <v>3739.57</v>
      </c>
      <c r="I286" s="9" t="s">
        <v>672</v>
      </c>
    </row>
    <row r="287" spans="1:9">
      <c r="A287" s="11">
        <v>44203</v>
      </c>
      <c r="B287" s="12">
        <v>44378</v>
      </c>
      <c r="C287" s="9">
        <v>3771.58</v>
      </c>
      <c r="D287" s="9">
        <f t="shared" si="6"/>
        <v>1.2953767211504446</v>
      </c>
      <c r="E287" s="9">
        <v>3843.28</v>
      </c>
      <c r="F287" s="9">
        <v>3915</v>
      </c>
      <c r="G287" s="9">
        <v>3679.44</v>
      </c>
      <c r="I287" s="9" t="s">
        <v>414</v>
      </c>
    </row>
    <row r="288" spans="1:9">
      <c r="A288" s="11">
        <v>44204</v>
      </c>
      <c r="B288" s="12">
        <v>44409</v>
      </c>
      <c r="C288" s="9">
        <v>3918.96</v>
      </c>
      <c r="D288" s="9">
        <f t="shared" si="6"/>
        <v>1.321205582900681</v>
      </c>
      <c r="E288" s="9">
        <v>3791.22</v>
      </c>
      <c r="F288" s="9">
        <v>3949.07</v>
      </c>
      <c r="G288" s="9">
        <v>3771.58</v>
      </c>
      <c r="I288" s="9" t="s">
        <v>673</v>
      </c>
    </row>
    <row r="289" spans="1:9">
      <c r="A289" s="11">
        <v>44205</v>
      </c>
      <c r="B289" s="12">
        <v>44440</v>
      </c>
      <c r="C289" s="9">
        <v>4103.5200000000004</v>
      </c>
      <c r="D289" s="9">
        <f t="shared" si="6"/>
        <v>1.4121776716302856</v>
      </c>
      <c r="E289" s="9">
        <v>3924.32</v>
      </c>
      <c r="F289" s="9">
        <v>4112.3100000000004</v>
      </c>
      <c r="G289" s="9">
        <v>3918.96</v>
      </c>
      <c r="I289" s="9" t="s">
        <v>674</v>
      </c>
    </row>
    <row r="290" spans="1:9">
      <c r="A290" s="11">
        <v>44206</v>
      </c>
      <c r="B290" s="12">
        <v>44470</v>
      </c>
      <c r="C290" s="9">
        <v>4150</v>
      </c>
      <c r="D290" s="9">
        <f t="shared" si="6"/>
        <v>1.5424126306869497</v>
      </c>
      <c r="E290" s="9">
        <v>4078.59</v>
      </c>
      <c r="F290" s="9">
        <v>4292.68</v>
      </c>
      <c r="G290" s="9">
        <v>4065.4</v>
      </c>
      <c r="I290" s="9" t="s">
        <v>574</v>
      </c>
    </row>
    <row r="291" spans="1:9">
      <c r="A291" s="11">
        <v>44207</v>
      </c>
      <c r="B291" s="12">
        <v>44501</v>
      </c>
      <c r="C291" s="9">
        <v>3890.59</v>
      </c>
      <c r="D291" s="9">
        <f t="shared" si="6"/>
        <v>1.2519677691322508</v>
      </c>
      <c r="E291" s="9">
        <v>4155.24</v>
      </c>
      <c r="F291" s="9">
        <v>4245.32</v>
      </c>
      <c r="G291" s="9">
        <v>3776.61</v>
      </c>
      <c r="I291" s="9" t="s">
        <v>675</v>
      </c>
    </row>
    <row r="292" spans="1:9">
      <c r="A292" s="11">
        <v>44208</v>
      </c>
      <c r="B292" s="12">
        <v>44531</v>
      </c>
      <c r="C292" s="9">
        <v>3787.26</v>
      </c>
      <c r="D292" s="9">
        <f t="shared" si="6"/>
        <v>1.1514858529288361</v>
      </c>
      <c r="E292" s="9">
        <v>3907.17</v>
      </c>
      <c r="F292" s="9">
        <v>3977.16</v>
      </c>
      <c r="G292" s="9">
        <v>3532.29</v>
      </c>
      <c r="I292" s="9" t="s">
        <v>676</v>
      </c>
    </row>
    <row r="293" spans="1:9">
      <c r="A293" s="11">
        <v>44562</v>
      </c>
      <c r="B293" s="12">
        <v>44562</v>
      </c>
      <c r="C293" s="9">
        <v>3530.38</v>
      </c>
      <c r="D293" s="9">
        <f t="shared" si="6"/>
        <v>1.0772944206427675</v>
      </c>
      <c r="E293" s="9">
        <v>3825.3</v>
      </c>
      <c r="F293" s="9">
        <v>3892.33</v>
      </c>
      <c r="G293" s="9">
        <v>3158.46</v>
      </c>
      <c r="I293" s="9" t="s">
        <v>677</v>
      </c>
    </row>
    <row r="294" spans="1:9">
      <c r="A294" s="11">
        <v>44563</v>
      </c>
      <c r="B294" s="12">
        <v>44593</v>
      </c>
      <c r="C294" s="9">
        <v>2470.48</v>
      </c>
      <c r="D294" s="9">
        <f t="shared" si="6"/>
        <v>0.73819711710850289</v>
      </c>
      <c r="E294" s="9">
        <v>3564.55</v>
      </c>
      <c r="F294" s="9">
        <v>3683.95</v>
      </c>
      <c r="G294" s="9">
        <v>1681.55</v>
      </c>
      <c r="I294" s="9" t="s">
        <v>678</v>
      </c>
    </row>
    <row r="295" spans="1:9">
      <c r="A295" s="11">
        <v>44564</v>
      </c>
      <c r="B295" s="12">
        <v>44621</v>
      </c>
      <c r="C295" s="9">
        <v>2703.51</v>
      </c>
      <c r="D295" s="9">
        <f t="shared" si="6"/>
        <v>0.76333250511051143</v>
      </c>
      <c r="E295" s="9">
        <v>2474.52</v>
      </c>
      <c r="F295" s="9">
        <v>2761.17</v>
      </c>
      <c r="G295" s="9">
        <v>2363.62</v>
      </c>
      <c r="I295" s="9" t="s">
        <v>679</v>
      </c>
    </row>
    <row r="296" spans="1:9">
      <c r="A296" s="11">
        <v>44565</v>
      </c>
      <c r="B296" s="12">
        <v>44652</v>
      </c>
      <c r="C296" s="9">
        <v>2445.17</v>
      </c>
      <c r="D296" s="9">
        <f t="shared" si="6"/>
        <v>0.68994638826185106</v>
      </c>
      <c r="E296" s="9">
        <v>2714.62</v>
      </c>
      <c r="F296" s="9">
        <v>2835.46</v>
      </c>
      <c r="G296" s="9">
        <v>2168.1799999999998</v>
      </c>
      <c r="I296" s="9" t="s">
        <v>680</v>
      </c>
    </row>
    <row r="297" spans="1:9">
      <c r="A297" s="11">
        <v>44566</v>
      </c>
      <c r="B297" s="12">
        <v>44682</v>
      </c>
      <c r="C297" s="9">
        <v>2355.75</v>
      </c>
      <c r="D297" s="9">
        <f t="shared" si="6"/>
        <v>0.63298877104924456</v>
      </c>
      <c r="E297" s="9">
        <v>2444.25</v>
      </c>
      <c r="F297" s="9">
        <v>2490.17</v>
      </c>
      <c r="G297" s="9">
        <v>2229.2199999999998</v>
      </c>
      <c r="I297" s="9" t="s">
        <v>582</v>
      </c>
    </row>
    <row r="298" spans="1:9">
      <c r="A298" s="11">
        <v>44567</v>
      </c>
      <c r="B298" s="12">
        <v>44713</v>
      </c>
      <c r="C298" s="9">
        <v>2204.85</v>
      </c>
      <c r="D298" s="9">
        <f t="shared" si="6"/>
        <v>0.57390319767820186</v>
      </c>
      <c r="E298" s="9">
        <v>2349.84</v>
      </c>
      <c r="F298" s="9">
        <v>2419.81</v>
      </c>
      <c r="G298" s="9">
        <v>2184.71</v>
      </c>
      <c r="I298" s="9" t="s">
        <v>681</v>
      </c>
    </row>
    <row r="299" spans="1:9">
      <c r="A299" s="11">
        <v>44568</v>
      </c>
      <c r="B299" s="12">
        <v>44743</v>
      </c>
      <c r="C299" s="9">
        <v>2213.81</v>
      </c>
      <c r="D299" s="9">
        <f t="shared" si="6"/>
        <v>0.58697150796218034</v>
      </c>
      <c r="E299" s="9">
        <v>2197.9</v>
      </c>
      <c r="F299" s="9">
        <v>2273.2399999999998</v>
      </c>
      <c r="G299" s="9">
        <v>2022.16</v>
      </c>
      <c r="I299" s="9" t="s">
        <v>682</v>
      </c>
    </row>
    <row r="300" spans="1:9">
      <c r="A300" s="11">
        <v>44569</v>
      </c>
      <c r="B300" s="12">
        <v>44774</v>
      </c>
      <c r="C300" s="9">
        <v>2400.08</v>
      </c>
      <c r="D300" s="9">
        <f t="shared" si="6"/>
        <v>0.61242778696388833</v>
      </c>
      <c r="E300" s="9">
        <v>2213.75</v>
      </c>
      <c r="F300" s="9">
        <v>2423.12</v>
      </c>
      <c r="G300" s="9">
        <v>2052.08</v>
      </c>
      <c r="I300" s="9" t="s">
        <v>538</v>
      </c>
    </row>
    <row r="301" spans="1:9">
      <c r="A301" s="11">
        <v>44570</v>
      </c>
      <c r="B301" s="12">
        <v>44805</v>
      </c>
      <c r="C301" s="9">
        <v>1957.31</v>
      </c>
      <c r="D301" s="9">
        <f t="shared" si="6"/>
        <v>0.47698317542012703</v>
      </c>
      <c r="E301" s="9">
        <v>2401.98</v>
      </c>
      <c r="F301" s="9">
        <v>2492.15</v>
      </c>
      <c r="G301" s="9">
        <v>1841.42</v>
      </c>
      <c r="I301" s="9" t="s">
        <v>683</v>
      </c>
    </row>
    <row r="302" spans="1:9">
      <c r="A302" s="11">
        <v>44571</v>
      </c>
      <c r="B302" s="12">
        <v>44835</v>
      </c>
      <c r="C302" s="9">
        <v>2166.61</v>
      </c>
      <c r="D302" s="9">
        <f t="shared" si="6"/>
        <v>0.52207469879518076</v>
      </c>
      <c r="E302" s="9">
        <v>1991.88</v>
      </c>
      <c r="F302" s="9">
        <v>2184.38</v>
      </c>
      <c r="G302" s="9">
        <v>1775.04</v>
      </c>
      <c r="I302" s="9" t="s">
        <v>684</v>
      </c>
    </row>
    <row r="303" spans="1:9">
      <c r="A303" s="11">
        <v>44572</v>
      </c>
      <c r="B303" s="12">
        <v>44866</v>
      </c>
      <c r="C303" s="9">
        <v>2174.5300000000002</v>
      </c>
      <c r="D303" s="9">
        <f t="shared" si="6"/>
        <v>0.55892036940412637</v>
      </c>
      <c r="E303" s="9">
        <v>2179.15</v>
      </c>
      <c r="F303" s="9">
        <v>2254.94</v>
      </c>
      <c r="G303" s="9">
        <v>2123.3200000000002</v>
      </c>
      <c r="I303" s="9" t="s">
        <v>685</v>
      </c>
    </row>
    <row r="304" spans="1:9">
      <c r="A304" s="11">
        <v>44573</v>
      </c>
      <c r="B304" s="12">
        <v>44896</v>
      </c>
      <c r="C304" s="9">
        <v>2154.12</v>
      </c>
      <c r="D304" s="9">
        <f t="shared" si="6"/>
        <v>0.56878059599816222</v>
      </c>
      <c r="E304" s="9">
        <v>2189.65</v>
      </c>
      <c r="F304" s="9">
        <v>2210.6999999999998</v>
      </c>
      <c r="G304" s="9">
        <v>2070.58</v>
      </c>
      <c r="I304" s="9" t="s">
        <v>686</v>
      </c>
    </row>
    <row r="305" spans="1:9" ht="15" customHeight="1">
      <c r="A305" s="11">
        <v>44927</v>
      </c>
      <c r="B305" s="12">
        <v>44927</v>
      </c>
      <c r="C305" s="9">
        <v>2166.69</v>
      </c>
      <c r="D305" s="9">
        <f t="shared" si="6"/>
        <v>0.61372713418952063</v>
      </c>
      <c r="E305" s="9">
        <v>2157.1799999999998</v>
      </c>
      <c r="F305" s="9">
        <v>2226.4899999999998</v>
      </c>
      <c r="G305" s="9">
        <v>2145.15</v>
      </c>
      <c r="I305" s="9" t="s">
        <v>687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68B76-62DC-4854-AB9C-35967937E6D6}">
  <dimension ref="A1:E337"/>
  <sheetViews>
    <sheetView workbookViewId="0">
      <selection activeCell="B3" sqref="B3:B4"/>
    </sheetView>
  </sheetViews>
  <sheetFormatPr defaultRowHeight="14.4"/>
  <cols>
    <col min="1" max="1" width="10.109375" bestFit="1" customWidth="1"/>
    <col min="2" max="2" width="9.77734375" bestFit="1" customWidth="1"/>
  </cols>
  <sheetData>
    <row r="1" spans="1:5">
      <c r="A1" t="s">
        <v>133</v>
      </c>
      <c r="B1" t="s">
        <v>134</v>
      </c>
      <c r="C1" t="s">
        <v>358</v>
      </c>
      <c r="D1" t="s">
        <v>136</v>
      </c>
      <c r="E1" t="s">
        <v>137</v>
      </c>
    </row>
    <row r="2" spans="1:5">
      <c r="A2" s="1">
        <v>34700</v>
      </c>
      <c r="B2" s="5">
        <v>0.85284709930419922</v>
      </c>
      <c r="C2" s="5"/>
      <c r="D2" t="s">
        <v>133</v>
      </c>
      <c r="E2" t="s">
        <v>138</v>
      </c>
    </row>
    <row r="3" spans="1:5">
      <c r="A3" s="1">
        <v>34731</v>
      </c>
      <c r="B3" s="5">
        <v>0.61540919542312622</v>
      </c>
      <c r="C3" s="5"/>
      <c r="D3" t="s">
        <v>139</v>
      </c>
      <c r="E3" t="s">
        <v>140</v>
      </c>
    </row>
    <row r="4" spans="1:5">
      <c r="A4" s="1">
        <v>34759</v>
      </c>
      <c r="B4" s="5">
        <v>0.66346698999404907</v>
      </c>
      <c r="C4" s="5"/>
      <c r="D4" t="s">
        <v>141</v>
      </c>
      <c r="E4" t="s">
        <v>142</v>
      </c>
    </row>
    <row r="5" spans="1:5">
      <c r="A5" s="1">
        <v>34790</v>
      </c>
      <c r="B5" s="5">
        <v>0.68202763795852661</v>
      </c>
      <c r="C5" s="5">
        <f>AVERAGE(B3:B5)</f>
        <v>0.65363460779190063</v>
      </c>
      <c r="D5" t="s">
        <v>143</v>
      </c>
      <c r="E5" t="s">
        <v>144</v>
      </c>
    </row>
    <row r="6" spans="1:5">
      <c r="A6" s="1">
        <v>34820</v>
      </c>
      <c r="B6" s="5">
        <v>0.90126103162765503</v>
      </c>
      <c r="C6" s="5">
        <f t="shared" ref="C6:C69" si="0">AVERAGE(B4:B6)</f>
        <v>0.74891855319341027</v>
      </c>
      <c r="D6" t="s">
        <v>145</v>
      </c>
      <c r="E6" t="s">
        <v>146</v>
      </c>
    </row>
    <row r="7" spans="1:5">
      <c r="A7" s="1">
        <v>34851</v>
      </c>
      <c r="B7" s="5">
        <v>0.90542888641357422</v>
      </c>
      <c r="C7" s="5">
        <f t="shared" si="0"/>
        <v>0.82957251866658532</v>
      </c>
      <c r="D7" t="s">
        <v>147</v>
      </c>
      <c r="E7" t="s">
        <v>148</v>
      </c>
    </row>
    <row r="8" spans="1:5">
      <c r="A8" s="1">
        <v>34881</v>
      </c>
      <c r="B8" s="5">
        <v>0.64729964733123779</v>
      </c>
      <c r="C8" s="5">
        <f t="shared" si="0"/>
        <v>0.81799652179082238</v>
      </c>
      <c r="D8" t="s">
        <v>149</v>
      </c>
      <c r="E8" t="s">
        <v>150</v>
      </c>
    </row>
    <row r="9" spans="1:5">
      <c r="A9" s="1">
        <v>34912</v>
      </c>
      <c r="B9" s="5">
        <v>0.7588202953338623</v>
      </c>
      <c r="C9" s="5">
        <f t="shared" si="0"/>
        <v>0.77051627635955811</v>
      </c>
      <c r="D9" t="s">
        <v>151</v>
      </c>
      <c r="E9" t="s">
        <v>152</v>
      </c>
    </row>
    <row r="10" spans="1:5">
      <c r="A10" s="1">
        <v>34943</v>
      </c>
      <c r="B10" s="5">
        <v>0.52635562419891357</v>
      </c>
      <c r="C10" s="5">
        <f t="shared" si="0"/>
        <v>0.64415852228800452</v>
      </c>
      <c r="D10" t="s">
        <v>153</v>
      </c>
      <c r="E10" t="s">
        <v>154</v>
      </c>
    </row>
    <row r="11" spans="1:5">
      <c r="A11" s="1">
        <v>34973</v>
      </c>
      <c r="B11" s="5">
        <v>0.42758399248123169</v>
      </c>
      <c r="C11" s="5">
        <f t="shared" si="0"/>
        <v>0.57091997067133582</v>
      </c>
      <c r="D11" t="s">
        <v>155</v>
      </c>
      <c r="E11" t="s">
        <v>156</v>
      </c>
    </row>
    <row r="12" spans="1:5">
      <c r="A12" s="1">
        <v>35004</v>
      </c>
      <c r="B12" s="5">
        <v>0.34735190868377686</v>
      </c>
      <c r="C12" s="5">
        <f t="shared" si="0"/>
        <v>0.43376384178797406</v>
      </c>
      <c r="D12" t="s">
        <v>157</v>
      </c>
      <c r="E12" t="s">
        <v>158</v>
      </c>
    </row>
    <row r="13" spans="1:5">
      <c r="A13" s="1">
        <v>35034</v>
      </c>
      <c r="B13" s="5">
        <v>0.40986868739128113</v>
      </c>
      <c r="C13" s="5">
        <f t="shared" si="0"/>
        <v>0.39493486285209656</v>
      </c>
      <c r="D13" t="s">
        <v>159</v>
      </c>
      <c r="E13" t="s">
        <v>160</v>
      </c>
    </row>
    <row r="14" spans="1:5">
      <c r="A14" s="1">
        <v>35065</v>
      </c>
      <c r="B14" s="5">
        <v>0.7675938606262207</v>
      </c>
      <c r="C14" s="5">
        <f t="shared" si="0"/>
        <v>0.5082714855670929</v>
      </c>
      <c r="D14" t="s">
        <v>161</v>
      </c>
      <c r="E14" t="s">
        <v>162</v>
      </c>
    </row>
    <row r="15" spans="1:5">
      <c r="A15" s="1">
        <v>35096</v>
      </c>
      <c r="B15" s="5">
        <v>0.47366955876350403</v>
      </c>
      <c r="C15" s="5">
        <f t="shared" si="0"/>
        <v>0.55037736892700195</v>
      </c>
      <c r="D15" t="s">
        <v>163</v>
      </c>
      <c r="E15" t="s">
        <v>164</v>
      </c>
    </row>
    <row r="16" spans="1:5">
      <c r="A16" s="1">
        <v>35125</v>
      </c>
      <c r="B16" s="5">
        <v>0.53244227170944214</v>
      </c>
      <c r="C16" s="5">
        <f t="shared" si="0"/>
        <v>0.59123523036638892</v>
      </c>
      <c r="D16" t="s">
        <v>165</v>
      </c>
      <c r="E16" t="s">
        <v>166</v>
      </c>
    </row>
    <row r="17" spans="1:5">
      <c r="A17" s="1">
        <v>35156</v>
      </c>
      <c r="B17" s="5">
        <v>0.6510624885559082</v>
      </c>
      <c r="C17" s="5">
        <f t="shared" si="0"/>
        <v>0.55239143967628479</v>
      </c>
      <c r="D17" t="s">
        <v>167</v>
      </c>
      <c r="E17" t="s">
        <v>168</v>
      </c>
    </row>
    <row r="18" spans="1:5">
      <c r="A18" s="1">
        <v>35186</v>
      </c>
      <c r="B18" s="5">
        <v>0.44288277626037598</v>
      </c>
      <c r="C18" s="5">
        <f t="shared" si="0"/>
        <v>0.54212917884190881</v>
      </c>
      <c r="D18" t="s">
        <v>169</v>
      </c>
      <c r="E18" t="s">
        <v>170</v>
      </c>
    </row>
    <row r="19" spans="1:5">
      <c r="A19" s="1">
        <v>35217</v>
      </c>
      <c r="B19" s="5">
        <v>0.55027341842651367</v>
      </c>
      <c r="C19" s="5">
        <f t="shared" si="0"/>
        <v>0.54807289441426599</v>
      </c>
      <c r="D19" t="s">
        <v>171</v>
      </c>
      <c r="E19" t="s">
        <v>172</v>
      </c>
    </row>
    <row r="20" spans="1:5">
      <c r="A20" s="1">
        <v>35247</v>
      </c>
      <c r="B20" s="5">
        <v>0.45991891622543335</v>
      </c>
      <c r="C20" s="5">
        <f t="shared" si="0"/>
        <v>0.48435837030410767</v>
      </c>
      <c r="D20" t="s">
        <v>173</v>
      </c>
      <c r="E20" t="s">
        <v>174</v>
      </c>
    </row>
    <row r="21" spans="1:5">
      <c r="A21" s="1">
        <v>35278</v>
      </c>
      <c r="B21" s="5">
        <v>0.59386223554611206</v>
      </c>
      <c r="C21" s="5">
        <f t="shared" si="0"/>
        <v>0.5346848567326864</v>
      </c>
      <c r="D21" t="s">
        <v>175</v>
      </c>
      <c r="E21" t="s">
        <v>176</v>
      </c>
    </row>
    <row r="22" spans="1:5">
      <c r="A22" s="1">
        <v>35309</v>
      </c>
      <c r="B22" s="5">
        <v>0.5792502760887146</v>
      </c>
      <c r="C22" s="5">
        <f t="shared" si="0"/>
        <v>0.5443438092867533</v>
      </c>
      <c r="D22" t="s">
        <v>177</v>
      </c>
      <c r="E22" t="s">
        <v>178</v>
      </c>
    </row>
    <row r="23" spans="1:5">
      <c r="A23" s="1">
        <v>35339</v>
      </c>
      <c r="B23" s="5">
        <v>0.31850239634513855</v>
      </c>
      <c r="C23" s="5">
        <f t="shared" si="0"/>
        <v>0.49720496932665509</v>
      </c>
      <c r="D23" t="s">
        <v>179</v>
      </c>
      <c r="E23" t="s">
        <v>180</v>
      </c>
    </row>
    <row r="24" spans="1:5">
      <c r="A24" s="1">
        <v>35370</v>
      </c>
      <c r="B24" s="5">
        <v>0.25443565845489502</v>
      </c>
      <c r="C24" s="5">
        <f t="shared" si="0"/>
        <v>0.38406277696291607</v>
      </c>
      <c r="D24" t="s">
        <v>181</v>
      </c>
      <c r="E24" t="s">
        <v>182</v>
      </c>
    </row>
    <row r="25" spans="1:5">
      <c r="A25" s="1">
        <v>35400</v>
      </c>
      <c r="B25" s="5">
        <v>0.46492290496826172</v>
      </c>
      <c r="C25" s="5">
        <f t="shared" si="0"/>
        <v>0.34595365325609845</v>
      </c>
      <c r="D25" t="s">
        <v>183</v>
      </c>
      <c r="E25" t="s">
        <v>184</v>
      </c>
    </row>
    <row r="26" spans="1:5">
      <c r="A26" s="1">
        <v>35431</v>
      </c>
      <c r="B26" s="5">
        <v>0.2828267514705658</v>
      </c>
      <c r="C26" s="5">
        <f t="shared" si="0"/>
        <v>0.33406177163124084</v>
      </c>
      <c r="D26" t="s">
        <v>185</v>
      </c>
      <c r="E26" t="s">
        <v>186</v>
      </c>
    </row>
    <row r="27" spans="1:5">
      <c r="A27" s="1">
        <v>35462</v>
      </c>
      <c r="B27" s="5">
        <v>0.3635161817073822</v>
      </c>
      <c r="C27" s="5">
        <f t="shared" si="0"/>
        <v>0.37042194604873657</v>
      </c>
      <c r="D27" t="s">
        <v>187</v>
      </c>
      <c r="E27" t="s">
        <v>188</v>
      </c>
    </row>
    <row r="28" spans="1:5">
      <c r="A28" s="1">
        <v>35490</v>
      </c>
      <c r="B28" s="5">
        <v>0.36324366927146912</v>
      </c>
      <c r="C28" s="5">
        <f t="shared" si="0"/>
        <v>0.33652886748313904</v>
      </c>
      <c r="D28" t="s">
        <v>189</v>
      </c>
      <c r="E28" t="s">
        <v>190</v>
      </c>
    </row>
    <row r="29" spans="1:5">
      <c r="A29" s="1">
        <v>35521</v>
      </c>
      <c r="B29" s="5">
        <v>0.30010789632797241</v>
      </c>
      <c r="C29" s="5">
        <f t="shared" si="0"/>
        <v>0.3422892491022746</v>
      </c>
      <c r="D29" t="s">
        <v>191</v>
      </c>
      <c r="E29" t="s">
        <v>192</v>
      </c>
    </row>
    <row r="30" spans="1:5">
      <c r="A30" s="1">
        <v>35551</v>
      </c>
      <c r="B30" s="5">
        <v>0.35927751660346985</v>
      </c>
      <c r="C30" s="5">
        <f t="shared" si="0"/>
        <v>0.34087636073430377</v>
      </c>
      <c r="D30" t="s">
        <v>193</v>
      </c>
      <c r="E30" t="s">
        <v>194</v>
      </c>
    </row>
    <row r="31" spans="1:5">
      <c r="A31" s="1">
        <v>35582</v>
      </c>
      <c r="B31" s="5">
        <v>0.20486205816268921</v>
      </c>
      <c r="C31" s="5">
        <f t="shared" si="0"/>
        <v>0.28808249036471051</v>
      </c>
      <c r="D31" t="s">
        <v>195</v>
      </c>
      <c r="E31" t="s">
        <v>196</v>
      </c>
    </row>
    <row r="32" spans="1:5">
      <c r="A32" s="1">
        <v>35612</v>
      </c>
      <c r="B32" s="5">
        <v>0.23447853326797485</v>
      </c>
      <c r="C32" s="5">
        <f t="shared" si="0"/>
        <v>0.26620603601137799</v>
      </c>
      <c r="D32" t="s">
        <v>197</v>
      </c>
      <c r="E32" t="s">
        <v>198</v>
      </c>
    </row>
    <row r="33" spans="1:5">
      <c r="A33" s="1">
        <v>35643</v>
      </c>
      <c r="B33" s="5">
        <v>0.23245324194431305</v>
      </c>
      <c r="C33" s="5">
        <f t="shared" si="0"/>
        <v>0.22393127779165903</v>
      </c>
      <c r="D33" t="s">
        <v>199</v>
      </c>
      <c r="E33" t="s">
        <v>200</v>
      </c>
    </row>
    <row r="34" spans="1:5">
      <c r="A34" s="1">
        <v>35674</v>
      </c>
      <c r="B34" s="5">
        <v>0.23638333380222321</v>
      </c>
      <c r="C34" s="5">
        <f t="shared" si="0"/>
        <v>0.23443836967150369</v>
      </c>
      <c r="D34" t="s">
        <v>201</v>
      </c>
      <c r="E34" t="s">
        <v>202</v>
      </c>
    </row>
    <row r="35" spans="1:5">
      <c r="A35" s="1">
        <v>35704</v>
      </c>
      <c r="B35" s="5">
        <v>0.39281365275382996</v>
      </c>
      <c r="C35" s="5">
        <f t="shared" si="0"/>
        <v>0.28721674283345539</v>
      </c>
      <c r="D35" t="s">
        <v>203</v>
      </c>
      <c r="E35" t="s">
        <v>204</v>
      </c>
    </row>
    <row r="36" spans="1:5">
      <c r="A36" s="1">
        <v>35735</v>
      </c>
      <c r="B36" s="5">
        <v>0.7696881890296936</v>
      </c>
      <c r="C36" s="5">
        <f t="shared" si="0"/>
        <v>0.46629505852858227</v>
      </c>
      <c r="D36" t="s">
        <v>205</v>
      </c>
      <c r="E36" t="s">
        <v>206</v>
      </c>
    </row>
    <row r="37" spans="1:5">
      <c r="A37" s="1">
        <v>35765</v>
      </c>
      <c r="B37" s="5">
        <v>0.35454007983207703</v>
      </c>
      <c r="C37" s="5">
        <f t="shared" si="0"/>
        <v>0.50568064053853357</v>
      </c>
      <c r="D37" t="s">
        <v>207</v>
      </c>
      <c r="E37" t="s">
        <v>208</v>
      </c>
    </row>
    <row r="38" spans="1:5">
      <c r="A38" s="1">
        <v>35796</v>
      </c>
      <c r="B38" s="5">
        <v>0.45720949769020081</v>
      </c>
      <c r="C38" s="5">
        <f t="shared" si="0"/>
        <v>0.52714592218399048</v>
      </c>
      <c r="D38" t="s">
        <v>209</v>
      </c>
      <c r="E38" t="s">
        <v>210</v>
      </c>
    </row>
    <row r="39" spans="1:5">
      <c r="A39" s="1">
        <v>35827</v>
      </c>
      <c r="B39" s="5">
        <v>0.76831579208374023</v>
      </c>
      <c r="C39" s="5">
        <f t="shared" si="0"/>
        <v>0.52668845653533936</v>
      </c>
      <c r="D39" t="s">
        <v>211</v>
      </c>
      <c r="E39" t="s">
        <v>212</v>
      </c>
    </row>
    <row r="40" spans="1:5">
      <c r="A40" s="1">
        <v>35855</v>
      </c>
      <c r="B40" s="5">
        <v>0.417591392993927</v>
      </c>
      <c r="C40" s="5">
        <f t="shared" si="0"/>
        <v>0.54770556092262268</v>
      </c>
      <c r="D40" t="s">
        <v>213</v>
      </c>
      <c r="E40" t="s">
        <v>214</v>
      </c>
    </row>
    <row r="41" spans="1:5">
      <c r="A41" s="1">
        <v>35886</v>
      </c>
      <c r="B41" s="5">
        <v>0.38472276926040649</v>
      </c>
      <c r="C41" s="5">
        <f t="shared" si="0"/>
        <v>0.52354331811269128</v>
      </c>
      <c r="D41" t="s">
        <v>215</v>
      </c>
      <c r="E41" t="s">
        <v>216</v>
      </c>
    </row>
    <row r="42" spans="1:5">
      <c r="A42" s="1">
        <v>35916</v>
      </c>
      <c r="B42" s="5">
        <v>0.72800582647323608</v>
      </c>
      <c r="C42" s="5">
        <f t="shared" si="0"/>
        <v>0.51010666290918982</v>
      </c>
      <c r="D42" t="s">
        <v>217</v>
      </c>
      <c r="E42" t="s">
        <v>218</v>
      </c>
    </row>
    <row r="43" spans="1:5">
      <c r="A43" s="1">
        <v>35947</v>
      </c>
      <c r="B43" s="5">
        <v>0.68748939037322998</v>
      </c>
      <c r="C43" s="5">
        <f t="shared" si="0"/>
        <v>0.60007266203562415</v>
      </c>
      <c r="D43" t="s">
        <v>219</v>
      </c>
      <c r="E43" t="s">
        <v>220</v>
      </c>
    </row>
    <row r="44" spans="1:5">
      <c r="A44" s="1">
        <v>35977</v>
      </c>
      <c r="B44" s="5">
        <v>0.36557593941688538</v>
      </c>
      <c r="C44" s="5">
        <f t="shared" si="0"/>
        <v>0.59369038542111718</v>
      </c>
      <c r="D44" t="s">
        <v>221</v>
      </c>
      <c r="E44" t="s">
        <v>222</v>
      </c>
    </row>
    <row r="45" spans="1:5">
      <c r="A45" s="1">
        <v>36008</v>
      </c>
      <c r="B45" s="5">
        <v>0.62424296140670776</v>
      </c>
      <c r="C45" s="5">
        <f t="shared" si="0"/>
        <v>0.55910276373227441</v>
      </c>
      <c r="D45" t="s">
        <v>223</v>
      </c>
      <c r="E45" t="s">
        <v>224</v>
      </c>
    </row>
    <row r="46" spans="1:5">
      <c r="A46" s="1">
        <v>36039</v>
      </c>
      <c r="B46" s="5">
        <v>0.49281194806098938</v>
      </c>
      <c r="C46" s="5">
        <f t="shared" si="0"/>
        <v>0.49421028296152753</v>
      </c>
      <c r="D46" t="s">
        <v>225</v>
      </c>
      <c r="E46" t="s">
        <v>226</v>
      </c>
    </row>
    <row r="47" spans="1:5">
      <c r="A47" s="1">
        <v>36069</v>
      </c>
      <c r="B47" s="5">
        <v>0.40227767825126648</v>
      </c>
      <c r="C47" s="5">
        <f t="shared" si="0"/>
        <v>0.50644419590632117</v>
      </c>
      <c r="D47" t="s">
        <v>227</v>
      </c>
      <c r="E47" t="s">
        <v>228</v>
      </c>
    </row>
    <row r="48" spans="1:5">
      <c r="A48" s="1">
        <v>36100</v>
      </c>
      <c r="B48" s="5">
        <v>0.51412343978881836</v>
      </c>
      <c r="C48" s="5">
        <f t="shared" si="0"/>
        <v>0.46973768870035809</v>
      </c>
      <c r="D48" t="s">
        <v>229</v>
      </c>
      <c r="E48" t="s">
        <v>230</v>
      </c>
    </row>
    <row r="49" spans="1:5">
      <c r="A49" s="1">
        <v>36130</v>
      </c>
      <c r="B49" s="5">
        <v>0.60355180501937866</v>
      </c>
      <c r="C49" s="5">
        <f t="shared" si="0"/>
        <v>0.50665097435315454</v>
      </c>
      <c r="D49" t="s">
        <v>231</v>
      </c>
      <c r="E49" t="s">
        <v>232</v>
      </c>
    </row>
    <row r="50" spans="1:5">
      <c r="A50" s="1">
        <v>36161</v>
      </c>
      <c r="B50" s="5">
        <v>0.58305495977401733</v>
      </c>
      <c r="C50" s="5">
        <f t="shared" si="0"/>
        <v>0.56691006819407141</v>
      </c>
      <c r="D50" t="s">
        <v>233</v>
      </c>
      <c r="E50" t="s">
        <v>234</v>
      </c>
    </row>
    <row r="51" spans="1:5">
      <c r="A51" s="1">
        <v>36192</v>
      </c>
      <c r="B51" s="5">
        <v>0.46961137652397156</v>
      </c>
      <c r="C51" s="5">
        <f t="shared" si="0"/>
        <v>0.55207271377245581</v>
      </c>
      <c r="D51" t="s">
        <v>235</v>
      </c>
      <c r="E51" t="s">
        <v>236</v>
      </c>
    </row>
    <row r="52" spans="1:5">
      <c r="A52" s="1">
        <v>36220</v>
      </c>
      <c r="B52" s="5">
        <v>0.77762335538864136</v>
      </c>
      <c r="C52" s="5">
        <f t="shared" si="0"/>
        <v>0.61009656389554345</v>
      </c>
      <c r="D52" t="s">
        <v>237</v>
      </c>
      <c r="E52" t="s">
        <v>238</v>
      </c>
    </row>
    <row r="53" spans="1:5">
      <c r="A53" s="1">
        <v>36251</v>
      </c>
      <c r="B53" s="5">
        <v>1.0452204942703247</v>
      </c>
      <c r="C53" s="5">
        <f t="shared" si="0"/>
        <v>0.76415174206097924</v>
      </c>
      <c r="D53" t="s">
        <v>239</v>
      </c>
      <c r="E53" t="s">
        <v>240</v>
      </c>
    </row>
    <row r="54" spans="1:5">
      <c r="A54" s="1">
        <v>36281</v>
      </c>
      <c r="B54" s="5">
        <v>0.77364760637283325</v>
      </c>
      <c r="C54" s="5">
        <f t="shared" si="0"/>
        <v>0.86549715201059974</v>
      </c>
      <c r="D54" t="s">
        <v>241</v>
      </c>
      <c r="E54" t="s">
        <v>242</v>
      </c>
    </row>
    <row r="55" spans="1:5">
      <c r="A55" s="1">
        <v>36312</v>
      </c>
      <c r="B55" s="5">
        <v>0.69801616668701172</v>
      </c>
      <c r="C55" s="5">
        <f t="shared" si="0"/>
        <v>0.83896142244338989</v>
      </c>
      <c r="D55" t="s">
        <v>243</v>
      </c>
      <c r="E55" t="s">
        <v>244</v>
      </c>
    </row>
    <row r="56" spans="1:5">
      <c r="A56" s="1">
        <v>36342</v>
      </c>
      <c r="B56" s="5">
        <v>0.30012005567550659</v>
      </c>
      <c r="C56" s="5">
        <f t="shared" si="0"/>
        <v>0.59059460957845056</v>
      </c>
      <c r="D56" t="s">
        <v>245</v>
      </c>
      <c r="E56" t="s">
        <v>246</v>
      </c>
    </row>
    <row r="57" spans="1:5">
      <c r="A57" s="1">
        <v>36373</v>
      </c>
      <c r="B57" s="5">
        <v>0.5564466118812561</v>
      </c>
      <c r="C57" s="5">
        <f t="shared" si="0"/>
        <v>0.51819427808125818</v>
      </c>
      <c r="D57" t="s">
        <v>247</v>
      </c>
      <c r="E57" t="s">
        <v>248</v>
      </c>
    </row>
    <row r="58" spans="1:5">
      <c r="A58" s="1">
        <v>36404</v>
      </c>
      <c r="B58" s="5">
        <v>0.66620355844497681</v>
      </c>
      <c r="C58" s="5">
        <f t="shared" si="0"/>
        <v>0.5075900753339132</v>
      </c>
      <c r="D58" t="s">
        <v>249</v>
      </c>
      <c r="E58" t="s">
        <v>250</v>
      </c>
    </row>
    <row r="59" spans="1:5">
      <c r="A59" s="1">
        <v>36434</v>
      </c>
      <c r="B59" s="5">
        <v>0.8375546932220459</v>
      </c>
      <c r="C59" s="5">
        <f t="shared" si="0"/>
        <v>0.6867349545160929</v>
      </c>
      <c r="D59" t="s">
        <v>134</v>
      </c>
      <c r="E59" t="s">
        <v>251</v>
      </c>
    </row>
    <row r="60" spans="1:5">
      <c r="A60" s="1">
        <v>36465</v>
      </c>
      <c r="B60" s="5">
        <v>0.65121281147003174</v>
      </c>
      <c r="C60" s="5">
        <f t="shared" si="0"/>
        <v>0.71832368771235144</v>
      </c>
      <c r="D60" t="s">
        <v>252</v>
      </c>
      <c r="E60" t="s">
        <v>253</v>
      </c>
    </row>
    <row r="61" spans="1:5">
      <c r="A61" s="1">
        <v>36495</v>
      </c>
      <c r="B61" s="5">
        <v>0.97182965278625488</v>
      </c>
      <c r="C61" s="5">
        <f t="shared" si="0"/>
        <v>0.82019905249277747</v>
      </c>
      <c r="D61" t="s">
        <v>254</v>
      </c>
      <c r="E61" t="s">
        <v>255</v>
      </c>
    </row>
    <row r="62" spans="1:5">
      <c r="A62" s="1">
        <v>36526</v>
      </c>
      <c r="B62" s="5">
        <v>0.73137104511260986</v>
      </c>
      <c r="C62" s="5">
        <f t="shared" si="0"/>
        <v>0.78480450312296546</v>
      </c>
      <c r="D62" t="s">
        <v>256</v>
      </c>
      <c r="E62" t="s">
        <v>257</v>
      </c>
    </row>
    <row r="63" spans="1:5">
      <c r="A63" s="1">
        <v>36557</v>
      </c>
      <c r="B63" s="5">
        <v>0.5341264009475708</v>
      </c>
      <c r="C63" s="5">
        <f t="shared" si="0"/>
        <v>0.74577569961547852</v>
      </c>
      <c r="D63" t="s">
        <v>258</v>
      </c>
      <c r="E63" t="s">
        <v>259</v>
      </c>
    </row>
    <row r="64" spans="1:5">
      <c r="A64" s="1">
        <v>36586</v>
      </c>
      <c r="B64" s="5">
        <v>0.35036817193031311</v>
      </c>
      <c r="C64" s="5">
        <f t="shared" si="0"/>
        <v>0.53862187266349792</v>
      </c>
      <c r="D64" t="s">
        <v>260</v>
      </c>
      <c r="E64" t="s">
        <v>261</v>
      </c>
    </row>
    <row r="65" spans="1:5">
      <c r="A65" s="1">
        <v>36617</v>
      </c>
      <c r="B65" s="5">
        <v>0.44075319170951843</v>
      </c>
      <c r="C65" s="5">
        <f t="shared" si="0"/>
        <v>0.44174925486246747</v>
      </c>
      <c r="D65" t="s">
        <v>262</v>
      </c>
      <c r="E65" t="s">
        <v>263</v>
      </c>
    </row>
    <row r="66" spans="1:5">
      <c r="A66" s="1">
        <v>36647</v>
      </c>
      <c r="B66" s="5">
        <v>0.46600174903869629</v>
      </c>
      <c r="C66" s="5">
        <f t="shared" si="0"/>
        <v>0.41904103755950928</v>
      </c>
      <c r="D66" t="s">
        <v>264</v>
      </c>
      <c r="E66" t="s">
        <v>265</v>
      </c>
    </row>
    <row r="67" spans="1:5">
      <c r="A67" s="1">
        <v>36678</v>
      </c>
      <c r="B67" s="5">
        <v>0.51820886135101318</v>
      </c>
      <c r="C67" s="5">
        <f t="shared" si="0"/>
        <v>0.47498793403307599</v>
      </c>
      <c r="D67" t="s">
        <v>266</v>
      </c>
      <c r="E67" t="s">
        <v>267</v>
      </c>
    </row>
    <row r="68" spans="1:5">
      <c r="A68" s="1">
        <v>36708</v>
      </c>
      <c r="B68" s="5">
        <v>0.4092162549495697</v>
      </c>
      <c r="C68" s="5">
        <f t="shared" si="0"/>
        <v>0.46447562177975971</v>
      </c>
      <c r="D68" t="s">
        <v>268</v>
      </c>
      <c r="E68" t="s">
        <v>269</v>
      </c>
    </row>
    <row r="69" spans="1:5">
      <c r="A69" s="1">
        <v>36739</v>
      </c>
      <c r="B69" s="5">
        <v>0.33751776814460754</v>
      </c>
      <c r="C69" s="5">
        <f t="shared" si="0"/>
        <v>0.42164762814839679</v>
      </c>
      <c r="D69" t="s">
        <v>270</v>
      </c>
      <c r="E69" t="s">
        <v>271</v>
      </c>
    </row>
    <row r="70" spans="1:5">
      <c r="A70" s="1">
        <v>36770</v>
      </c>
      <c r="B70" s="5">
        <v>0.36362618207931519</v>
      </c>
      <c r="C70" s="5">
        <f t="shared" ref="C70:C133" si="1">AVERAGE(B68:B70)</f>
        <v>0.37012006839116413</v>
      </c>
      <c r="D70" t="s">
        <v>272</v>
      </c>
      <c r="E70" t="s">
        <v>273</v>
      </c>
    </row>
    <row r="71" spans="1:5">
      <c r="A71" s="1">
        <v>36800</v>
      </c>
      <c r="B71" s="5">
        <v>0.44819620251655579</v>
      </c>
      <c r="C71" s="5">
        <f t="shared" si="1"/>
        <v>0.38311338424682617</v>
      </c>
      <c r="D71" t="s">
        <v>274</v>
      </c>
      <c r="E71" t="s">
        <v>275</v>
      </c>
    </row>
    <row r="72" spans="1:5">
      <c r="A72" s="1">
        <v>36831</v>
      </c>
      <c r="B72" s="5">
        <v>0.28643733263015747</v>
      </c>
      <c r="C72" s="5">
        <f t="shared" si="1"/>
        <v>0.36608657240867615</v>
      </c>
      <c r="D72" t="s">
        <v>276</v>
      </c>
      <c r="E72" t="s">
        <v>277</v>
      </c>
    </row>
    <row r="73" spans="1:5">
      <c r="A73" s="1">
        <v>36861</v>
      </c>
      <c r="B73" s="5">
        <v>0.32418414950370789</v>
      </c>
      <c r="C73" s="5">
        <f t="shared" si="1"/>
        <v>0.35293922821680707</v>
      </c>
      <c r="D73" t="s">
        <v>278</v>
      </c>
      <c r="E73" t="s">
        <v>279</v>
      </c>
    </row>
    <row r="74" spans="1:5">
      <c r="A74" s="1">
        <v>36892</v>
      </c>
      <c r="B74" s="5">
        <v>0.3878549337387085</v>
      </c>
      <c r="C74" s="5">
        <f t="shared" si="1"/>
        <v>0.3328254719575246</v>
      </c>
      <c r="D74" t="s">
        <v>280</v>
      </c>
      <c r="E74" t="s">
        <v>281</v>
      </c>
    </row>
    <row r="75" spans="1:5">
      <c r="A75" s="1">
        <v>36923</v>
      </c>
      <c r="B75" s="5">
        <v>0.43597763776779175</v>
      </c>
      <c r="C75" s="5">
        <f t="shared" si="1"/>
        <v>0.38267224033673602</v>
      </c>
      <c r="D75" t="s">
        <v>282</v>
      </c>
      <c r="E75" t="s">
        <v>283</v>
      </c>
    </row>
    <row r="76" spans="1:5">
      <c r="A76" s="1">
        <v>36951</v>
      </c>
      <c r="B76" s="5">
        <v>0.34772607684135437</v>
      </c>
      <c r="C76" s="5">
        <f t="shared" si="1"/>
        <v>0.39051954944928485</v>
      </c>
      <c r="D76" t="s">
        <v>284</v>
      </c>
      <c r="E76" t="s">
        <v>285</v>
      </c>
    </row>
    <row r="77" spans="1:5">
      <c r="A77" s="1">
        <v>36982</v>
      </c>
      <c r="B77" s="5">
        <v>0.28043299913406372</v>
      </c>
      <c r="C77" s="5">
        <f t="shared" si="1"/>
        <v>0.35471223791440326</v>
      </c>
      <c r="D77" t="s">
        <v>286</v>
      </c>
      <c r="E77" t="s">
        <v>287</v>
      </c>
    </row>
    <row r="78" spans="1:5">
      <c r="A78" s="1">
        <v>37012</v>
      </c>
      <c r="B78" s="5">
        <v>0.50683373212814331</v>
      </c>
      <c r="C78" s="5">
        <f t="shared" si="1"/>
        <v>0.37833093603452045</v>
      </c>
      <c r="D78" t="s">
        <v>288</v>
      </c>
      <c r="E78" t="s">
        <v>289</v>
      </c>
    </row>
    <row r="79" spans="1:5">
      <c r="A79" s="1">
        <v>37043</v>
      </c>
      <c r="B79" s="5">
        <v>0.45254257321357727</v>
      </c>
      <c r="C79" s="5">
        <f t="shared" si="1"/>
        <v>0.41326976815859479</v>
      </c>
      <c r="D79" t="s">
        <v>290</v>
      </c>
      <c r="E79" t="s">
        <v>291</v>
      </c>
    </row>
    <row r="80" spans="1:5">
      <c r="A80" s="1">
        <v>37073</v>
      </c>
      <c r="B80" s="5">
        <v>0.51441299915313721</v>
      </c>
      <c r="C80" s="5">
        <f t="shared" si="1"/>
        <v>0.49126310149828595</v>
      </c>
      <c r="D80" t="s">
        <v>292</v>
      </c>
      <c r="E80" t="s">
        <v>293</v>
      </c>
    </row>
    <row r="81" spans="1:5">
      <c r="A81" s="1">
        <v>37104</v>
      </c>
      <c r="B81" s="5">
        <v>0.33345797657966614</v>
      </c>
      <c r="C81" s="5">
        <f t="shared" si="1"/>
        <v>0.43347118298212689</v>
      </c>
      <c r="D81" t="s">
        <v>294</v>
      </c>
      <c r="E81" t="s">
        <v>295</v>
      </c>
    </row>
    <row r="82" spans="1:5">
      <c r="A82" s="1">
        <v>37135</v>
      </c>
      <c r="B82" s="5">
        <v>1.6972614526748657</v>
      </c>
      <c r="C82" s="5">
        <f t="shared" si="1"/>
        <v>0.84837747613588965</v>
      </c>
      <c r="D82" t="s">
        <v>296</v>
      </c>
      <c r="E82" t="s">
        <v>297</v>
      </c>
    </row>
    <row r="83" spans="1:5">
      <c r="A83" s="1">
        <v>37165</v>
      </c>
      <c r="B83" s="5">
        <v>1.8174798488616943</v>
      </c>
      <c r="C83" s="5">
        <f t="shared" si="1"/>
        <v>1.2827330927054088</v>
      </c>
      <c r="D83" t="s">
        <v>298</v>
      </c>
      <c r="E83" t="s">
        <v>299</v>
      </c>
    </row>
    <row r="84" spans="1:5">
      <c r="A84" s="1">
        <v>37196</v>
      </c>
      <c r="B84" s="5">
        <v>1.3785080909729004</v>
      </c>
      <c r="C84" s="5">
        <f t="shared" si="1"/>
        <v>1.6310831308364868</v>
      </c>
      <c r="D84" t="s">
        <v>300</v>
      </c>
      <c r="E84" t="s">
        <v>301</v>
      </c>
    </row>
    <row r="85" spans="1:5">
      <c r="A85" s="1">
        <v>37226</v>
      </c>
      <c r="B85" s="5">
        <v>0.89995211362838745</v>
      </c>
      <c r="C85" s="5">
        <f t="shared" si="1"/>
        <v>1.3653133511543274</v>
      </c>
      <c r="D85" t="s">
        <v>302</v>
      </c>
      <c r="E85" t="s">
        <v>303</v>
      </c>
    </row>
    <row r="86" spans="1:5">
      <c r="A86" s="1">
        <v>37257</v>
      </c>
      <c r="B86" s="5">
        <v>0.4597771167755127</v>
      </c>
      <c r="C86" s="5">
        <f t="shared" si="1"/>
        <v>0.91274577379226685</v>
      </c>
      <c r="D86" t="s">
        <v>304</v>
      </c>
      <c r="E86" t="s">
        <v>305</v>
      </c>
    </row>
    <row r="87" spans="1:5">
      <c r="A87" s="1">
        <v>37288</v>
      </c>
      <c r="B87" s="5">
        <v>0.52101314067840576</v>
      </c>
      <c r="C87" s="5">
        <f t="shared" si="1"/>
        <v>0.62691412369410193</v>
      </c>
      <c r="D87" t="s">
        <v>306</v>
      </c>
      <c r="E87" t="s">
        <v>307</v>
      </c>
    </row>
    <row r="88" spans="1:5">
      <c r="A88" s="1">
        <v>37316</v>
      </c>
      <c r="B88" s="5">
        <v>0.60237473249435425</v>
      </c>
      <c r="C88" s="5">
        <f t="shared" si="1"/>
        <v>0.52772166331609094</v>
      </c>
      <c r="D88" t="s">
        <v>308</v>
      </c>
      <c r="E88" t="s">
        <v>309</v>
      </c>
    </row>
    <row r="89" spans="1:5">
      <c r="A89" s="1">
        <v>37347</v>
      </c>
      <c r="B89" s="5">
        <v>0.53680980205535889</v>
      </c>
      <c r="C89" s="5">
        <f t="shared" si="1"/>
        <v>0.55339922507603967</v>
      </c>
      <c r="D89" t="s">
        <v>310</v>
      </c>
      <c r="E89" t="s">
        <v>311</v>
      </c>
    </row>
    <row r="90" spans="1:5">
      <c r="A90" s="1">
        <v>37377</v>
      </c>
      <c r="B90" s="5">
        <v>0.84223681688308716</v>
      </c>
      <c r="C90" s="5">
        <f t="shared" si="1"/>
        <v>0.66047378381093347</v>
      </c>
      <c r="D90" t="s">
        <v>312</v>
      </c>
      <c r="E90" t="s">
        <v>313</v>
      </c>
    </row>
    <row r="91" spans="1:5">
      <c r="A91" s="1">
        <v>37408</v>
      </c>
      <c r="B91" s="5">
        <v>0.71873652935028076</v>
      </c>
      <c r="C91" s="5">
        <f t="shared" si="1"/>
        <v>0.69926104942957557</v>
      </c>
      <c r="D91" t="s">
        <v>314</v>
      </c>
      <c r="E91" t="s">
        <v>315</v>
      </c>
    </row>
    <row r="92" spans="1:5">
      <c r="A92" s="1">
        <v>37438</v>
      </c>
      <c r="B92" s="5">
        <v>0.37997528910636902</v>
      </c>
      <c r="C92" s="5">
        <f t="shared" si="1"/>
        <v>0.64698287844657898</v>
      </c>
      <c r="D92" t="s">
        <v>316</v>
      </c>
      <c r="E92" t="s">
        <v>317</v>
      </c>
    </row>
    <row r="93" spans="1:5">
      <c r="A93" s="1">
        <v>37469</v>
      </c>
      <c r="B93" s="5">
        <v>0.5485994815826416</v>
      </c>
      <c r="C93" s="5">
        <f t="shared" si="1"/>
        <v>0.54910376667976379</v>
      </c>
      <c r="D93" t="s">
        <v>318</v>
      </c>
      <c r="E93" t="s">
        <v>319</v>
      </c>
    </row>
    <row r="94" spans="1:5">
      <c r="A94" s="1">
        <v>37500</v>
      </c>
      <c r="B94" s="5">
        <v>1.0412187576293945</v>
      </c>
      <c r="C94" s="5">
        <f t="shared" si="1"/>
        <v>0.65659784277280175</v>
      </c>
      <c r="D94" t="s">
        <v>320</v>
      </c>
      <c r="E94" t="s">
        <v>321</v>
      </c>
    </row>
    <row r="95" spans="1:5">
      <c r="A95" s="1">
        <v>37530</v>
      </c>
      <c r="B95" s="5">
        <v>1.2135990858078003</v>
      </c>
      <c r="C95" s="5">
        <f t="shared" si="1"/>
        <v>0.93447244167327881</v>
      </c>
      <c r="D95" t="s">
        <v>322</v>
      </c>
      <c r="E95" t="s">
        <v>323</v>
      </c>
    </row>
    <row r="96" spans="1:5">
      <c r="A96" s="1">
        <v>37561</v>
      </c>
      <c r="B96" s="5">
        <v>0.95162338018417358</v>
      </c>
      <c r="C96" s="5">
        <f t="shared" si="1"/>
        <v>1.0688137412071228</v>
      </c>
      <c r="D96" t="s">
        <v>324</v>
      </c>
      <c r="E96" t="s">
        <v>325</v>
      </c>
    </row>
    <row r="97" spans="1:5">
      <c r="A97" s="1">
        <v>37591</v>
      </c>
      <c r="B97" s="5">
        <v>0.90289115905761719</v>
      </c>
      <c r="C97" s="5">
        <f t="shared" si="1"/>
        <v>1.022704541683197</v>
      </c>
      <c r="D97" t="s">
        <v>326</v>
      </c>
      <c r="E97" t="s">
        <v>327</v>
      </c>
    </row>
    <row r="98" spans="1:5">
      <c r="A98" s="1">
        <v>37622</v>
      </c>
      <c r="B98" s="5">
        <v>1.1550024747848511</v>
      </c>
      <c r="C98" s="5">
        <f t="shared" si="1"/>
        <v>1.0031723380088806</v>
      </c>
      <c r="D98" t="s">
        <v>328</v>
      </c>
      <c r="E98" t="s">
        <v>329</v>
      </c>
    </row>
    <row r="99" spans="1:5">
      <c r="A99" s="1">
        <v>37653</v>
      </c>
      <c r="B99" s="5">
        <v>1.3339716196060181</v>
      </c>
      <c r="C99" s="5">
        <f t="shared" si="1"/>
        <v>1.1306217511494954</v>
      </c>
      <c r="D99" t="s">
        <v>330</v>
      </c>
      <c r="E99" t="s">
        <v>331</v>
      </c>
    </row>
    <row r="100" spans="1:5">
      <c r="A100" s="1">
        <v>37681</v>
      </c>
      <c r="B100" s="5">
        <v>1.6961835622787476</v>
      </c>
      <c r="C100" s="5">
        <f t="shared" si="1"/>
        <v>1.3950525522232056</v>
      </c>
      <c r="D100" t="s">
        <v>332</v>
      </c>
      <c r="E100" t="s">
        <v>333</v>
      </c>
    </row>
    <row r="101" spans="1:5">
      <c r="A101" s="1">
        <v>37712</v>
      </c>
      <c r="B101" s="5">
        <v>1.1629940271377563</v>
      </c>
      <c r="C101" s="5">
        <f t="shared" si="1"/>
        <v>1.3977164030075073</v>
      </c>
      <c r="D101" t="s">
        <v>334</v>
      </c>
      <c r="E101" t="s">
        <v>335</v>
      </c>
    </row>
    <row r="102" spans="1:5">
      <c r="A102" s="1">
        <v>37742</v>
      </c>
      <c r="B102" s="5">
        <v>0.92513275146484375</v>
      </c>
      <c r="C102" s="5">
        <f t="shared" si="1"/>
        <v>1.2614367802937825</v>
      </c>
      <c r="D102" t="s">
        <v>135</v>
      </c>
      <c r="E102" t="s">
        <v>336</v>
      </c>
    </row>
    <row r="103" spans="1:5">
      <c r="A103" s="1">
        <v>37773</v>
      </c>
      <c r="B103" s="5">
        <v>0.5996323823928833</v>
      </c>
      <c r="C103" s="5">
        <f t="shared" si="1"/>
        <v>0.89591972033182776</v>
      </c>
      <c r="D103" t="s">
        <v>337</v>
      </c>
      <c r="E103" t="s">
        <v>338</v>
      </c>
    </row>
    <row r="104" spans="1:5">
      <c r="A104" s="1">
        <v>37803</v>
      </c>
      <c r="B104" s="5">
        <v>0.35277155041694641</v>
      </c>
      <c r="C104" s="5">
        <f t="shared" si="1"/>
        <v>0.62584556142489112</v>
      </c>
      <c r="D104" t="s">
        <v>339</v>
      </c>
      <c r="E104" t="s">
        <v>340</v>
      </c>
    </row>
    <row r="105" spans="1:5">
      <c r="A105" s="1">
        <v>37834</v>
      </c>
      <c r="B105" s="5">
        <v>0.64646464586257935</v>
      </c>
      <c r="C105" s="5">
        <f t="shared" si="1"/>
        <v>0.53295619289080298</v>
      </c>
      <c r="D105" t="s">
        <v>341</v>
      </c>
      <c r="E105" t="s">
        <v>342</v>
      </c>
    </row>
    <row r="106" spans="1:5">
      <c r="A106" s="1">
        <v>37865</v>
      </c>
      <c r="B106" s="5">
        <v>0.51485729217529297</v>
      </c>
      <c r="C106" s="5">
        <f t="shared" si="1"/>
        <v>0.50469782948493958</v>
      </c>
      <c r="D106" t="s">
        <v>343</v>
      </c>
      <c r="E106" t="s">
        <v>344</v>
      </c>
    </row>
    <row r="107" spans="1:5">
      <c r="A107" s="1">
        <v>37895</v>
      </c>
      <c r="B107" s="5">
        <v>0.55540579557418823</v>
      </c>
      <c r="C107" s="5">
        <f t="shared" si="1"/>
        <v>0.57224257787068689</v>
      </c>
      <c r="D107" t="s">
        <v>345</v>
      </c>
      <c r="E107" t="s">
        <v>346</v>
      </c>
    </row>
    <row r="108" spans="1:5">
      <c r="A108" s="1">
        <v>37926</v>
      </c>
      <c r="B108" s="5">
        <v>0.39421021938323975</v>
      </c>
      <c r="C108" s="5">
        <f t="shared" si="1"/>
        <v>0.4881577690442403</v>
      </c>
      <c r="D108" t="s">
        <v>347</v>
      </c>
      <c r="E108" t="s">
        <v>348</v>
      </c>
    </row>
    <row r="109" spans="1:5">
      <c r="A109" s="1">
        <v>37956</v>
      </c>
      <c r="B109" s="5">
        <v>0.49375638365745544</v>
      </c>
      <c r="C109" s="5">
        <f t="shared" si="1"/>
        <v>0.48112413287162781</v>
      </c>
      <c r="D109" t="s">
        <v>349</v>
      </c>
      <c r="E109" t="s">
        <v>350</v>
      </c>
    </row>
    <row r="110" spans="1:5">
      <c r="A110" s="1">
        <v>37987</v>
      </c>
      <c r="B110" s="5">
        <v>0.33108630776405334</v>
      </c>
      <c r="C110" s="5">
        <f t="shared" si="1"/>
        <v>0.40635097026824951</v>
      </c>
      <c r="D110" t="s">
        <v>351</v>
      </c>
      <c r="E110" t="s">
        <v>352</v>
      </c>
    </row>
    <row r="111" spans="1:5">
      <c r="A111" s="1">
        <v>38018</v>
      </c>
      <c r="B111" s="5">
        <v>0.49616321921348572</v>
      </c>
      <c r="C111" s="5">
        <f t="shared" si="1"/>
        <v>0.44033530354499817</v>
      </c>
      <c r="D111" t="s">
        <v>353</v>
      </c>
      <c r="E111" t="s">
        <v>354</v>
      </c>
    </row>
    <row r="112" spans="1:5">
      <c r="A112" s="1">
        <v>38047</v>
      </c>
      <c r="B112" s="5">
        <v>0.42037233710289001</v>
      </c>
      <c r="C112" s="5">
        <f t="shared" si="1"/>
        <v>0.41587395469347638</v>
      </c>
      <c r="D112" t="s">
        <v>355</v>
      </c>
      <c r="E112" t="s">
        <v>356</v>
      </c>
    </row>
    <row r="113" spans="1:5">
      <c r="A113" s="1">
        <v>38078</v>
      </c>
      <c r="B113" s="5">
        <v>0.42019310593605042</v>
      </c>
      <c r="C113" s="5">
        <f t="shared" si="1"/>
        <v>0.44557622075080872</v>
      </c>
      <c r="D113" t="s">
        <v>357</v>
      </c>
      <c r="E113" t="s">
        <v>357</v>
      </c>
    </row>
    <row r="114" spans="1:5">
      <c r="A114" s="1">
        <v>38108</v>
      </c>
      <c r="B114" s="5">
        <v>0.32271313667297363</v>
      </c>
      <c r="C114" s="5">
        <f t="shared" si="1"/>
        <v>0.387759526570638</v>
      </c>
      <c r="D114" t="s">
        <v>357</v>
      </c>
      <c r="E114" t="s">
        <v>357</v>
      </c>
    </row>
    <row r="115" spans="1:5">
      <c r="A115" s="1">
        <v>38139</v>
      </c>
      <c r="B115" s="5">
        <v>0.57608503103256226</v>
      </c>
      <c r="C115" s="5">
        <f t="shared" si="1"/>
        <v>0.43966375788052875</v>
      </c>
      <c r="D115" t="s">
        <v>357</v>
      </c>
      <c r="E115" t="s">
        <v>357</v>
      </c>
    </row>
    <row r="116" spans="1:5">
      <c r="A116" s="1">
        <v>38169</v>
      </c>
      <c r="B116" s="5">
        <v>0.37096238136291504</v>
      </c>
      <c r="C116" s="5">
        <f t="shared" si="1"/>
        <v>0.42325351635615033</v>
      </c>
      <c r="D116" t="s">
        <v>357</v>
      </c>
      <c r="E116" t="s">
        <v>357</v>
      </c>
    </row>
    <row r="117" spans="1:5">
      <c r="A117" s="1">
        <v>38200</v>
      </c>
      <c r="B117" s="5">
        <v>0.53804296255111694</v>
      </c>
      <c r="C117" s="5">
        <f t="shared" si="1"/>
        <v>0.49503012498219806</v>
      </c>
      <c r="D117" t="s">
        <v>357</v>
      </c>
      <c r="E117" t="s">
        <v>357</v>
      </c>
    </row>
    <row r="118" spans="1:5">
      <c r="A118" s="1">
        <v>38231</v>
      </c>
      <c r="B118" s="5">
        <v>0.993030846118927</v>
      </c>
      <c r="C118" s="5">
        <f t="shared" si="1"/>
        <v>0.6340120633443197</v>
      </c>
      <c r="D118" t="s">
        <v>357</v>
      </c>
      <c r="E118" t="s">
        <v>357</v>
      </c>
    </row>
    <row r="119" spans="1:5">
      <c r="A119" s="1">
        <v>38261</v>
      </c>
      <c r="B119" s="5">
        <v>0.48660406470298767</v>
      </c>
      <c r="C119" s="5">
        <f t="shared" si="1"/>
        <v>0.67255929112434387</v>
      </c>
      <c r="D119" t="s">
        <v>357</v>
      </c>
      <c r="E119" t="s">
        <v>357</v>
      </c>
    </row>
    <row r="120" spans="1:5">
      <c r="A120" s="1">
        <v>38292</v>
      </c>
      <c r="B120" s="5">
        <v>0.50133591890335083</v>
      </c>
      <c r="C120" s="5">
        <f t="shared" si="1"/>
        <v>0.66032360990842187</v>
      </c>
      <c r="D120" t="s">
        <v>357</v>
      </c>
      <c r="E120" t="s">
        <v>357</v>
      </c>
    </row>
    <row r="121" spans="1:5">
      <c r="A121" s="1">
        <v>38322</v>
      </c>
      <c r="B121" s="5">
        <v>0.38106125593185425</v>
      </c>
      <c r="C121" s="5">
        <f t="shared" si="1"/>
        <v>0.4563337465127309</v>
      </c>
      <c r="D121" t="s">
        <v>357</v>
      </c>
      <c r="E121" t="s">
        <v>357</v>
      </c>
    </row>
    <row r="122" spans="1:5">
      <c r="A122" s="1">
        <v>38353</v>
      </c>
      <c r="B122" s="5">
        <v>0.33186507225036621</v>
      </c>
      <c r="C122" s="5">
        <f t="shared" si="1"/>
        <v>0.40475408236185711</v>
      </c>
      <c r="D122" t="s">
        <v>357</v>
      </c>
      <c r="E122" t="s">
        <v>357</v>
      </c>
    </row>
    <row r="123" spans="1:5">
      <c r="A123" s="1">
        <v>38384</v>
      </c>
      <c r="B123" s="5">
        <v>0.52440237998962402</v>
      </c>
      <c r="C123" s="5">
        <f t="shared" si="1"/>
        <v>0.41244290272394818</v>
      </c>
      <c r="D123" t="s">
        <v>357</v>
      </c>
      <c r="E123" t="s">
        <v>357</v>
      </c>
    </row>
    <row r="124" spans="1:5">
      <c r="A124" s="1">
        <v>38412</v>
      </c>
      <c r="B124" s="5">
        <v>0.48966267704963684</v>
      </c>
      <c r="C124" s="5">
        <f t="shared" si="1"/>
        <v>0.44864337642987567</v>
      </c>
      <c r="D124" t="s">
        <v>357</v>
      </c>
      <c r="E124" t="s">
        <v>357</v>
      </c>
    </row>
    <row r="125" spans="1:5">
      <c r="A125" s="1">
        <v>38443</v>
      </c>
      <c r="B125" s="5">
        <v>0.26486948132514954</v>
      </c>
      <c r="C125" s="5">
        <f t="shared" si="1"/>
        <v>0.42631151278813678</v>
      </c>
      <c r="D125" t="s">
        <v>357</v>
      </c>
      <c r="E125" t="s">
        <v>357</v>
      </c>
    </row>
    <row r="126" spans="1:5">
      <c r="A126" s="1">
        <v>38473</v>
      </c>
      <c r="B126" s="5">
        <v>0.41566985845565796</v>
      </c>
      <c r="C126" s="5">
        <f t="shared" si="1"/>
        <v>0.39006733894348145</v>
      </c>
      <c r="D126" t="s">
        <v>357</v>
      </c>
      <c r="E126" t="s">
        <v>357</v>
      </c>
    </row>
    <row r="127" spans="1:5">
      <c r="A127" s="1">
        <v>38504</v>
      </c>
      <c r="B127" s="5">
        <v>0.29812991619110107</v>
      </c>
      <c r="C127" s="5">
        <f t="shared" si="1"/>
        <v>0.32622308532396954</v>
      </c>
      <c r="D127" t="s">
        <v>357</v>
      </c>
      <c r="E127" t="s">
        <v>357</v>
      </c>
    </row>
    <row r="128" spans="1:5">
      <c r="A128" s="1">
        <v>38534</v>
      </c>
      <c r="B128" s="5">
        <v>0.57697594165802002</v>
      </c>
      <c r="C128" s="5">
        <f t="shared" si="1"/>
        <v>0.43025857210159302</v>
      </c>
      <c r="D128" t="s">
        <v>357</v>
      </c>
      <c r="E128" t="s">
        <v>357</v>
      </c>
    </row>
    <row r="129" spans="1:5">
      <c r="A129" s="1">
        <v>38565</v>
      </c>
      <c r="B129" s="5">
        <v>0.41108307242393494</v>
      </c>
      <c r="C129" s="5">
        <f t="shared" si="1"/>
        <v>0.42872964342435199</v>
      </c>
      <c r="D129" t="s">
        <v>357</v>
      </c>
      <c r="E129" t="s">
        <v>357</v>
      </c>
    </row>
    <row r="130" spans="1:5">
      <c r="A130" s="1">
        <v>38596</v>
      </c>
      <c r="B130" s="5">
        <v>0.46733066439628601</v>
      </c>
      <c r="C130" s="5">
        <f t="shared" si="1"/>
        <v>0.48512989282608032</v>
      </c>
      <c r="D130" t="s">
        <v>357</v>
      </c>
      <c r="E130" t="s">
        <v>357</v>
      </c>
    </row>
    <row r="131" spans="1:5">
      <c r="A131" s="1">
        <v>38626</v>
      </c>
      <c r="B131" s="5">
        <v>0.38781958818435669</v>
      </c>
      <c r="C131" s="5">
        <f t="shared" si="1"/>
        <v>0.42207777500152588</v>
      </c>
      <c r="D131" t="s">
        <v>357</v>
      </c>
      <c r="E131" t="s">
        <v>357</v>
      </c>
    </row>
    <row r="132" spans="1:5">
      <c r="A132" s="1">
        <v>38657</v>
      </c>
      <c r="B132" s="5">
        <v>0.34767758846282959</v>
      </c>
      <c r="C132" s="5">
        <f t="shared" si="1"/>
        <v>0.40094261368115741</v>
      </c>
      <c r="D132" t="s">
        <v>357</v>
      </c>
      <c r="E132" t="s">
        <v>357</v>
      </c>
    </row>
    <row r="133" spans="1:5">
      <c r="A133" s="1">
        <v>38687</v>
      </c>
      <c r="B133" s="5">
        <v>0.25400608777999878</v>
      </c>
      <c r="C133" s="5">
        <f t="shared" si="1"/>
        <v>0.32983442147572833</v>
      </c>
      <c r="D133" t="s">
        <v>357</v>
      </c>
      <c r="E133" t="s">
        <v>357</v>
      </c>
    </row>
    <row r="134" spans="1:5">
      <c r="A134" s="1">
        <v>38718</v>
      </c>
      <c r="B134" s="5">
        <v>0.67097568511962891</v>
      </c>
      <c r="C134" s="5">
        <f t="shared" ref="C134:C197" si="2">AVERAGE(B132:B134)</f>
        <v>0.42421978712081909</v>
      </c>
      <c r="D134" t="s">
        <v>357</v>
      </c>
      <c r="E134" t="s">
        <v>357</v>
      </c>
    </row>
    <row r="135" spans="1:5">
      <c r="A135" s="1">
        <v>38749</v>
      </c>
      <c r="B135" s="5">
        <v>0.5444645881652832</v>
      </c>
      <c r="C135" s="5">
        <f t="shared" si="2"/>
        <v>0.48981545368830365</v>
      </c>
      <c r="D135" t="s">
        <v>357</v>
      </c>
      <c r="E135" t="s">
        <v>357</v>
      </c>
    </row>
    <row r="136" spans="1:5">
      <c r="A136" s="1">
        <v>38777</v>
      </c>
      <c r="B136" s="5">
        <v>0.58249640464782715</v>
      </c>
      <c r="C136" s="5">
        <f t="shared" si="2"/>
        <v>0.59931222597757972</v>
      </c>
      <c r="D136" t="s">
        <v>357</v>
      </c>
      <c r="E136" t="s">
        <v>357</v>
      </c>
    </row>
    <row r="137" spans="1:5">
      <c r="A137" s="1">
        <v>38808</v>
      </c>
      <c r="B137" s="5">
        <v>0.49826079607009888</v>
      </c>
      <c r="C137" s="5">
        <f t="shared" si="2"/>
        <v>0.54174059629440308</v>
      </c>
      <c r="D137" t="s">
        <v>357</v>
      </c>
      <c r="E137" t="s">
        <v>357</v>
      </c>
    </row>
    <row r="138" spans="1:5">
      <c r="A138" s="1">
        <v>38838</v>
      </c>
      <c r="B138" s="5">
        <v>0.54466557502746582</v>
      </c>
      <c r="C138" s="5">
        <f t="shared" si="2"/>
        <v>0.54180759191513062</v>
      </c>
      <c r="D138" t="s">
        <v>357</v>
      </c>
      <c r="E138" t="s">
        <v>357</v>
      </c>
    </row>
    <row r="139" spans="1:5">
      <c r="A139" s="1">
        <v>38869</v>
      </c>
      <c r="B139" s="5">
        <v>0.58931970596313477</v>
      </c>
      <c r="C139" s="5">
        <f t="shared" si="2"/>
        <v>0.54408202568689978</v>
      </c>
      <c r="D139" t="s">
        <v>357</v>
      </c>
      <c r="E139" t="s">
        <v>357</v>
      </c>
    </row>
    <row r="140" spans="1:5">
      <c r="A140" s="1">
        <v>38899</v>
      </c>
      <c r="B140" s="5">
        <v>0.88298815488815308</v>
      </c>
      <c r="C140" s="5">
        <f t="shared" si="2"/>
        <v>0.67232447862625122</v>
      </c>
      <c r="D140" t="s">
        <v>357</v>
      </c>
      <c r="E140" t="s">
        <v>357</v>
      </c>
    </row>
    <row r="141" spans="1:5">
      <c r="A141" s="1">
        <v>38930</v>
      </c>
      <c r="B141" s="5">
        <v>0.55184429883956909</v>
      </c>
      <c r="C141" s="5">
        <f t="shared" si="2"/>
        <v>0.67471738656361901</v>
      </c>
      <c r="D141" t="s">
        <v>357</v>
      </c>
      <c r="E141" t="s">
        <v>357</v>
      </c>
    </row>
    <row r="142" spans="1:5">
      <c r="A142" s="1">
        <v>38961</v>
      </c>
      <c r="B142" s="5">
        <v>0.51601153612136841</v>
      </c>
      <c r="C142" s="5">
        <f t="shared" si="2"/>
        <v>0.6502813299496969</v>
      </c>
      <c r="D142" t="s">
        <v>357</v>
      </c>
      <c r="E142" t="s">
        <v>357</v>
      </c>
    </row>
    <row r="143" spans="1:5">
      <c r="A143" s="1">
        <v>38991</v>
      </c>
      <c r="B143" s="5">
        <v>0.79476112127304077</v>
      </c>
      <c r="C143" s="5">
        <f t="shared" si="2"/>
        <v>0.62087231874465942</v>
      </c>
      <c r="D143" t="s">
        <v>357</v>
      </c>
      <c r="E143" t="s">
        <v>357</v>
      </c>
    </row>
    <row r="144" spans="1:5">
      <c r="A144" s="1">
        <v>39022</v>
      </c>
      <c r="B144" s="5">
        <v>0.40989828109741211</v>
      </c>
      <c r="C144" s="5">
        <f t="shared" si="2"/>
        <v>0.5735569794972738</v>
      </c>
      <c r="D144" t="s">
        <v>357</v>
      </c>
      <c r="E144" t="s">
        <v>357</v>
      </c>
    </row>
    <row r="145" spans="1:5">
      <c r="A145" s="1">
        <v>39052</v>
      </c>
      <c r="B145" s="5">
        <v>0.5396268367767334</v>
      </c>
      <c r="C145" s="5">
        <f t="shared" si="2"/>
        <v>0.58142874638239539</v>
      </c>
      <c r="D145" t="s">
        <v>357</v>
      </c>
      <c r="E145" t="s">
        <v>357</v>
      </c>
    </row>
    <row r="146" spans="1:5">
      <c r="A146" s="1">
        <v>39083</v>
      </c>
      <c r="B146" s="5">
        <v>0.33045089244842529</v>
      </c>
      <c r="C146" s="5">
        <f t="shared" si="2"/>
        <v>0.42665867010752362</v>
      </c>
      <c r="D146" t="s">
        <v>357</v>
      </c>
      <c r="E146" t="s">
        <v>357</v>
      </c>
    </row>
    <row r="147" spans="1:5">
      <c r="A147" s="1">
        <v>39114</v>
      </c>
      <c r="B147" s="5">
        <v>0.59075909852981567</v>
      </c>
      <c r="C147" s="5">
        <f t="shared" si="2"/>
        <v>0.48694560925165814</v>
      </c>
      <c r="D147" t="s">
        <v>357</v>
      </c>
      <c r="E147" t="s">
        <v>357</v>
      </c>
    </row>
    <row r="148" spans="1:5">
      <c r="A148" s="1">
        <v>39142</v>
      </c>
      <c r="B148" s="5">
        <v>0.39033135771751404</v>
      </c>
      <c r="C148" s="5">
        <f t="shared" si="2"/>
        <v>0.43718044956525165</v>
      </c>
      <c r="D148" t="s">
        <v>357</v>
      </c>
      <c r="E148" t="s">
        <v>357</v>
      </c>
    </row>
    <row r="149" spans="1:5">
      <c r="A149" s="1">
        <v>39173</v>
      </c>
      <c r="B149" s="5">
        <v>0.285238116979599</v>
      </c>
      <c r="C149" s="5">
        <f t="shared" si="2"/>
        <v>0.42210952440897626</v>
      </c>
      <c r="D149" t="s">
        <v>357</v>
      </c>
      <c r="E149" t="s">
        <v>357</v>
      </c>
    </row>
    <row r="150" spans="1:5">
      <c r="A150" s="1">
        <v>39203</v>
      </c>
      <c r="B150" s="5">
        <v>0.37637898325920105</v>
      </c>
      <c r="C150" s="5">
        <f t="shared" si="2"/>
        <v>0.35064948598543805</v>
      </c>
      <c r="D150" t="s">
        <v>357</v>
      </c>
      <c r="E150" t="s">
        <v>357</v>
      </c>
    </row>
    <row r="151" spans="1:5">
      <c r="A151" s="1">
        <v>39234</v>
      </c>
      <c r="B151" s="5">
        <v>0.50085592269897461</v>
      </c>
      <c r="C151" s="5">
        <f t="shared" si="2"/>
        <v>0.38749100764592487</v>
      </c>
      <c r="D151" t="s">
        <v>357</v>
      </c>
      <c r="E151" t="s">
        <v>357</v>
      </c>
    </row>
    <row r="152" spans="1:5">
      <c r="A152" s="1">
        <v>39264</v>
      </c>
      <c r="B152" s="5">
        <v>0.42404428124427795</v>
      </c>
      <c r="C152" s="5">
        <f t="shared" si="2"/>
        <v>0.43375972906748456</v>
      </c>
      <c r="D152" t="s">
        <v>357</v>
      </c>
      <c r="E152" t="s">
        <v>357</v>
      </c>
    </row>
    <row r="153" spans="1:5">
      <c r="A153" s="1">
        <v>39295</v>
      </c>
      <c r="B153" s="5">
        <v>0.32691147923469543</v>
      </c>
      <c r="C153" s="5">
        <f t="shared" si="2"/>
        <v>0.41727056105931598</v>
      </c>
      <c r="D153" t="s">
        <v>357</v>
      </c>
      <c r="E153" t="s">
        <v>357</v>
      </c>
    </row>
    <row r="154" spans="1:5">
      <c r="A154" s="1">
        <v>39326</v>
      </c>
      <c r="B154" s="5">
        <v>0.49737235903739929</v>
      </c>
      <c r="C154" s="5">
        <f t="shared" si="2"/>
        <v>0.41610937317212421</v>
      </c>
      <c r="D154" t="s">
        <v>357</v>
      </c>
      <c r="E154" t="s">
        <v>357</v>
      </c>
    </row>
    <row r="155" spans="1:5">
      <c r="A155" s="1">
        <v>39356</v>
      </c>
      <c r="B155" s="5">
        <v>0.56923824548721313</v>
      </c>
      <c r="C155" s="5">
        <f t="shared" si="2"/>
        <v>0.4645073612531026</v>
      </c>
      <c r="D155" t="s">
        <v>357</v>
      </c>
      <c r="E155" t="s">
        <v>357</v>
      </c>
    </row>
    <row r="156" spans="1:5">
      <c r="A156" s="1">
        <v>39387</v>
      </c>
      <c r="B156" s="5">
        <v>0.44039666652679443</v>
      </c>
      <c r="C156" s="5">
        <f t="shared" si="2"/>
        <v>0.50233575701713562</v>
      </c>
      <c r="D156" t="s">
        <v>357</v>
      </c>
      <c r="E156" t="s">
        <v>357</v>
      </c>
    </row>
    <row r="157" spans="1:5">
      <c r="A157" s="1">
        <v>39417</v>
      </c>
      <c r="B157" s="5">
        <v>0.63190639019012451</v>
      </c>
      <c r="C157" s="5">
        <f t="shared" si="2"/>
        <v>0.54718043406804406</v>
      </c>
      <c r="D157" t="s">
        <v>357</v>
      </c>
      <c r="E157" t="s">
        <v>357</v>
      </c>
    </row>
    <row r="158" spans="1:5">
      <c r="A158" s="1">
        <v>39448</v>
      </c>
      <c r="B158" s="5">
        <v>0.28648832440376282</v>
      </c>
      <c r="C158" s="5">
        <f t="shared" si="2"/>
        <v>0.45293046037356061</v>
      </c>
      <c r="D158" t="s">
        <v>357</v>
      </c>
      <c r="E158" t="s">
        <v>357</v>
      </c>
    </row>
    <row r="159" spans="1:5">
      <c r="A159" s="1">
        <v>39479</v>
      </c>
      <c r="B159" s="5">
        <v>0.38142463564872742</v>
      </c>
      <c r="C159" s="5">
        <f t="shared" si="2"/>
        <v>0.43327311674753827</v>
      </c>
      <c r="D159" t="s">
        <v>357</v>
      </c>
      <c r="E159" t="s">
        <v>357</v>
      </c>
    </row>
    <row r="160" spans="1:5">
      <c r="A160" s="1">
        <v>39508</v>
      </c>
      <c r="B160" s="5">
        <v>0.29107573628425598</v>
      </c>
      <c r="C160" s="5">
        <f t="shared" si="2"/>
        <v>0.31966289877891541</v>
      </c>
      <c r="D160" t="s">
        <v>357</v>
      </c>
      <c r="E160" t="s">
        <v>357</v>
      </c>
    </row>
    <row r="161" spans="1:5">
      <c r="A161" s="1">
        <v>39539</v>
      </c>
      <c r="B161" s="5">
        <v>0.2818596363067627</v>
      </c>
      <c r="C161" s="5">
        <f t="shared" si="2"/>
        <v>0.31812000274658203</v>
      </c>
      <c r="D161" t="s">
        <v>357</v>
      </c>
      <c r="E161" t="s">
        <v>357</v>
      </c>
    </row>
    <row r="162" spans="1:5">
      <c r="A162" s="1">
        <v>39569</v>
      </c>
      <c r="B162" s="5">
        <v>0.3449854850769043</v>
      </c>
      <c r="C162" s="5">
        <f t="shared" si="2"/>
        <v>0.30597361922264099</v>
      </c>
      <c r="D162" t="s">
        <v>357</v>
      </c>
      <c r="E162" t="s">
        <v>357</v>
      </c>
    </row>
    <row r="163" spans="1:5">
      <c r="A163" s="1">
        <v>39600</v>
      </c>
      <c r="B163" s="5">
        <v>0.32620042562484741</v>
      </c>
      <c r="C163" s="5">
        <f t="shared" si="2"/>
        <v>0.31768184900283813</v>
      </c>
      <c r="D163" t="s">
        <v>357</v>
      </c>
      <c r="E163" t="s">
        <v>357</v>
      </c>
    </row>
    <row r="164" spans="1:5">
      <c r="A164" s="1">
        <v>39630</v>
      </c>
      <c r="B164" s="5">
        <v>0.53502428531646729</v>
      </c>
      <c r="C164" s="5">
        <f t="shared" si="2"/>
        <v>0.40207006533940631</v>
      </c>
      <c r="D164" t="s">
        <v>357</v>
      </c>
      <c r="E164" t="s">
        <v>357</v>
      </c>
    </row>
    <row r="165" spans="1:5">
      <c r="A165" s="1">
        <v>39661</v>
      </c>
      <c r="B165" s="5">
        <v>1.124495267868042</v>
      </c>
      <c r="C165" s="5">
        <f t="shared" si="2"/>
        <v>0.6619066596031189</v>
      </c>
      <c r="D165" t="s">
        <v>357</v>
      </c>
      <c r="E165" t="s">
        <v>357</v>
      </c>
    </row>
    <row r="166" spans="1:5">
      <c r="A166" s="1">
        <v>39692</v>
      </c>
      <c r="B166" s="5">
        <v>0.83317059278488159</v>
      </c>
      <c r="C166" s="5">
        <f t="shared" si="2"/>
        <v>0.83089671532313025</v>
      </c>
      <c r="D166" t="s">
        <v>357</v>
      </c>
      <c r="E166" t="s">
        <v>357</v>
      </c>
    </row>
    <row r="167" spans="1:5">
      <c r="A167" s="1">
        <v>39722</v>
      </c>
      <c r="B167" s="5">
        <v>0.41549515724182129</v>
      </c>
      <c r="C167" s="5">
        <f t="shared" si="2"/>
        <v>0.79105367263158166</v>
      </c>
      <c r="D167" t="s">
        <v>357</v>
      </c>
      <c r="E167" t="s">
        <v>357</v>
      </c>
    </row>
    <row r="168" spans="1:5">
      <c r="A168" s="1">
        <v>39753</v>
      </c>
      <c r="B168" s="5">
        <v>0.47303688526153564</v>
      </c>
      <c r="C168" s="5">
        <f t="shared" si="2"/>
        <v>0.57390087842941284</v>
      </c>
      <c r="D168" t="s">
        <v>357</v>
      </c>
      <c r="E168" t="s">
        <v>357</v>
      </c>
    </row>
    <row r="169" spans="1:5">
      <c r="A169" s="1">
        <v>39783</v>
      </c>
      <c r="B169" s="5">
        <v>0.38032737374305725</v>
      </c>
      <c r="C169" s="5">
        <f t="shared" si="2"/>
        <v>0.42295313874880475</v>
      </c>
      <c r="D169" t="s">
        <v>357</v>
      </c>
      <c r="E169" t="s">
        <v>357</v>
      </c>
    </row>
    <row r="170" spans="1:5">
      <c r="A170" s="1">
        <v>39814</v>
      </c>
      <c r="B170" s="5">
        <v>0.32136562466621399</v>
      </c>
      <c r="C170" s="5">
        <f t="shared" si="2"/>
        <v>0.39157662789026898</v>
      </c>
      <c r="D170" t="s">
        <v>357</v>
      </c>
      <c r="E170" t="s">
        <v>357</v>
      </c>
    </row>
    <row r="171" spans="1:5">
      <c r="A171" s="1">
        <v>39845</v>
      </c>
      <c r="B171" s="5">
        <v>0.36477136611938477</v>
      </c>
      <c r="C171" s="5">
        <f t="shared" si="2"/>
        <v>0.355488121509552</v>
      </c>
      <c r="D171" t="s">
        <v>357</v>
      </c>
      <c r="E171" t="s">
        <v>357</v>
      </c>
    </row>
    <row r="172" spans="1:5">
      <c r="A172" s="1">
        <v>39873</v>
      </c>
      <c r="B172" s="5">
        <v>0.31920060515403748</v>
      </c>
      <c r="C172" s="5">
        <f t="shared" si="2"/>
        <v>0.33511253197987872</v>
      </c>
      <c r="D172" t="s">
        <v>357</v>
      </c>
      <c r="E172" t="s">
        <v>357</v>
      </c>
    </row>
    <row r="173" spans="1:5">
      <c r="A173" s="1">
        <v>39904</v>
      </c>
      <c r="B173" s="5">
        <v>0.60005784034729004</v>
      </c>
      <c r="C173" s="5">
        <f t="shared" si="2"/>
        <v>0.42800993720690411</v>
      </c>
      <c r="D173" t="s">
        <v>357</v>
      </c>
      <c r="E173" t="s">
        <v>357</v>
      </c>
    </row>
    <row r="174" spans="1:5">
      <c r="A174" s="1">
        <v>39934</v>
      </c>
      <c r="B174" s="5">
        <v>0.43872267007827759</v>
      </c>
      <c r="C174" s="5">
        <f t="shared" si="2"/>
        <v>0.45266037185986835</v>
      </c>
      <c r="D174" t="s">
        <v>357</v>
      </c>
      <c r="E174" t="s">
        <v>357</v>
      </c>
    </row>
    <row r="175" spans="1:5">
      <c r="A175" s="1">
        <v>39965</v>
      </c>
      <c r="B175" s="5">
        <v>0.46249294281005859</v>
      </c>
      <c r="C175" s="5">
        <f t="shared" si="2"/>
        <v>0.50042448441187537</v>
      </c>
      <c r="D175" t="s">
        <v>357</v>
      </c>
      <c r="E175" t="s">
        <v>357</v>
      </c>
    </row>
    <row r="176" spans="1:5">
      <c r="A176" s="1">
        <v>39995</v>
      </c>
      <c r="B176" s="5">
        <v>0.53492283821105957</v>
      </c>
      <c r="C176" s="5">
        <f t="shared" si="2"/>
        <v>0.4787128170331319</v>
      </c>
      <c r="D176" t="s">
        <v>357</v>
      </c>
      <c r="E176" t="s">
        <v>357</v>
      </c>
    </row>
    <row r="177" spans="1:5">
      <c r="A177" s="1">
        <v>40026</v>
      </c>
      <c r="B177" s="5">
        <v>0.40012803673744202</v>
      </c>
      <c r="C177" s="5">
        <f t="shared" si="2"/>
        <v>0.46584793925285339</v>
      </c>
      <c r="D177" t="s">
        <v>357</v>
      </c>
      <c r="E177" t="s">
        <v>357</v>
      </c>
    </row>
    <row r="178" spans="1:5">
      <c r="A178" s="1">
        <v>40057</v>
      </c>
      <c r="B178" s="5">
        <v>0.87636101245880127</v>
      </c>
      <c r="C178" s="5">
        <f t="shared" si="2"/>
        <v>0.60380396246910095</v>
      </c>
      <c r="D178" t="s">
        <v>357</v>
      </c>
      <c r="E178" t="s">
        <v>357</v>
      </c>
    </row>
    <row r="179" spans="1:5">
      <c r="A179" s="1">
        <v>40087</v>
      </c>
      <c r="B179" s="5">
        <v>0.58317333459854126</v>
      </c>
      <c r="C179" s="5">
        <f t="shared" si="2"/>
        <v>0.61988746126492822</v>
      </c>
      <c r="D179" t="s">
        <v>357</v>
      </c>
      <c r="E179" t="s">
        <v>357</v>
      </c>
    </row>
    <row r="180" spans="1:5">
      <c r="A180" s="1">
        <v>40118</v>
      </c>
      <c r="B180" s="5">
        <v>0.43837913870811462</v>
      </c>
      <c r="C180" s="5">
        <f t="shared" si="2"/>
        <v>0.63263782858848572</v>
      </c>
      <c r="D180" t="s">
        <v>357</v>
      </c>
      <c r="E180" t="s">
        <v>357</v>
      </c>
    </row>
    <row r="181" spans="1:5">
      <c r="A181" s="1">
        <v>40148</v>
      </c>
      <c r="B181" s="5">
        <v>0.48274198174476624</v>
      </c>
      <c r="C181" s="5">
        <f t="shared" si="2"/>
        <v>0.50143148501714074</v>
      </c>
      <c r="D181" t="s">
        <v>357</v>
      </c>
      <c r="E181" t="s">
        <v>357</v>
      </c>
    </row>
    <row r="182" spans="1:5">
      <c r="A182" s="1">
        <v>40179</v>
      </c>
      <c r="B182" s="5">
        <v>0.3438204824924469</v>
      </c>
      <c r="C182" s="5">
        <f t="shared" si="2"/>
        <v>0.42164720098177594</v>
      </c>
      <c r="D182" t="s">
        <v>357</v>
      </c>
      <c r="E182" t="s">
        <v>357</v>
      </c>
    </row>
    <row r="183" spans="1:5">
      <c r="A183" s="1">
        <v>40210</v>
      </c>
      <c r="B183" s="5">
        <v>0.4187147319316864</v>
      </c>
      <c r="C183" s="5">
        <f t="shared" si="2"/>
        <v>0.41509239872296649</v>
      </c>
      <c r="D183" t="s">
        <v>357</v>
      </c>
      <c r="E183" t="s">
        <v>357</v>
      </c>
    </row>
    <row r="184" spans="1:5">
      <c r="A184" s="1">
        <v>40238</v>
      </c>
      <c r="B184" s="5">
        <v>0.55321747064590454</v>
      </c>
      <c r="C184" s="5">
        <f t="shared" si="2"/>
        <v>0.43858422835667926</v>
      </c>
      <c r="D184" t="s">
        <v>357</v>
      </c>
      <c r="E184" t="s">
        <v>357</v>
      </c>
    </row>
    <row r="185" spans="1:5">
      <c r="A185" s="1">
        <v>40269</v>
      </c>
      <c r="B185" s="5">
        <v>0.79014807939529419</v>
      </c>
      <c r="C185" s="5">
        <f t="shared" si="2"/>
        <v>0.58736009399096167</v>
      </c>
      <c r="D185" t="s">
        <v>357</v>
      </c>
      <c r="E185" t="s">
        <v>357</v>
      </c>
    </row>
    <row r="186" spans="1:5">
      <c r="A186" s="1">
        <v>40299</v>
      </c>
      <c r="B186" s="5">
        <v>0.5595741868019104</v>
      </c>
      <c r="C186" s="5">
        <f t="shared" si="2"/>
        <v>0.63431324561436975</v>
      </c>
      <c r="D186" t="s">
        <v>357</v>
      </c>
      <c r="E186" t="s">
        <v>357</v>
      </c>
    </row>
    <row r="187" spans="1:5">
      <c r="A187" s="1">
        <v>40330</v>
      </c>
      <c r="B187" s="5">
        <v>0.52975577116012573</v>
      </c>
      <c r="C187" s="5">
        <f t="shared" si="2"/>
        <v>0.62649267911911011</v>
      </c>
      <c r="D187" t="s">
        <v>357</v>
      </c>
      <c r="E187" t="s">
        <v>357</v>
      </c>
    </row>
    <row r="188" spans="1:5">
      <c r="A188" s="1">
        <v>40360</v>
      </c>
      <c r="B188" s="5">
        <v>0.28135329484939575</v>
      </c>
      <c r="C188" s="5">
        <f t="shared" si="2"/>
        <v>0.45689441760381061</v>
      </c>
      <c r="D188" t="s">
        <v>357</v>
      </c>
      <c r="E188" t="s">
        <v>357</v>
      </c>
    </row>
    <row r="189" spans="1:5">
      <c r="A189" s="1">
        <v>40391</v>
      </c>
      <c r="B189" s="5">
        <v>0.39424774050712585</v>
      </c>
      <c r="C189" s="5">
        <f t="shared" si="2"/>
        <v>0.40178560217221576</v>
      </c>
      <c r="D189" t="s">
        <v>357</v>
      </c>
      <c r="E189" t="s">
        <v>357</v>
      </c>
    </row>
    <row r="190" spans="1:5">
      <c r="A190" s="1">
        <v>40422</v>
      </c>
      <c r="B190" s="5">
        <v>0.3165002167224884</v>
      </c>
      <c r="C190" s="5">
        <f t="shared" si="2"/>
        <v>0.33070041735966998</v>
      </c>
      <c r="D190" t="s">
        <v>357</v>
      </c>
      <c r="E190" t="s">
        <v>357</v>
      </c>
    </row>
    <row r="191" spans="1:5">
      <c r="A191" s="1">
        <v>40452</v>
      </c>
      <c r="B191" s="5">
        <v>0.24002104997634888</v>
      </c>
      <c r="C191" s="5">
        <f t="shared" si="2"/>
        <v>0.31692300240198773</v>
      </c>
      <c r="D191" t="s">
        <v>357</v>
      </c>
      <c r="E191" t="s">
        <v>357</v>
      </c>
    </row>
    <row r="192" spans="1:5">
      <c r="A192" s="1">
        <v>40483</v>
      </c>
      <c r="B192" s="5">
        <v>0.67782396078109741</v>
      </c>
      <c r="C192" s="5">
        <f t="shared" si="2"/>
        <v>0.41144840915997821</v>
      </c>
      <c r="D192" t="s">
        <v>357</v>
      </c>
      <c r="E192" t="s">
        <v>357</v>
      </c>
    </row>
    <row r="193" spans="1:5">
      <c r="A193" s="1">
        <v>40513</v>
      </c>
      <c r="B193" s="5">
        <v>0.63068848848342896</v>
      </c>
      <c r="C193" s="5">
        <f t="shared" si="2"/>
        <v>0.51617783308029175</v>
      </c>
      <c r="D193" t="s">
        <v>357</v>
      </c>
      <c r="E193" t="s">
        <v>357</v>
      </c>
    </row>
    <row r="194" spans="1:5">
      <c r="A194" s="1">
        <v>40544</v>
      </c>
      <c r="B194" s="5">
        <v>0.47787994146347046</v>
      </c>
      <c r="C194" s="5">
        <f t="shared" si="2"/>
        <v>0.59546413024266565</v>
      </c>
      <c r="D194" t="s">
        <v>357</v>
      </c>
      <c r="E194" t="s">
        <v>357</v>
      </c>
    </row>
    <row r="195" spans="1:5">
      <c r="A195" s="1">
        <v>40575</v>
      </c>
      <c r="B195" s="5">
        <v>0.32878196239471436</v>
      </c>
      <c r="C195" s="5">
        <f t="shared" si="2"/>
        <v>0.47911679744720459</v>
      </c>
      <c r="D195" t="s">
        <v>357</v>
      </c>
      <c r="E195" t="s">
        <v>357</v>
      </c>
    </row>
    <row r="196" spans="1:5">
      <c r="A196" s="1">
        <v>40603</v>
      </c>
      <c r="B196" s="5">
        <v>0.73199135065078735</v>
      </c>
      <c r="C196" s="5">
        <f t="shared" si="2"/>
        <v>0.51288441816965735</v>
      </c>
      <c r="D196" t="s">
        <v>357</v>
      </c>
      <c r="E196" t="s">
        <v>357</v>
      </c>
    </row>
    <row r="197" spans="1:5">
      <c r="A197" s="1">
        <v>40634</v>
      </c>
      <c r="B197" s="5">
        <v>0.2540341317653656</v>
      </c>
      <c r="C197" s="5">
        <f t="shared" si="2"/>
        <v>0.43826914827028912</v>
      </c>
      <c r="D197" t="s">
        <v>357</v>
      </c>
      <c r="E197" t="s">
        <v>357</v>
      </c>
    </row>
    <row r="198" spans="1:5">
      <c r="A198" s="1">
        <v>40664</v>
      </c>
      <c r="B198" s="5">
        <v>0.21778714656829834</v>
      </c>
      <c r="C198" s="5">
        <f t="shared" ref="C198:C261" si="3">AVERAGE(B196:B198)</f>
        <v>0.40127087632815045</v>
      </c>
      <c r="D198" t="s">
        <v>357</v>
      </c>
      <c r="E198" t="s">
        <v>357</v>
      </c>
    </row>
    <row r="199" spans="1:5">
      <c r="A199" s="1">
        <v>40695</v>
      </c>
      <c r="B199" s="5">
        <v>0.29165017604827881</v>
      </c>
      <c r="C199" s="5">
        <f t="shared" si="3"/>
        <v>0.2544904847939809</v>
      </c>
      <c r="D199" t="s">
        <v>357</v>
      </c>
      <c r="E199" t="s">
        <v>357</v>
      </c>
    </row>
    <row r="200" spans="1:5">
      <c r="A200" s="1">
        <v>40725</v>
      </c>
      <c r="B200" s="5">
        <v>0.26917403936386108</v>
      </c>
      <c r="C200" s="5">
        <f t="shared" si="3"/>
        <v>0.25953712066014606</v>
      </c>
      <c r="D200" t="s">
        <v>357</v>
      </c>
      <c r="E200" t="s">
        <v>357</v>
      </c>
    </row>
    <row r="201" spans="1:5">
      <c r="A201" s="1">
        <v>40756</v>
      </c>
      <c r="B201" s="5">
        <v>0.38220855593681335</v>
      </c>
      <c r="C201" s="5">
        <f t="shared" si="3"/>
        <v>0.31434425711631775</v>
      </c>
      <c r="D201" t="s">
        <v>357</v>
      </c>
      <c r="E201" t="s">
        <v>357</v>
      </c>
    </row>
    <row r="202" spans="1:5">
      <c r="A202" s="1">
        <v>40787</v>
      </c>
      <c r="B202" s="5">
        <v>0.28764203190803528</v>
      </c>
      <c r="C202" s="5">
        <f t="shared" si="3"/>
        <v>0.31300820906956989</v>
      </c>
      <c r="D202" t="s">
        <v>357</v>
      </c>
      <c r="E202" t="s">
        <v>357</v>
      </c>
    </row>
    <row r="203" spans="1:5">
      <c r="A203" s="1">
        <v>40817</v>
      </c>
      <c r="B203" s="5">
        <v>0.30904302000999451</v>
      </c>
      <c r="C203" s="5">
        <f t="shared" si="3"/>
        <v>0.32629786928494769</v>
      </c>
      <c r="D203" t="s">
        <v>357</v>
      </c>
      <c r="E203" t="s">
        <v>357</v>
      </c>
    </row>
    <row r="204" spans="1:5">
      <c r="A204" s="1">
        <v>40848</v>
      </c>
      <c r="B204" s="5">
        <v>0.6191069483757019</v>
      </c>
      <c r="C204" s="5">
        <f t="shared" si="3"/>
        <v>0.40526400009791058</v>
      </c>
      <c r="D204" t="s">
        <v>357</v>
      </c>
      <c r="E204" t="s">
        <v>357</v>
      </c>
    </row>
    <row r="205" spans="1:5">
      <c r="A205" s="1">
        <v>40878</v>
      </c>
      <c r="B205" s="5">
        <v>0.46021604537963867</v>
      </c>
      <c r="C205" s="5">
        <f t="shared" si="3"/>
        <v>0.46278867125511169</v>
      </c>
      <c r="D205" t="s">
        <v>357</v>
      </c>
      <c r="E205" t="s">
        <v>357</v>
      </c>
    </row>
    <row r="206" spans="1:5">
      <c r="A206" s="1">
        <v>40909</v>
      </c>
      <c r="B206" s="5">
        <v>0.43833580613136292</v>
      </c>
      <c r="C206" s="5">
        <f t="shared" si="3"/>
        <v>0.50588626662890113</v>
      </c>
      <c r="D206" t="s">
        <v>357</v>
      </c>
      <c r="E206" t="s">
        <v>357</v>
      </c>
    </row>
    <row r="207" spans="1:5">
      <c r="A207" s="1">
        <v>40940</v>
      </c>
      <c r="B207" s="5">
        <v>0.88744997978210449</v>
      </c>
      <c r="C207" s="5">
        <f t="shared" si="3"/>
        <v>0.59533394376436866</v>
      </c>
      <c r="D207" t="s">
        <v>357</v>
      </c>
      <c r="E207" t="s">
        <v>357</v>
      </c>
    </row>
    <row r="208" spans="1:5">
      <c r="A208" s="1">
        <v>40969</v>
      </c>
      <c r="B208" s="5">
        <v>0.68625420331954956</v>
      </c>
      <c r="C208" s="5">
        <f t="shared" si="3"/>
        <v>0.67067999641100562</v>
      </c>
      <c r="D208" t="s">
        <v>357</v>
      </c>
      <c r="E208" t="s">
        <v>357</v>
      </c>
    </row>
    <row r="209" spans="1:5">
      <c r="A209" s="1">
        <v>41000</v>
      </c>
      <c r="B209" s="5">
        <v>0.58053499460220337</v>
      </c>
      <c r="C209" s="5">
        <f t="shared" si="3"/>
        <v>0.71807972590128577</v>
      </c>
      <c r="D209" t="s">
        <v>357</v>
      </c>
      <c r="E209" t="s">
        <v>357</v>
      </c>
    </row>
    <row r="210" spans="1:5">
      <c r="A210" s="1">
        <v>41030</v>
      </c>
      <c r="B210" s="5">
        <v>0.57080924510955811</v>
      </c>
      <c r="C210" s="5">
        <f t="shared" si="3"/>
        <v>0.61253281434377038</v>
      </c>
      <c r="D210" t="s">
        <v>357</v>
      </c>
      <c r="E210" t="s">
        <v>357</v>
      </c>
    </row>
    <row r="211" spans="1:5">
      <c r="A211" s="1">
        <v>41061</v>
      </c>
      <c r="B211" s="5">
        <v>0.79676806926727295</v>
      </c>
      <c r="C211" s="5">
        <f t="shared" si="3"/>
        <v>0.6493707696596781</v>
      </c>
      <c r="D211" t="s">
        <v>357</v>
      </c>
      <c r="E211" t="s">
        <v>357</v>
      </c>
    </row>
    <row r="212" spans="1:5">
      <c r="A212" s="1">
        <v>41091</v>
      </c>
      <c r="B212" s="5">
        <v>0.75474601984024048</v>
      </c>
      <c r="C212" s="5">
        <f t="shared" si="3"/>
        <v>0.70744111140569055</v>
      </c>
      <c r="D212" t="s">
        <v>357</v>
      </c>
      <c r="E212" t="s">
        <v>357</v>
      </c>
    </row>
    <row r="213" spans="1:5">
      <c r="A213" s="1">
        <v>41122</v>
      </c>
      <c r="B213" s="5">
        <v>0.38490283489227295</v>
      </c>
      <c r="C213" s="5">
        <f t="shared" si="3"/>
        <v>0.64547230799992883</v>
      </c>
      <c r="D213" t="s">
        <v>357</v>
      </c>
      <c r="E213" t="s">
        <v>357</v>
      </c>
    </row>
    <row r="214" spans="1:5">
      <c r="A214" s="1">
        <v>41153</v>
      </c>
      <c r="B214" s="5">
        <v>0.34083414077758789</v>
      </c>
      <c r="C214" s="5">
        <f t="shared" si="3"/>
        <v>0.49349433183670044</v>
      </c>
      <c r="D214" t="s">
        <v>357</v>
      </c>
      <c r="E214" t="s">
        <v>357</v>
      </c>
    </row>
    <row r="215" spans="1:5">
      <c r="A215" s="1">
        <v>41183</v>
      </c>
      <c r="B215" s="5">
        <v>0.43963712453842163</v>
      </c>
      <c r="C215" s="5">
        <f t="shared" si="3"/>
        <v>0.38845803340276081</v>
      </c>
      <c r="D215" t="s">
        <v>357</v>
      </c>
      <c r="E215" t="s">
        <v>357</v>
      </c>
    </row>
    <row r="216" spans="1:5">
      <c r="A216" s="1">
        <v>41214</v>
      </c>
      <c r="B216" s="5">
        <v>0.30160024762153625</v>
      </c>
      <c r="C216" s="5">
        <f t="shared" si="3"/>
        <v>0.36069050431251526</v>
      </c>
      <c r="D216" t="s">
        <v>357</v>
      </c>
      <c r="E216" t="s">
        <v>357</v>
      </c>
    </row>
    <row r="217" spans="1:5">
      <c r="A217" s="1">
        <v>41244</v>
      </c>
      <c r="B217" s="5">
        <v>0.44268405437469482</v>
      </c>
      <c r="C217" s="5">
        <f t="shared" si="3"/>
        <v>0.3946404755115509</v>
      </c>
      <c r="D217" t="s">
        <v>357</v>
      </c>
      <c r="E217" t="s">
        <v>357</v>
      </c>
    </row>
    <row r="218" spans="1:5">
      <c r="A218" s="1">
        <v>41275</v>
      </c>
      <c r="B218" s="5">
        <v>0.35595023632049561</v>
      </c>
      <c r="C218" s="5">
        <f t="shared" si="3"/>
        <v>0.36674484610557556</v>
      </c>
      <c r="D218" t="s">
        <v>357</v>
      </c>
      <c r="E218" t="s">
        <v>357</v>
      </c>
    </row>
    <row r="219" spans="1:5">
      <c r="A219" s="1">
        <v>41306</v>
      </c>
      <c r="B219" s="5">
        <v>0.44602328538894653</v>
      </c>
      <c r="C219" s="5">
        <f t="shared" si="3"/>
        <v>0.41488585869471234</v>
      </c>
      <c r="D219" t="s">
        <v>357</v>
      </c>
      <c r="E219" t="s">
        <v>357</v>
      </c>
    </row>
    <row r="220" spans="1:5">
      <c r="A220" s="1">
        <v>41334</v>
      </c>
      <c r="B220" s="5">
        <v>0.40422666072845459</v>
      </c>
      <c r="C220" s="5">
        <f t="shared" si="3"/>
        <v>0.40206672747929889</v>
      </c>
      <c r="D220" t="s">
        <v>357</v>
      </c>
      <c r="E220" t="s">
        <v>357</v>
      </c>
    </row>
    <row r="221" spans="1:5">
      <c r="A221" s="1">
        <v>41365</v>
      </c>
      <c r="B221" s="5">
        <v>0.52036535739898682</v>
      </c>
      <c r="C221" s="5">
        <f t="shared" si="3"/>
        <v>0.45687176783879596</v>
      </c>
      <c r="D221" t="s">
        <v>357</v>
      </c>
      <c r="E221" t="s">
        <v>357</v>
      </c>
    </row>
    <row r="222" spans="1:5">
      <c r="A222" s="1">
        <v>41395</v>
      </c>
      <c r="B222" s="5">
        <v>0.5988888144493103</v>
      </c>
      <c r="C222" s="5">
        <f t="shared" si="3"/>
        <v>0.50782694419225061</v>
      </c>
      <c r="D222" t="s">
        <v>357</v>
      </c>
      <c r="E222" t="s">
        <v>357</v>
      </c>
    </row>
    <row r="223" spans="1:5">
      <c r="A223" s="1">
        <v>41426</v>
      </c>
      <c r="B223" s="5">
        <v>0.5631873607635498</v>
      </c>
      <c r="C223" s="5">
        <f t="shared" si="3"/>
        <v>0.56081384420394897</v>
      </c>
      <c r="D223" t="s">
        <v>357</v>
      </c>
      <c r="E223" t="s">
        <v>357</v>
      </c>
    </row>
    <row r="224" spans="1:5">
      <c r="A224" s="1">
        <v>41456</v>
      </c>
      <c r="B224" s="5">
        <v>0.30238768458366394</v>
      </c>
      <c r="C224" s="5">
        <f t="shared" si="3"/>
        <v>0.48815461993217468</v>
      </c>
      <c r="D224" t="s">
        <v>357</v>
      </c>
      <c r="E224" t="s">
        <v>357</v>
      </c>
    </row>
    <row r="225" spans="1:5">
      <c r="A225" s="1">
        <v>41487</v>
      </c>
      <c r="B225" s="5">
        <v>0.60455328226089478</v>
      </c>
      <c r="C225" s="5">
        <f t="shared" si="3"/>
        <v>0.49004277586936951</v>
      </c>
      <c r="D225" t="s">
        <v>357</v>
      </c>
      <c r="E225" t="s">
        <v>357</v>
      </c>
    </row>
    <row r="226" spans="1:5">
      <c r="A226" s="1">
        <v>41518</v>
      </c>
      <c r="B226" s="5">
        <v>0.9889940619468689</v>
      </c>
      <c r="C226" s="5">
        <f t="shared" si="3"/>
        <v>0.63197834293047583</v>
      </c>
      <c r="D226" t="s">
        <v>357</v>
      </c>
      <c r="E226" t="s">
        <v>357</v>
      </c>
    </row>
    <row r="227" spans="1:5">
      <c r="A227" s="1">
        <v>41548</v>
      </c>
      <c r="B227" s="5">
        <v>0.50273066759109497</v>
      </c>
      <c r="C227" s="5">
        <f t="shared" si="3"/>
        <v>0.69875933726628625</v>
      </c>
      <c r="D227" t="s">
        <v>357</v>
      </c>
      <c r="E227" t="s">
        <v>357</v>
      </c>
    </row>
    <row r="228" spans="1:5">
      <c r="A228" s="1">
        <v>41579</v>
      </c>
      <c r="B228" s="5">
        <v>0.63624316453933716</v>
      </c>
      <c r="C228" s="5">
        <f t="shared" si="3"/>
        <v>0.70932263135910034</v>
      </c>
      <c r="D228" t="s">
        <v>357</v>
      </c>
      <c r="E228" t="s">
        <v>357</v>
      </c>
    </row>
    <row r="229" spans="1:5">
      <c r="A229" s="1">
        <v>41609</v>
      </c>
      <c r="B229" s="5">
        <v>0.39134055376052856</v>
      </c>
      <c r="C229" s="5">
        <f t="shared" si="3"/>
        <v>0.51010479529698693</v>
      </c>
      <c r="D229" t="s">
        <v>357</v>
      </c>
      <c r="E229" t="s">
        <v>357</v>
      </c>
    </row>
    <row r="230" spans="1:5">
      <c r="A230" s="1">
        <v>41640</v>
      </c>
      <c r="B230" s="5">
        <v>0.5223880410194397</v>
      </c>
      <c r="C230" s="5">
        <f t="shared" si="3"/>
        <v>0.51665725310643518</v>
      </c>
      <c r="D230" t="s">
        <v>357</v>
      </c>
      <c r="E230" t="s">
        <v>357</v>
      </c>
    </row>
    <row r="231" spans="1:5">
      <c r="A231" s="1">
        <v>41671</v>
      </c>
      <c r="B231" s="5">
        <v>0.60970550775527954</v>
      </c>
      <c r="C231" s="5">
        <f t="shared" si="3"/>
        <v>0.50781136751174927</v>
      </c>
      <c r="D231" t="s">
        <v>357</v>
      </c>
      <c r="E231" t="s">
        <v>357</v>
      </c>
    </row>
    <row r="232" spans="1:5">
      <c r="A232" s="1">
        <v>41699</v>
      </c>
      <c r="B232" s="5">
        <v>2.3293023109436035</v>
      </c>
      <c r="C232" s="5">
        <f t="shared" si="3"/>
        <v>1.1537986199061077</v>
      </c>
      <c r="D232" t="s">
        <v>357</v>
      </c>
      <c r="E232" t="s">
        <v>357</v>
      </c>
    </row>
    <row r="233" spans="1:5">
      <c r="A233" s="1">
        <v>41730</v>
      </c>
      <c r="B233" s="5">
        <v>1.5380368232727051</v>
      </c>
      <c r="C233" s="5">
        <f t="shared" si="3"/>
        <v>1.4923482139905293</v>
      </c>
      <c r="D233" t="s">
        <v>357</v>
      </c>
      <c r="E233" t="s">
        <v>357</v>
      </c>
    </row>
    <row r="234" spans="1:5">
      <c r="A234" s="1">
        <v>41760</v>
      </c>
      <c r="B234" s="5">
        <v>1.0385700464248657</v>
      </c>
      <c r="C234" s="5">
        <f t="shared" si="3"/>
        <v>1.6353030602137248</v>
      </c>
      <c r="D234" t="s">
        <v>357</v>
      </c>
      <c r="E234" t="s">
        <v>357</v>
      </c>
    </row>
    <row r="235" spans="1:5">
      <c r="A235" s="1">
        <v>41791</v>
      </c>
      <c r="B235" s="5">
        <v>0.81694161891937256</v>
      </c>
      <c r="C235" s="5">
        <f t="shared" si="3"/>
        <v>1.1311828295389812</v>
      </c>
      <c r="D235" t="s">
        <v>357</v>
      </c>
      <c r="E235" t="s">
        <v>357</v>
      </c>
    </row>
    <row r="236" spans="1:5">
      <c r="A236" s="1">
        <v>41821</v>
      </c>
      <c r="B236" s="5">
        <v>1.8514159917831421</v>
      </c>
      <c r="C236" s="5">
        <f t="shared" si="3"/>
        <v>1.2356425523757935</v>
      </c>
      <c r="D236" t="s">
        <v>357</v>
      </c>
      <c r="E236" t="s">
        <v>357</v>
      </c>
    </row>
    <row r="237" spans="1:5">
      <c r="A237" s="1">
        <v>41852</v>
      </c>
      <c r="B237" s="5">
        <v>1.4938342571258545</v>
      </c>
      <c r="C237" s="5">
        <f t="shared" si="3"/>
        <v>1.387397289276123</v>
      </c>
      <c r="D237" t="s">
        <v>357</v>
      </c>
      <c r="E237" t="s">
        <v>357</v>
      </c>
    </row>
    <row r="238" spans="1:5">
      <c r="A238" s="1">
        <v>41883</v>
      </c>
      <c r="B238" s="5">
        <v>1.5093127489089966</v>
      </c>
      <c r="C238" s="5">
        <f t="shared" si="3"/>
        <v>1.6181876659393311</v>
      </c>
      <c r="D238" t="s">
        <v>357</v>
      </c>
      <c r="E238" t="s">
        <v>357</v>
      </c>
    </row>
    <row r="239" spans="1:5">
      <c r="A239" s="1">
        <v>41913</v>
      </c>
      <c r="B239" s="5">
        <v>0.4752490222454071</v>
      </c>
      <c r="C239" s="5">
        <f t="shared" si="3"/>
        <v>1.1594653427600861</v>
      </c>
      <c r="D239" t="s">
        <v>357</v>
      </c>
      <c r="E239" t="s">
        <v>357</v>
      </c>
    </row>
    <row r="240" spans="1:5">
      <c r="A240" s="1">
        <v>41944</v>
      </c>
      <c r="B240" s="5">
        <v>0.77656620740890503</v>
      </c>
      <c r="C240" s="5">
        <f t="shared" si="3"/>
        <v>0.92037599285443628</v>
      </c>
      <c r="D240" t="s">
        <v>357</v>
      </c>
      <c r="E240" t="s">
        <v>357</v>
      </c>
    </row>
    <row r="241" spans="1:5">
      <c r="A241" s="1">
        <v>41974</v>
      </c>
      <c r="B241" s="5">
        <v>0.72719353437423706</v>
      </c>
      <c r="C241" s="5">
        <f t="shared" si="3"/>
        <v>0.65966958800951636</v>
      </c>
      <c r="D241" t="s">
        <v>357</v>
      </c>
      <c r="E241" t="s">
        <v>357</v>
      </c>
    </row>
    <row r="242" spans="1:5">
      <c r="A242" s="1">
        <v>42005</v>
      </c>
      <c r="B242" s="5">
        <v>0.63659590482711792</v>
      </c>
      <c r="C242" s="5">
        <f t="shared" si="3"/>
        <v>0.71345188220342004</v>
      </c>
      <c r="D242" t="s">
        <v>357</v>
      </c>
      <c r="E242" t="s">
        <v>357</v>
      </c>
    </row>
    <row r="243" spans="1:5">
      <c r="A243" s="1">
        <v>42036</v>
      </c>
      <c r="B243" s="5">
        <v>1.3638021945953369</v>
      </c>
      <c r="C243" s="5">
        <f t="shared" si="3"/>
        <v>0.90919721126556396</v>
      </c>
      <c r="D243" t="s">
        <v>357</v>
      </c>
      <c r="E243" t="s">
        <v>357</v>
      </c>
    </row>
    <row r="244" spans="1:5">
      <c r="A244" s="1">
        <v>42064</v>
      </c>
      <c r="B244" s="5">
        <v>0.79087203741073608</v>
      </c>
      <c r="C244" s="5">
        <f t="shared" si="3"/>
        <v>0.93042337894439697</v>
      </c>
      <c r="D244" t="s">
        <v>357</v>
      </c>
      <c r="E244" t="s">
        <v>357</v>
      </c>
    </row>
    <row r="245" spans="1:5">
      <c r="A245" s="1">
        <v>42095</v>
      </c>
      <c r="B245" s="5">
        <v>0.82472473382949829</v>
      </c>
      <c r="C245" s="5">
        <f t="shared" si="3"/>
        <v>0.99313298861185706</v>
      </c>
      <c r="D245" t="s">
        <v>357</v>
      </c>
      <c r="E245" t="s">
        <v>357</v>
      </c>
    </row>
    <row r="246" spans="1:5">
      <c r="A246" s="1">
        <v>42125</v>
      </c>
      <c r="B246" s="5">
        <v>0.45320451259613037</v>
      </c>
      <c r="C246" s="5">
        <f t="shared" si="3"/>
        <v>0.68960042794545495</v>
      </c>
      <c r="D246" t="s">
        <v>357</v>
      </c>
      <c r="E246" t="s">
        <v>357</v>
      </c>
    </row>
    <row r="247" spans="1:5">
      <c r="A247" s="1">
        <v>42156</v>
      </c>
      <c r="B247" s="5">
        <v>0.70587217807769775</v>
      </c>
      <c r="C247" s="5">
        <f t="shared" si="3"/>
        <v>0.66126714150110877</v>
      </c>
      <c r="D247" t="s">
        <v>357</v>
      </c>
      <c r="E247" t="s">
        <v>357</v>
      </c>
    </row>
    <row r="248" spans="1:5">
      <c r="A248" s="1">
        <v>42186</v>
      </c>
      <c r="B248" s="5">
        <v>0.82254642248153687</v>
      </c>
      <c r="C248" s="5">
        <f t="shared" si="3"/>
        <v>0.66054103771845496</v>
      </c>
      <c r="D248" t="s">
        <v>357</v>
      </c>
      <c r="E248" t="s">
        <v>357</v>
      </c>
    </row>
    <row r="249" spans="1:5">
      <c r="A249" s="1">
        <v>42217</v>
      </c>
      <c r="B249" s="5">
        <v>0.59843558073043823</v>
      </c>
      <c r="C249" s="5">
        <f t="shared" si="3"/>
        <v>0.70895139376322425</v>
      </c>
      <c r="D249" t="s">
        <v>357</v>
      </c>
      <c r="E249" t="s">
        <v>357</v>
      </c>
    </row>
    <row r="250" spans="1:5">
      <c r="A250" s="1">
        <v>42248</v>
      </c>
      <c r="B250" s="5">
        <v>1.070123553276062</v>
      </c>
      <c r="C250" s="5">
        <f t="shared" si="3"/>
        <v>0.8303685188293457</v>
      </c>
      <c r="D250" t="s">
        <v>357</v>
      </c>
      <c r="E250" t="s">
        <v>357</v>
      </c>
    </row>
    <row r="251" spans="1:5">
      <c r="A251" s="1">
        <v>42278</v>
      </c>
      <c r="B251" s="5">
        <v>1.1962207555770874</v>
      </c>
      <c r="C251" s="5">
        <f t="shared" si="3"/>
        <v>0.95492662986119592</v>
      </c>
      <c r="D251" t="s">
        <v>357</v>
      </c>
      <c r="E251" t="s">
        <v>357</v>
      </c>
    </row>
    <row r="252" spans="1:5">
      <c r="A252" s="1">
        <v>42309</v>
      </c>
      <c r="B252" s="5">
        <v>1.6712328195571899</v>
      </c>
      <c r="C252" s="5">
        <f t="shared" si="3"/>
        <v>1.312525709470113</v>
      </c>
      <c r="D252" t="s">
        <v>357</v>
      </c>
      <c r="E252" t="s">
        <v>357</v>
      </c>
    </row>
    <row r="253" spans="1:5">
      <c r="A253" s="1">
        <v>42339</v>
      </c>
      <c r="B253" s="5">
        <v>0.96891599893569946</v>
      </c>
      <c r="C253" s="5">
        <f t="shared" si="3"/>
        <v>1.2787898580233257</v>
      </c>
      <c r="D253" t="s">
        <v>357</v>
      </c>
      <c r="E253" t="s">
        <v>357</v>
      </c>
    </row>
    <row r="254" spans="1:5">
      <c r="A254" s="1">
        <v>42370</v>
      </c>
      <c r="B254" s="5">
        <v>0.70448648929595947</v>
      </c>
      <c r="C254" s="5">
        <f t="shared" si="3"/>
        <v>1.1148784359296162</v>
      </c>
      <c r="D254" t="s">
        <v>357</v>
      </c>
      <c r="E254" t="s">
        <v>357</v>
      </c>
    </row>
    <row r="255" spans="1:5">
      <c r="A255" s="1">
        <v>42401</v>
      </c>
      <c r="B255" s="5">
        <v>1.1938545703887939</v>
      </c>
      <c r="C255" s="5">
        <f t="shared" si="3"/>
        <v>0.95575235287348426</v>
      </c>
      <c r="D255" t="s">
        <v>357</v>
      </c>
      <c r="E255" t="s">
        <v>357</v>
      </c>
    </row>
    <row r="256" spans="1:5">
      <c r="A256" s="1">
        <v>42430</v>
      </c>
      <c r="B256" s="5">
        <v>0.77859759330749512</v>
      </c>
      <c r="C256" s="5">
        <f t="shared" si="3"/>
        <v>0.89231288433074951</v>
      </c>
      <c r="D256" t="s">
        <v>357</v>
      </c>
      <c r="E256" t="s">
        <v>357</v>
      </c>
    </row>
    <row r="257" spans="1:5">
      <c r="A257" s="1">
        <v>42461</v>
      </c>
      <c r="B257" s="5">
        <v>0.77613049745559692</v>
      </c>
      <c r="C257" s="5">
        <f t="shared" si="3"/>
        <v>0.91619422038396203</v>
      </c>
      <c r="D257" t="s">
        <v>357</v>
      </c>
      <c r="E257" t="s">
        <v>357</v>
      </c>
    </row>
    <row r="258" spans="1:5">
      <c r="A258" s="1">
        <v>42491</v>
      </c>
      <c r="B258" s="5">
        <v>0.655528724193573</v>
      </c>
      <c r="C258" s="5">
        <f t="shared" si="3"/>
        <v>0.73675227165222168</v>
      </c>
      <c r="D258" t="s">
        <v>357</v>
      </c>
      <c r="E258" t="s">
        <v>357</v>
      </c>
    </row>
    <row r="259" spans="1:5">
      <c r="A259" s="1">
        <v>42522</v>
      </c>
      <c r="B259" s="5">
        <v>0.54278564453125</v>
      </c>
      <c r="C259" s="5">
        <f t="shared" si="3"/>
        <v>0.65814828872680664</v>
      </c>
      <c r="D259" t="s">
        <v>357</v>
      </c>
      <c r="E259" t="s">
        <v>357</v>
      </c>
    </row>
    <row r="260" spans="1:5">
      <c r="A260" s="1">
        <v>42552</v>
      </c>
      <c r="B260" s="5">
        <v>0.75627362728118896</v>
      </c>
      <c r="C260" s="5">
        <f t="shared" si="3"/>
        <v>0.65152933200200402</v>
      </c>
      <c r="D260" t="s">
        <v>357</v>
      </c>
      <c r="E260" t="s">
        <v>357</v>
      </c>
    </row>
    <row r="261" spans="1:5">
      <c r="A261" s="1">
        <v>42583</v>
      </c>
      <c r="B261" s="5">
        <v>0.9354972243309021</v>
      </c>
      <c r="C261" s="5">
        <f t="shared" si="3"/>
        <v>0.74485216538111365</v>
      </c>
      <c r="D261" t="s">
        <v>357</v>
      </c>
      <c r="E261" t="s">
        <v>357</v>
      </c>
    </row>
    <row r="262" spans="1:5">
      <c r="A262" s="1">
        <v>42614</v>
      </c>
      <c r="B262" s="5">
        <v>1.0485985279083252</v>
      </c>
      <c r="C262" s="5">
        <f t="shared" ref="C262:C325" si="4">AVERAGE(B260:B262)</f>
        <v>0.91345645984013879</v>
      </c>
      <c r="D262" t="s">
        <v>357</v>
      </c>
      <c r="E262" t="s">
        <v>357</v>
      </c>
    </row>
    <row r="263" spans="1:5">
      <c r="A263" s="1">
        <v>42644</v>
      </c>
      <c r="B263" s="5">
        <v>0.9963679313659668</v>
      </c>
      <c r="C263" s="5">
        <f t="shared" si="4"/>
        <v>0.9934878945350647</v>
      </c>
      <c r="D263" t="s">
        <v>357</v>
      </c>
      <c r="E263" t="s">
        <v>357</v>
      </c>
    </row>
    <row r="264" spans="1:5">
      <c r="A264" s="1">
        <v>42675</v>
      </c>
      <c r="B264" s="5">
        <v>0.97943693399429321</v>
      </c>
      <c r="C264" s="5">
        <f t="shared" si="4"/>
        <v>1.0081344644228618</v>
      </c>
      <c r="D264" t="s">
        <v>357</v>
      </c>
      <c r="E264" t="s">
        <v>357</v>
      </c>
    </row>
    <row r="265" spans="1:5">
      <c r="A265" s="1">
        <v>42705</v>
      </c>
      <c r="B265" s="5">
        <v>1.2559711933135986</v>
      </c>
      <c r="C265" s="5">
        <f t="shared" si="4"/>
        <v>1.0772586862246196</v>
      </c>
      <c r="D265" t="s">
        <v>357</v>
      </c>
      <c r="E265" t="s">
        <v>357</v>
      </c>
    </row>
    <row r="266" spans="1:5">
      <c r="A266" s="1">
        <v>42736</v>
      </c>
      <c r="B266" s="5">
        <v>1.2358185052871704</v>
      </c>
      <c r="C266" s="5">
        <f t="shared" si="4"/>
        <v>1.157075544198354</v>
      </c>
      <c r="D266" t="s">
        <v>357</v>
      </c>
      <c r="E266" t="s">
        <v>357</v>
      </c>
    </row>
    <row r="267" spans="1:5">
      <c r="A267" s="1">
        <v>42767</v>
      </c>
      <c r="B267" s="5">
        <v>1.0794140100479126</v>
      </c>
      <c r="C267" s="5">
        <f t="shared" si="4"/>
        <v>1.1904012362162273</v>
      </c>
      <c r="D267" t="s">
        <v>357</v>
      </c>
      <c r="E267" t="s">
        <v>357</v>
      </c>
    </row>
    <row r="268" spans="1:5">
      <c r="A268" s="1">
        <v>42795</v>
      </c>
      <c r="B268" s="5">
        <v>0.79311668872833252</v>
      </c>
      <c r="C268" s="5">
        <f t="shared" si="4"/>
        <v>1.0361164013544719</v>
      </c>
      <c r="D268" t="s">
        <v>357</v>
      </c>
      <c r="E268" t="s">
        <v>357</v>
      </c>
    </row>
    <row r="269" spans="1:5">
      <c r="A269" s="1">
        <v>42826</v>
      </c>
      <c r="B269" s="5">
        <v>1.4395292997360229</v>
      </c>
      <c r="C269" s="5">
        <f t="shared" si="4"/>
        <v>1.1040199995040894</v>
      </c>
      <c r="D269" t="s">
        <v>357</v>
      </c>
      <c r="E269" t="s">
        <v>357</v>
      </c>
    </row>
    <row r="270" spans="1:5">
      <c r="A270" s="1">
        <v>42856</v>
      </c>
      <c r="B270" s="5">
        <v>0.86819660663604736</v>
      </c>
      <c r="C270" s="5">
        <f t="shared" si="4"/>
        <v>1.033614198366801</v>
      </c>
      <c r="D270" t="s">
        <v>357</v>
      </c>
      <c r="E270" t="s">
        <v>357</v>
      </c>
    </row>
    <row r="271" spans="1:5">
      <c r="A271" s="1">
        <v>42887</v>
      </c>
      <c r="B271" s="5">
        <v>0.82559341192245483</v>
      </c>
      <c r="C271" s="5">
        <f t="shared" si="4"/>
        <v>1.0444397727648418</v>
      </c>
      <c r="D271" t="s">
        <v>357</v>
      </c>
      <c r="E271" t="s">
        <v>357</v>
      </c>
    </row>
    <row r="272" spans="1:5">
      <c r="A272" s="1">
        <v>42917</v>
      </c>
      <c r="B272" s="5">
        <v>1.3723307847976685</v>
      </c>
      <c r="C272" s="5">
        <f t="shared" si="4"/>
        <v>1.0220402677853901</v>
      </c>
      <c r="D272" t="s">
        <v>357</v>
      </c>
      <c r="E272" t="s">
        <v>357</v>
      </c>
    </row>
    <row r="273" spans="1:5">
      <c r="A273" s="1">
        <v>42948</v>
      </c>
      <c r="B273" s="5">
        <v>1.0841701030731201</v>
      </c>
      <c r="C273" s="5">
        <f t="shared" si="4"/>
        <v>1.0940314332644145</v>
      </c>
      <c r="D273" t="s">
        <v>357</v>
      </c>
      <c r="E273" t="s">
        <v>357</v>
      </c>
    </row>
    <row r="274" spans="1:5">
      <c r="A274" s="1">
        <v>42979</v>
      </c>
      <c r="B274" s="5">
        <v>1.1784090995788574</v>
      </c>
      <c r="C274" s="5">
        <f t="shared" si="4"/>
        <v>1.2116366624832153</v>
      </c>
      <c r="D274" t="s">
        <v>357</v>
      </c>
      <c r="E274" t="s">
        <v>357</v>
      </c>
    </row>
    <row r="275" spans="1:5">
      <c r="A275" s="1">
        <v>43009</v>
      </c>
      <c r="B275" s="5">
        <v>0.74263453483581543</v>
      </c>
      <c r="C275" s="5">
        <f t="shared" si="4"/>
        <v>1.0017379124959309</v>
      </c>
      <c r="D275" t="s">
        <v>357</v>
      </c>
      <c r="E275" t="s">
        <v>357</v>
      </c>
    </row>
    <row r="276" spans="1:5">
      <c r="A276" s="1">
        <v>43040</v>
      </c>
      <c r="B276" s="5">
        <v>0.63120687007904053</v>
      </c>
      <c r="C276" s="5">
        <f t="shared" si="4"/>
        <v>0.85075016816457116</v>
      </c>
      <c r="D276" t="s">
        <v>357</v>
      </c>
      <c r="E276" t="s">
        <v>357</v>
      </c>
    </row>
    <row r="277" spans="1:5">
      <c r="A277" s="1">
        <v>43070</v>
      </c>
      <c r="B277" s="5">
        <v>0.79045963287353516</v>
      </c>
      <c r="C277" s="5">
        <f t="shared" si="4"/>
        <v>0.721433679262797</v>
      </c>
      <c r="D277" t="s">
        <v>357</v>
      </c>
      <c r="E277" t="s">
        <v>357</v>
      </c>
    </row>
    <row r="278" spans="1:5">
      <c r="A278" s="1">
        <v>43101</v>
      </c>
      <c r="B278" s="5">
        <v>1.0325379371643066</v>
      </c>
      <c r="C278" s="5">
        <f t="shared" si="4"/>
        <v>0.81806814670562744</v>
      </c>
      <c r="D278" t="s">
        <v>357</v>
      </c>
      <c r="E278" t="s">
        <v>357</v>
      </c>
    </row>
    <row r="279" spans="1:5">
      <c r="A279" s="1">
        <v>43132</v>
      </c>
      <c r="B279" s="5">
        <v>0.74397844076156616</v>
      </c>
      <c r="C279" s="5">
        <f t="shared" si="4"/>
        <v>0.85565867026646936</v>
      </c>
      <c r="D279" t="s">
        <v>357</v>
      </c>
      <c r="E279" t="s">
        <v>357</v>
      </c>
    </row>
    <row r="280" spans="1:5">
      <c r="A280" s="1">
        <v>43160</v>
      </c>
      <c r="B280" s="5">
        <v>1.4226176738739014</v>
      </c>
      <c r="C280" s="5">
        <f t="shared" si="4"/>
        <v>1.0663780172665913</v>
      </c>
      <c r="D280" t="s">
        <v>357</v>
      </c>
      <c r="E280" t="s">
        <v>357</v>
      </c>
    </row>
    <row r="281" spans="1:5">
      <c r="A281" s="1">
        <v>43191</v>
      </c>
      <c r="B281" s="5">
        <v>1.7665097713470459</v>
      </c>
      <c r="C281" s="5">
        <f t="shared" si="4"/>
        <v>1.3110352953275044</v>
      </c>
      <c r="D281" t="s">
        <v>357</v>
      </c>
      <c r="E281" t="s">
        <v>357</v>
      </c>
    </row>
    <row r="282" spans="1:5">
      <c r="A282" s="1">
        <v>43221</v>
      </c>
      <c r="B282" s="5">
        <v>1.2564080953598022</v>
      </c>
      <c r="C282" s="5">
        <f t="shared" si="4"/>
        <v>1.4818451801935832</v>
      </c>
      <c r="D282" t="s">
        <v>357</v>
      </c>
      <c r="E282" t="s">
        <v>357</v>
      </c>
    </row>
    <row r="283" spans="1:5">
      <c r="A283" s="1">
        <v>43252</v>
      </c>
      <c r="B283" s="5">
        <v>0.89215648174285889</v>
      </c>
      <c r="C283" s="5">
        <f t="shared" si="4"/>
        <v>1.3050247828165691</v>
      </c>
      <c r="D283" t="s">
        <v>357</v>
      </c>
      <c r="E283" t="s">
        <v>357</v>
      </c>
    </row>
    <row r="284" spans="1:5">
      <c r="A284" s="1">
        <v>43282</v>
      </c>
      <c r="B284" s="5">
        <v>1.1441745758056641</v>
      </c>
      <c r="C284" s="5">
        <f t="shared" si="4"/>
        <v>1.0975797176361084</v>
      </c>
      <c r="D284" t="s">
        <v>357</v>
      </c>
      <c r="E284" t="s">
        <v>357</v>
      </c>
    </row>
    <row r="285" spans="1:5">
      <c r="A285" s="1">
        <v>43313</v>
      </c>
      <c r="B285" s="5">
        <v>1.1645092964172363</v>
      </c>
      <c r="C285" s="5">
        <f t="shared" si="4"/>
        <v>1.0669467846552532</v>
      </c>
      <c r="D285" t="s">
        <v>357</v>
      </c>
      <c r="E285" t="s">
        <v>357</v>
      </c>
    </row>
    <row r="286" spans="1:5">
      <c r="A286" s="1">
        <v>43344</v>
      </c>
      <c r="B286" s="5">
        <v>0.81898361444473267</v>
      </c>
      <c r="C286" s="5">
        <f t="shared" si="4"/>
        <v>1.0425558288892109</v>
      </c>
      <c r="D286" t="s">
        <v>357</v>
      </c>
      <c r="E286" t="s">
        <v>357</v>
      </c>
    </row>
    <row r="287" spans="1:5">
      <c r="A287" s="1">
        <v>43374</v>
      </c>
      <c r="B287" s="5">
        <v>1.0133465528488159</v>
      </c>
      <c r="C287" s="5">
        <f t="shared" si="4"/>
        <v>0.99894648790359497</v>
      </c>
      <c r="D287" t="s">
        <v>357</v>
      </c>
      <c r="E287" t="s">
        <v>357</v>
      </c>
    </row>
    <row r="288" spans="1:5">
      <c r="A288" s="1">
        <v>43405</v>
      </c>
      <c r="B288" s="5">
        <v>0.82651633024215698</v>
      </c>
      <c r="C288" s="5">
        <f t="shared" si="4"/>
        <v>0.88628216584523523</v>
      </c>
      <c r="D288" t="s">
        <v>357</v>
      </c>
      <c r="E288" t="s">
        <v>357</v>
      </c>
    </row>
    <row r="289" spans="1:5">
      <c r="A289" s="1">
        <v>43435</v>
      </c>
      <c r="B289" s="5">
        <v>0.93405306339263916</v>
      </c>
      <c r="C289" s="5">
        <f t="shared" si="4"/>
        <v>0.92463864882787072</v>
      </c>
      <c r="D289" t="s">
        <v>357</v>
      </c>
      <c r="E289" t="s">
        <v>357</v>
      </c>
    </row>
    <row r="290" spans="1:5">
      <c r="A290" s="1">
        <v>43466</v>
      </c>
      <c r="B290" s="5">
        <v>0.99872505664825439</v>
      </c>
      <c r="C290" s="5">
        <f t="shared" si="4"/>
        <v>0.91976481676101685</v>
      </c>
      <c r="D290" t="s">
        <v>357</v>
      </c>
      <c r="E290" t="s">
        <v>357</v>
      </c>
    </row>
    <row r="291" spans="1:5">
      <c r="A291" s="1">
        <v>43497</v>
      </c>
      <c r="B291" s="5">
        <v>1.0575016736984253</v>
      </c>
      <c r="C291" s="5">
        <f t="shared" si="4"/>
        <v>0.99675993124643958</v>
      </c>
      <c r="D291" t="s">
        <v>357</v>
      </c>
      <c r="E291" t="s">
        <v>357</v>
      </c>
    </row>
    <row r="292" spans="1:5">
      <c r="A292" s="1">
        <v>43525</v>
      </c>
      <c r="B292" s="5">
        <v>0.56311005353927612</v>
      </c>
      <c r="C292" s="5">
        <f t="shared" si="4"/>
        <v>0.8731122612953186</v>
      </c>
      <c r="D292" t="s">
        <v>357</v>
      </c>
      <c r="E292" t="s">
        <v>357</v>
      </c>
    </row>
    <row r="293" spans="1:5">
      <c r="A293" s="1">
        <v>43556</v>
      </c>
      <c r="B293" s="5">
        <v>0.80580174922943115</v>
      </c>
      <c r="C293" s="5">
        <f t="shared" si="4"/>
        <v>0.80880449215571082</v>
      </c>
      <c r="D293" t="s">
        <v>357</v>
      </c>
      <c r="E293" t="s">
        <v>357</v>
      </c>
    </row>
    <row r="294" spans="1:5">
      <c r="A294" s="1">
        <v>43586</v>
      </c>
      <c r="B294" s="5">
        <v>0.97137451171875</v>
      </c>
      <c r="C294" s="5">
        <f t="shared" si="4"/>
        <v>0.78009543816248572</v>
      </c>
      <c r="D294" t="s">
        <v>357</v>
      </c>
      <c r="E294" t="s">
        <v>357</v>
      </c>
    </row>
    <row r="295" spans="1:5">
      <c r="A295" s="1">
        <v>43617</v>
      </c>
      <c r="B295" s="5">
        <v>0.90171712636947632</v>
      </c>
      <c r="C295" s="5">
        <f t="shared" si="4"/>
        <v>0.89296446243921912</v>
      </c>
      <c r="D295" t="s">
        <v>357</v>
      </c>
      <c r="E295" t="s">
        <v>357</v>
      </c>
    </row>
    <row r="296" spans="1:5">
      <c r="A296" s="1">
        <v>43647</v>
      </c>
      <c r="B296" s="5">
        <v>0.80081409215927124</v>
      </c>
      <c r="C296" s="5">
        <f t="shared" si="4"/>
        <v>0.89130191008249915</v>
      </c>
      <c r="D296" t="s">
        <v>357</v>
      </c>
      <c r="E296" t="s">
        <v>357</v>
      </c>
    </row>
    <row r="297" spans="1:5">
      <c r="A297" s="1">
        <v>43678</v>
      </c>
      <c r="B297" s="5">
        <v>0.83620917797088623</v>
      </c>
      <c r="C297" s="5">
        <f t="shared" si="4"/>
        <v>0.8462467988332113</v>
      </c>
      <c r="D297" t="s">
        <v>357</v>
      </c>
      <c r="E297" t="s">
        <v>357</v>
      </c>
    </row>
    <row r="298" spans="1:5">
      <c r="A298" s="1">
        <v>43709</v>
      </c>
      <c r="B298" s="5">
        <v>0.58018511533737183</v>
      </c>
      <c r="C298" s="5">
        <f t="shared" si="4"/>
        <v>0.73906946182250977</v>
      </c>
      <c r="D298" t="s">
        <v>357</v>
      </c>
      <c r="E298" t="s">
        <v>357</v>
      </c>
    </row>
    <row r="299" spans="1:5">
      <c r="A299" s="1">
        <v>43739</v>
      </c>
      <c r="B299" s="5">
        <v>1.072059154510498</v>
      </c>
      <c r="C299" s="5">
        <f t="shared" si="4"/>
        <v>0.82948448260625207</v>
      </c>
      <c r="D299" t="s">
        <v>357</v>
      </c>
      <c r="E299" t="s">
        <v>357</v>
      </c>
    </row>
    <row r="300" spans="1:5">
      <c r="A300" s="1">
        <v>43770</v>
      </c>
      <c r="B300" s="5">
        <v>0.47095069289207458</v>
      </c>
      <c r="C300" s="5">
        <f t="shared" si="4"/>
        <v>0.70773165424664819</v>
      </c>
      <c r="D300" t="s">
        <v>357</v>
      </c>
      <c r="E300" t="s">
        <v>357</v>
      </c>
    </row>
    <row r="301" spans="1:5">
      <c r="A301" s="1">
        <v>43800</v>
      </c>
      <c r="B301" s="5">
        <v>0.58246773481369019</v>
      </c>
      <c r="C301" s="5">
        <f t="shared" si="4"/>
        <v>0.7084925274054209</v>
      </c>
      <c r="D301" t="s">
        <v>357</v>
      </c>
      <c r="E301" t="s">
        <v>357</v>
      </c>
    </row>
    <row r="302" spans="1:5">
      <c r="A302" s="1">
        <v>43831</v>
      </c>
      <c r="B302" s="5">
        <v>1.1780277490615845</v>
      </c>
      <c r="C302" s="5">
        <f t="shared" si="4"/>
        <v>0.74381539225578308</v>
      </c>
      <c r="D302" t="s">
        <v>357</v>
      </c>
      <c r="E302" t="s">
        <v>357</v>
      </c>
    </row>
    <row r="303" spans="1:5">
      <c r="A303" s="1">
        <v>43862</v>
      </c>
      <c r="B303" s="5">
        <v>0.65983057022094727</v>
      </c>
      <c r="C303" s="5">
        <f t="shared" si="4"/>
        <v>0.80677535136540734</v>
      </c>
      <c r="D303" t="s">
        <v>357</v>
      </c>
      <c r="E303" t="s">
        <v>357</v>
      </c>
    </row>
    <row r="304" spans="1:5">
      <c r="A304" s="1">
        <v>43891</v>
      </c>
      <c r="B304" s="5">
        <v>0.4275696873664856</v>
      </c>
      <c r="C304" s="5">
        <f t="shared" si="4"/>
        <v>0.75514266888300574</v>
      </c>
      <c r="D304" t="s">
        <v>357</v>
      </c>
      <c r="E304" t="s">
        <v>357</v>
      </c>
    </row>
    <row r="305" spans="1:5">
      <c r="A305" s="1">
        <v>43922</v>
      </c>
      <c r="B305" s="5">
        <v>0.35281556844711304</v>
      </c>
      <c r="C305" s="5">
        <f t="shared" si="4"/>
        <v>0.48007194201151532</v>
      </c>
      <c r="D305" t="s">
        <v>357</v>
      </c>
      <c r="E305" t="s">
        <v>357</v>
      </c>
    </row>
    <row r="306" spans="1:5">
      <c r="A306" s="1">
        <v>43952</v>
      </c>
      <c r="B306" s="5">
        <v>0.29289832711219788</v>
      </c>
      <c r="C306" s="5">
        <f t="shared" si="4"/>
        <v>0.35776119430859882</v>
      </c>
      <c r="D306" t="s">
        <v>357</v>
      </c>
      <c r="E306" t="s">
        <v>357</v>
      </c>
    </row>
    <row r="307" spans="1:5">
      <c r="A307" s="1">
        <v>43983</v>
      </c>
      <c r="B307" s="5">
        <v>0.48911038041114807</v>
      </c>
      <c r="C307" s="5">
        <f t="shared" si="4"/>
        <v>0.37827475865681964</v>
      </c>
      <c r="D307" t="s">
        <v>357</v>
      </c>
      <c r="E307" t="s">
        <v>357</v>
      </c>
    </row>
    <row r="308" spans="1:5">
      <c r="A308" s="1">
        <v>44013</v>
      </c>
      <c r="B308" s="5">
        <v>0.40055808424949646</v>
      </c>
      <c r="C308" s="5">
        <f t="shared" si="4"/>
        <v>0.39418893059094745</v>
      </c>
      <c r="D308" t="s">
        <v>357</v>
      </c>
      <c r="E308" t="s">
        <v>357</v>
      </c>
    </row>
    <row r="309" spans="1:5">
      <c r="A309" s="1">
        <v>44044</v>
      </c>
      <c r="B309" s="5">
        <v>0.51204419136047363</v>
      </c>
      <c r="C309" s="5">
        <f t="shared" si="4"/>
        <v>0.46723755200703937</v>
      </c>
      <c r="D309" t="s">
        <v>357</v>
      </c>
      <c r="E309" t="s">
        <v>357</v>
      </c>
    </row>
    <row r="310" spans="1:5">
      <c r="A310" s="1">
        <v>44075</v>
      </c>
      <c r="B310" s="5">
        <v>0.93206667900085449</v>
      </c>
      <c r="C310" s="5">
        <f t="shared" si="4"/>
        <v>0.61488965153694153</v>
      </c>
      <c r="D310" t="s">
        <v>357</v>
      </c>
      <c r="E310" t="s">
        <v>357</v>
      </c>
    </row>
    <row r="311" spans="1:5">
      <c r="A311" s="1">
        <v>44105</v>
      </c>
      <c r="B311" s="5">
        <v>0.85206902027130127</v>
      </c>
      <c r="C311" s="5">
        <f t="shared" si="4"/>
        <v>0.76539329687754309</v>
      </c>
      <c r="D311" t="s">
        <v>357</v>
      </c>
      <c r="E311" t="s">
        <v>357</v>
      </c>
    </row>
    <row r="312" spans="1:5">
      <c r="A312" s="1">
        <v>44136</v>
      </c>
      <c r="B312" s="5">
        <v>0.45427429676055908</v>
      </c>
      <c r="C312" s="5">
        <f t="shared" si="4"/>
        <v>0.74613666534423828</v>
      </c>
      <c r="D312" t="s">
        <v>357</v>
      </c>
      <c r="E312" t="s">
        <v>357</v>
      </c>
    </row>
    <row r="313" spans="1:5">
      <c r="A313" s="1">
        <v>44166</v>
      </c>
      <c r="B313" s="5">
        <v>0.57601511478424072</v>
      </c>
      <c r="C313" s="5">
        <f t="shared" si="4"/>
        <v>0.62745281060536706</v>
      </c>
      <c r="D313" t="s">
        <v>357</v>
      </c>
      <c r="E313" t="s">
        <v>357</v>
      </c>
    </row>
    <row r="314" spans="1:5">
      <c r="A314" s="1">
        <v>44197</v>
      </c>
      <c r="B314" s="5">
        <v>0.60287737846374512</v>
      </c>
      <c r="C314" s="5">
        <f t="shared" si="4"/>
        <v>0.54438893000284827</v>
      </c>
      <c r="D314" t="s">
        <v>357</v>
      </c>
      <c r="E314" t="s">
        <v>357</v>
      </c>
    </row>
    <row r="315" spans="1:5">
      <c r="A315" s="1">
        <v>44228</v>
      </c>
      <c r="B315" s="5">
        <v>0.52505248785018921</v>
      </c>
      <c r="C315" s="5">
        <f t="shared" si="4"/>
        <v>0.56798166036605835</v>
      </c>
      <c r="D315" t="s">
        <v>357</v>
      </c>
      <c r="E315" t="s">
        <v>357</v>
      </c>
    </row>
    <row r="316" spans="1:5">
      <c r="A316" s="1">
        <v>44256</v>
      </c>
      <c r="B316" s="5">
        <v>0.6559898853302002</v>
      </c>
      <c r="C316" s="5">
        <f t="shared" si="4"/>
        <v>0.59463991721471154</v>
      </c>
      <c r="D316" t="s">
        <v>357</v>
      </c>
      <c r="E316" t="s">
        <v>357</v>
      </c>
    </row>
    <row r="317" spans="1:5">
      <c r="A317" s="1">
        <v>44287</v>
      </c>
      <c r="B317" s="5">
        <v>1.2379575967788696</v>
      </c>
      <c r="C317" s="5">
        <f t="shared" si="4"/>
        <v>0.80633332331975305</v>
      </c>
      <c r="D317" t="s">
        <v>357</v>
      </c>
      <c r="E317" t="s">
        <v>357</v>
      </c>
    </row>
    <row r="318" spans="1:5">
      <c r="A318" s="1">
        <v>44317</v>
      </c>
      <c r="B318" s="5">
        <v>0.84928679466247559</v>
      </c>
      <c r="C318" s="5">
        <f t="shared" si="4"/>
        <v>0.91441142559051514</v>
      </c>
      <c r="D318" t="s">
        <v>357</v>
      </c>
      <c r="E318" t="s">
        <v>357</v>
      </c>
    </row>
    <row r="319" spans="1:5">
      <c r="A319" s="1">
        <v>44348</v>
      </c>
      <c r="B319" s="5">
        <v>0.8470497727394104</v>
      </c>
      <c r="C319" s="5">
        <f t="shared" si="4"/>
        <v>0.97809805472691858</v>
      </c>
      <c r="D319" t="s">
        <v>357</v>
      </c>
      <c r="E319" t="s">
        <v>357</v>
      </c>
    </row>
    <row r="320" spans="1:5">
      <c r="A320" s="1">
        <v>44378</v>
      </c>
      <c r="B320" s="5">
        <v>0.52397292852401733</v>
      </c>
      <c r="C320" s="5">
        <f t="shared" si="4"/>
        <v>0.7401031653086344</v>
      </c>
      <c r="D320" t="s">
        <v>357</v>
      </c>
      <c r="E320" t="s">
        <v>357</v>
      </c>
    </row>
    <row r="321" spans="1:5">
      <c r="A321" s="1">
        <v>44409</v>
      </c>
      <c r="B321" s="5">
        <v>0.70939701795578003</v>
      </c>
      <c r="C321" s="5">
        <f t="shared" si="4"/>
        <v>0.69347323973973596</v>
      </c>
      <c r="D321" t="s">
        <v>357</v>
      </c>
      <c r="E321" t="s">
        <v>357</v>
      </c>
    </row>
    <row r="322" spans="1:5">
      <c r="A322" s="1">
        <v>44440</v>
      </c>
      <c r="B322" s="5">
        <v>0.62055033445358276</v>
      </c>
      <c r="C322" s="5">
        <f t="shared" si="4"/>
        <v>0.61797342697779334</v>
      </c>
      <c r="D322" t="s">
        <v>357</v>
      </c>
      <c r="E322" t="s">
        <v>357</v>
      </c>
    </row>
    <row r="323" spans="1:5">
      <c r="A323" s="1">
        <v>44470</v>
      </c>
      <c r="B323" s="5">
        <v>0.56562125682830811</v>
      </c>
      <c r="C323" s="5">
        <f t="shared" si="4"/>
        <v>0.63185620307922363</v>
      </c>
      <c r="D323" t="s">
        <v>357</v>
      </c>
      <c r="E323" t="s">
        <v>357</v>
      </c>
    </row>
    <row r="324" spans="1:5">
      <c r="A324" s="1">
        <v>44501</v>
      </c>
      <c r="B324" s="5">
        <v>1.2418427467346191</v>
      </c>
      <c r="C324" s="5">
        <f t="shared" si="4"/>
        <v>0.80933811267217004</v>
      </c>
      <c r="D324" t="s">
        <v>357</v>
      </c>
      <c r="E324" t="s">
        <v>357</v>
      </c>
    </row>
    <row r="325" spans="1:5">
      <c r="A325" s="1">
        <v>44531</v>
      </c>
      <c r="B325" s="5">
        <v>1.7948588132858276</v>
      </c>
      <c r="C325" s="5">
        <f t="shared" si="4"/>
        <v>1.2007742722829182</v>
      </c>
      <c r="D325" t="s">
        <v>357</v>
      </c>
      <c r="E325" t="s">
        <v>357</v>
      </c>
    </row>
    <row r="326" spans="1:5">
      <c r="A326" s="1">
        <v>44562</v>
      </c>
      <c r="B326" s="5">
        <v>2.8337247371673584</v>
      </c>
      <c r="C326" s="5">
        <f t="shared" ref="C326:C337" si="5">AVERAGE(B324:B326)</f>
        <v>1.9568087657292683</v>
      </c>
      <c r="D326" t="s">
        <v>357</v>
      </c>
      <c r="E326" t="s">
        <v>357</v>
      </c>
    </row>
    <row r="327" spans="1:5">
      <c r="A327" s="1">
        <v>44593</v>
      </c>
      <c r="B327" s="5">
        <v>5.4701299667358398</v>
      </c>
      <c r="C327" s="5">
        <f t="shared" si="5"/>
        <v>3.3662378390630088</v>
      </c>
      <c r="D327" t="s">
        <v>357</v>
      </c>
      <c r="E327" t="s">
        <v>357</v>
      </c>
    </row>
    <row r="328" spans="1:5">
      <c r="A328" s="1">
        <v>44621</v>
      </c>
      <c r="B328" s="5">
        <v>8.9746780395507813</v>
      </c>
      <c r="C328" s="5">
        <f t="shared" si="5"/>
        <v>5.7595109144846601</v>
      </c>
      <c r="D328" t="s">
        <v>357</v>
      </c>
      <c r="E328" t="s">
        <v>357</v>
      </c>
    </row>
    <row r="329" spans="1:5">
      <c r="A329" s="1">
        <v>44652</v>
      </c>
      <c r="B329" s="5">
        <v>4.9050440788269043</v>
      </c>
      <c r="C329" s="5">
        <f t="shared" si="5"/>
        <v>6.4499506950378418</v>
      </c>
      <c r="D329" t="s">
        <v>357</v>
      </c>
      <c r="E329" t="s">
        <v>357</v>
      </c>
    </row>
    <row r="330" spans="1:5">
      <c r="A330" s="1">
        <v>44682</v>
      </c>
      <c r="B330" s="5">
        <v>3.2501757144927979</v>
      </c>
      <c r="C330" s="5">
        <f t="shared" si="5"/>
        <v>5.7099659442901611</v>
      </c>
      <c r="D330" t="s">
        <v>357</v>
      </c>
      <c r="E330" t="s">
        <v>357</v>
      </c>
    </row>
    <row r="331" spans="1:5">
      <c r="A331" s="1">
        <v>44713</v>
      </c>
      <c r="B331" s="5">
        <v>3.1033849716186523</v>
      </c>
      <c r="C331" s="5">
        <f t="shared" si="5"/>
        <v>3.7528682549794516</v>
      </c>
      <c r="D331" t="s">
        <v>357</v>
      </c>
      <c r="E331" t="s">
        <v>357</v>
      </c>
    </row>
    <row r="332" spans="1:5">
      <c r="A332" s="1">
        <v>44743</v>
      </c>
      <c r="B332" s="5">
        <v>2.7319774627685547</v>
      </c>
      <c r="C332" s="5">
        <f t="shared" si="5"/>
        <v>3.028512716293335</v>
      </c>
      <c r="D332" t="s">
        <v>357</v>
      </c>
      <c r="E332" t="s">
        <v>357</v>
      </c>
    </row>
    <row r="333" spans="1:5">
      <c r="A333" s="1">
        <v>44774</v>
      </c>
      <c r="B333" s="5">
        <v>2.4409787654876709</v>
      </c>
      <c r="C333" s="5">
        <f t="shared" si="5"/>
        <v>2.7587803999582925</v>
      </c>
      <c r="D333" t="s">
        <v>357</v>
      </c>
      <c r="E333" t="s">
        <v>357</v>
      </c>
    </row>
    <row r="334" spans="1:5">
      <c r="A334" s="1">
        <v>44805</v>
      </c>
      <c r="B334" s="5">
        <v>3.0734586715698242</v>
      </c>
      <c r="C334" s="5">
        <f t="shared" si="5"/>
        <v>2.7488049666086831</v>
      </c>
      <c r="D334" t="s">
        <v>357</v>
      </c>
      <c r="E334" t="s">
        <v>357</v>
      </c>
    </row>
    <row r="335" spans="1:5">
      <c r="A335" s="1">
        <v>44835</v>
      </c>
      <c r="B335" s="5">
        <v>3.4432277679443359</v>
      </c>
      <c r="C335" s="5">
        <f t="shared" si="5"/>
        <v>2.9858884016672769</v>
      </c>
      <c r="D335" t="s">
        <v>357</v>
      </c>
      <c r="E335" t="s">
        <v>357</v>
      </c>
    </row>
    <row r="336" spans="1:5">
      <c r="A336" s="1">
        <v>44866</v>
      </c>
      <c r="B336" s="5">
        <v>2.4871809482574463</v>
      </c>
      <c r="C336" s="5">
        <f t="shared" si="5"/>
        <v>3.0012891292572021</v>
      </c>
      <c r="D336" t="s">
        <v>357</v>
      </c>
      <c r="E336" t="s">
        <v>357</v>
      </c>
    </row>
    <row r="337" spans="1:5">
      <c r="A337" s="1">
        <v>44896</v>
      </c>
      <c r="B337" s="5">
        <v>2.2711772918701172</v>
      </c>
      <c r="C337" s="5">
        <f t="shared" si="5"/>
        <v>2.7338620026906333</v>
      </c>
      <c r="D337" t="s">
        <v>357</v>
      </c>
      <c r="E337" t="s">
        <v>357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ACAA-1E7F-4081-9F8F-162F01C8052B}">
  <dimension ref="A1:F343"/>
  <sheetViews>
    <sheetView workbookViewId="0">
      <selection activeCell="F15" sqref="F15:F16"/>
    </sheetView>
  </sheetViews>
  <sheetFormatPr defaultRowHeight="14.4"/>
  <cols>
    <col min="1" max="2" width="8.88671875" style="6"/>
    <col min="3" max="3" width="31.77734375" style="6" bestFit="1" customWidth="1"/>
    <col min="4" max="4" width="10.109375" style="6" bestFit="1" customWidth="1"/>
    <col min="5" max="5" width="8.88671875" style="6"/>
    <col min="6" max="6" width="31.77734375" style="6" bestFit="1" customWidth="1"/>
    <col min="7" max="16384" width="8.88671875" style="6"/>
  </cols>
  <sheetData>
    <row r="1" spans="1:6">
      <c r="A1" s="6" t="s">
        <v>359</v>
      </c>
      <c r="B1" s="6" t="s">
        <v>360</v>
      </c>
      <c r="C1" s="6" t="s">
        <v>361</v>
      </c>
      <c r="F1" s="6" t="s">
        <v>361</v>
      </c>
    </row>
    <row r="2" spans="1:6">
      <c r="A2" s="6" t="s">
        <v>362</v>
      </c>
      <c r="B2" s="7">
        <v>1</v>
      </c>
      <c r="C2" s="7">
        <v>312.88760375976563</v>
      </c>
      <c r="D2" s="8">
        <f>DATE(A2,B2,1)</f>
        <v>34335</v>
      </c>
      <c r="F2" s="7">
        <v>312.88760375976563</v>
      </c>
    </row>
    <row r="3" spans="1:6">
      <c r="A3" s="6" t="s">
        <v>362</v>
      </c>
      <c r="B3" s="7">
        <v>2</v>
      </c>
      <c r="C3" s="7">
        <v>229.42437744140625</v>
      </c>
      <c r="D3" s="8">
        <f t="shared" ref="D3:D66" si="0">DATE(A3,B3,1)</f>
        <v>34366</v>
      </c>
      <c r="F3" s="7">
        <v>229.42437744140625</v>
      </c>
    </row>
    <row r="4" spans="1:6">
      <c r="A4" s="6" t="s">
        <v>362</v>
      </c>
      <c r="B4" s="7">
        <v>3</v>
      </c>
      <c r="C4" s="7">
        <v>177.62762451171875</v>
      </c>
      <c r="D4" s="8">
        <f t="shared" si="0"/>
        <v>34394</v>
      </c>
      <c r="F4" s="7">
        <v>177.62762451171875</v>
      </c>
    </row>
    <row r="5" spans="1:6">
      <c r="A5" s="6" t="s">
        <v>362</v>
      </c>
      <c r="B5" s="7">
        <v>4</v>
      </c>
      <c r="C5" s="7">
        <v>100.25624084472656</v>
      </c>
      <c r="D5" s="8">
        <f t="shared" si="0"/>
        <v>34425</v>
      </c>
      <c r="E5" s="7">
        <f>AVERAGE(C2:C4)</f>
        <v>239.97986857096353</v>
      </c>
      <c r="F5" s="7">
        <v>100.25624084472656</v>
      </c>
    </row>
    <row r="6" spans="1:6">
      <c r="A6" s="6" t="s">
        <v>362</v>
      </c>
      <c r="B6" s="7">
        <v>5</v>
      </c>
      <c r="C6" s="7">
        <v>119.05428314208984</v>
      </c>
      <c r="D6" s="8">
        <f t="shared" si="0"/>
        <v>34455</v>
      </c>
      <c r="E6" s="7">
        <f t="shared" ref="E6:E69" si="1">AVERAGE(C3:C5)</f>
        <v>169.10274759928384</v>
      </c>
      <c r="F6" s="7">
        <v>119.05428314208984</v>
      </c>
    </row>
    <row r="7" spans="1:6">
      <c r="A7" s="6" t="s">
        <v>362</v>
      </c>
      <c r="B7" s="7">
        <v>6</v>
      </c>
      <c r="C7" s="7">
        <v>139.9515380859375</v>
      </c>
      <c r="D7" s="8">
        <f t="shared" si="0"/>
        <v>34486</v>
      </c>
      <c r="E7" s="7">
        <f t="shared" si="1"/>
        <v>132.31271616617838</v>
      </c>
      <c r="F7" s="7">
        <v>139.9515380859375</v>
      </c>
    </row>
    <row r="8" spans="1:6">
      <c r="A8" s="6" t="s">
        <v>362</v>
      </c>
      <c r="B8" s="7">
        <v>7</v>
      </c>
      <c r="C8" s="7">
        <v>83.863533020019531</v>
      </c>
      <c r="D8" s="8">
        <f t="shared" si="0"/>
        <v>34516</v>
      </c>
      <c r="E8" s="7">
        <f t="shared" si="1"/>
        <v>119.75402069091797</v>
      </c>
      <c r="F8" s="7">
        <v>83.863533020019531</v>
      </c>
    </row>
    <row r="9" spans="1:6">
      <c r="A9" s="6" t="s">
        <v>362</v>
      </c>
      <c r="B9" s="7">
        <v>8</v>
      </c>
      <c r="C9" s="7">
        <v>82.397789001464844</v>
      </c>
      <c r="D9" s="8">
        <f t="shared" si="0"/>
        <v>34547</v>
      </c>
      <c r="E9" s="7">
        <f t="shared" si="1"/>
        <v>114.28978474934895</v>
      </c>
      <c r="F9" s="7">
        <v>82.397789001464844</v>
      </c>
    </row>
    <row r="10" spans="1:6">
      <c r="A10" s="6" t="s">
        <v>362</v>
      </c>
      <c r="B10" s="7">
        <v>9</v>
      </c>
      <c r="C10" s="7">
        <v>97.439247131347656</v>
      </c>
      <c r="D10" s="8">
        <f t="shared" si="0"/>
        <v>34578</v>
      </c>
      <c r="E10" s="7">
        <f t="shared" si="1"/>
        <v>102.07095336914063</v>
      </c>
      <c r="F10" s="7">
        <v>97.439247131347656</v>
      </c>
    </row>
    <row r="11" spans="1:6">
      <c r="A11" s="6" t="s">
        <v>362</v>
      </c>
      <c r="B11" s="7">
        <v>10</v>
      </c>
      <c r="C11" s="7">
        <v>88.984725952148438</v>
      </c>
      <c r="D11" s="8">
        <f t="shared" si="0"/>
        <v>34608</v>
      </c>
      <c r="E11" s="7">
        <f t="shared" si="1"/>
        <v>87.900189717610672</v>
      </c>
      <c r="F11" s="7">
        <v>88.984725952148438</v>
      </c>
    </row>
    <row r="12" spans="1:6">
      <c r="A12" s="6" t="s">
        <v>362</v>
      </c>
      <c r="B12" s="7">
        <v>11</v>
      </c>
      <c r="C12" s="7">
        <v>45.365425109863281</v>
      </c>
      <c r="D12" s="8">
        <f t="shared" si="0"/>
        <v>34639</v>
      </c>
      <c r="E12" s="7">
        <f t="shared" si="1"/>
        <v>89.607254028320313</v>
      </c>
      <c r="F12" s="7">
        <v>45.365425109863281</v>
      </c>
    </row>
    <row r="13" spans="1:6">
      <c r="A13" s="6" t="s">
        <v>362</v>
      </c>
      <c r="B13" s="7">
        <v>12</v>
      </c>
      <c r="C13" s="7">
        <v>70.385459899902344</v>
      </c>
      <c r="D13" s="8">
        <f t="shared" si="0"/>
        <v>34669</v>
      </c>
      <c r="E13" s="7">
        <f t="shared" si="1"/>
        <v>77.263132731119796</v>
      </c>
      <c r="F13" s="7">
        <v>70.385459899902344</v>
      </c>
    </row>
    <row r="14" spans="1:6">
      <c r="A14" s="6" t="s">
        <v>363</v>
      </c>
      <c r="B14" s="7">
        <v>1</v>
      </c>
      <c r="C14" s="7">
        <v>85.993118286132813</v>
      </c>
      <c r="D14" s="8">
        <f t="shared" si="0"/>
        <v>34700</v>
      </c>
      <c r="E14" s="7">
        <f t="shared" si="1"/>
        <v>68.245203653971359</v>
      </c>
      <c r="F14" s="7">
        <v>85.993118286132813</v>
      </c>
    </row>
    <row r="15" spans="1:6">
      <c r="A15" s="6" t="s">
        <v>363</v>
      </c>
      <c r="B15" s="7">
        <v>2</v>
      </c>
      <c r="C15" s="7">
        <v>170.02163696289063</v>
      </c>
      <c r="D15" s="8">
        <f t="shared" si="0"/>
        <v>34731</v>
      </c>
      <c r="E15" s="7">
        <f t="shared" si="1"/>
        <v>67.248001098632813</v>
      </c>
      <c r="F15" s="7">
        <v>170.02163696289063</v>
      </c>
    </row>
    <row r="16" spans="1:6">
      <c r="A16" s="6" t="s">
        <v>363</v>
      </c>
      <c r="B16" s="7">
        <v>3</v>
      </c>
      <c r="C16" s="7">
        <v>109.73279571533203</v>
      </c>
      <c r="D16" s="8">
        <f t="shared" si="0"/>
        <v>34759</v>
      </c>
      <c r="E16" s="7">
        <f t="shared" si="1"/>
        <v>108.80007171630859</v>
      </c>
      <c r="F16" s="7">
        <v>109.73279571533203</v>
      </c>
    </row>
    <row r="17" spans="1:6">
      <c r="A17" s="6" t="s">
        <v>363</v>
      </c>
      <c r="B17" s="7">
        <v>4</v>
      </c>
      <c r="C17" s="7">
        <v>228.19476318359375</v>
      </c>
      <c r="D17" s="8">
        <f t="shared" si="0"/>
        <v>34790</v>
      </c>
      <c r="E17" s="7">
        <f t="shared" si="1"/>
        <v>121.91585032145183</v>
      </c>
      <c r="F17" s="7">
        <v>228.19476318359375</v>
      </c>
    </row>
    <row r="18" spans="1:6">
      <c r="A18" s="6" t="s">
        <v>363</v>
      </c>
      <c r="B18" s="7">
        <v>5</v>
      </c>
      <c r="C18" s="7">
        <v>271.7930908203125</v>
      </c>
      <c r="D18" s="8">
        <f t="shared" si="0"/>
        <v>34820</v>
      </c>
      <c r="E18" s="7">
        <f t="shared" si="1"/>
        <v>169.31639862060547</v>
      </c>
      <c r="F18" s="7">
        <v>271.7930908203125</v>
      </c>
    </row>
    <row r="19" spans="1:6">
      <c r="A19" s="6" t="s">
        <v>363</v>
      </c>
      <c r="B19" s="7">
        <v>6</v>
      </c>
      <c r="C19" s="7">
        <v>178.89639282226563</v>
      </c>
      <c r="D19" s="8">
        <f t="shared" si="0"/>
        <v>34851</v>
      </c>
      <c r="E19" s="7">
        <f t="shared" si="1"/>
        <v>203.24021657307944</v>
      </c>
      <c r="F19" s="7">
        <v>178.89639282226563</v>
      </c>
    </row>
    <row r="20" spans="1:6">
      <c r="A20" s="6" t="s">
        <v>363</v>
      </c>
      <c r="B20" s="7">
        <v>7</v>
      </c>
      <c r="C20" s="7">
        <v>167.54277038574219</v>
      </c>
      <c r="D20" s="8">
        <f t="shared" si="0"/>
        <v>34881</v>
      </c>
      <c r="E20" s="7">
        <f t="shared" si="1"/>
        <v>226.29474894205728</v>
      </c>
      <c r="F20" s="7">
        <v>167.54277038574219</v>
      </c>
    </row>
    <row r="21" spans="1:6">
      <c r="A21" s="6" t="s">
        <v>363</v>
      </c>
      <c r="B21" s="7">
        <v>8</v>
      </c>
      <c r="C21" s="7">
        <v>207.60345458984375</v>
      </c>
      <c r="D21" s="8">
        <f t="shared" si="0"/>
        <v>34912</v>
      </c>
      <c r="E21" s="7">
        <f t="shared" si="1"/>
        <v>206.07741800944009</v>
      </c>
      <c r="F21" s="7">
        <v>207.60345458984375</v>
      </c>
    </row>
    <row r="22" spans="1:6">
      <c r="A22" s="6" t="s">
        <v>363</v>
      </c>
      <c r="B22" s="7">
        <v>9</v>
      </c>
      <c r="C22" s="7">
        <v>226.57563781738281</v>
      </c>
      <c r="D22" s="8">
        <f t="shared" si="0"/>
        <v>34943</v>
      </c>
      <c r="E22" s="7">
        <f t="shared" si="1"/>
        <v>184.68087259928384</v>
      </c>
      <c r="F22" s="7">
        <v>226.57563781738281</v>
      </c>
    </row>
    <row r="23" spans="1:6">
      <c r="A23" s="6" t="s">
        <v>363</v>
      </c>
      <c r="B23" s="7">
        <v>10</v>
      </c>
      <c r="C23" s="7">
        <v>200.45941162109375</v>
      </c>
      <c r="D23" s="8">
        <f t="shared" si="0"/>
        <v>34973</v>
      </c>
      <c r="E23" s="7">
        <f t="shared" si="1"/>
        <v>200.57395426432291</v>
      </c>
      <c r="F23" s="7">
        <v>200.45941162109375</v>
      </c>
    </row>
    <row r="24" spans="1:6">
      <c r="A24" s="6" t="s">
        <v>363</v>
      </c>
      <c r="B24" s="7">
        <v>11</v>
      </c>
      <c r="C24" s="7">
        <v>186.38507080078125</v>
      </c>
      <c r="D24" s="8">
        <f t="shared" si="0"/>
        <v>35004</v>
      </c>
      <c r="E24" s="7">
        <f t="shared" si="1"/>
        <v>211.54616800944009</v>
      </c>
      <c r="F24" s="7">
        <v>186.38507080078125</v>
      </c>
    </row>
    <row r="25" spans="1:6">
      <c r="A25" s="6" t="s">
        <v>363</v>
      </c>
      <c r="B25" s="7">
        <v>12</v>
      </c>
      <c r="C25" s="7">
        <v>231.3260498046875</v>
      </c>
      <c r="D25" s="8">
        <f t="shared" si="0"/>
        <v>35034</v>
      </c>
      <c r="E25" s="7">
        <f t="shared" si="1"/>
        <v>204.47337341308594</v>
      </c>
      <c r="F25" s="7">
        <v>231.3260498046875</v>
      </c>
    </row>
    <row r="26" spans="1:6">
      <c r="A26" s="6" t="s">
        <v>364</v>
      </c>
      <c r="B26" s="7">
        <v>1</v>
      </c>
      <c r="C26" s="7">
        <v>421.65447998046875</v>
      </c>
      <c r="D26" s="8">
        <f t="shared" si="0"/>
        <v>35065</v>
      </c>
      <c r="E26" s="7">
        <f t="shared" si="1"/>
        <v>206.05684407552084</v>
      </c>
      <c r="F26" s="7">
        <v>421.65447998046875</v>
      </c>
    </row>
    <row r="27" spans="1:6">
      <c r="A27" s="6" t="s">
        <v>364</v>
      </c>
      <c r="B27" s="7">
        <v>2</v>
      </c>
      <c r="C27" s="7">
        <v>151.10404968261719</v>
      </c>
      <c r="D27" s="8">
        <f t="shared" si="0"/>
        <v>35096</v>
      </c>
      <c r="E27" s="7">
        <f t="shared" si="1"/>
        <v>279.78853352864581</v>
      </c>
      <c r="F27" s="7">
        <v>151.10404968261719</v>
      </c>
    </row>
    <row r="28" spans="1:6">
      <c r="A28" s="6" t="s">
        <v>364</v>
      </c>
      <c r="B28" s="7">
        <v>3</v>
      </c>
      <c r="C28" s="7">
        <v>208.09312438964844</v>
      </c>
      <c r="D28" s="8">
        <f t="shared" si="0"/>
        <v>35125</v>
      </c>
      <c r="E28" s="7">
        <f t="shared" si="1"/>
        <v>268.0281931559245</v>
      </c>
      <c r="F28" s="7">
        <v>208.09312438964844</v>
      </c>
    </row>
    <row r="29" spans="1:6">
      <c r="A29" s="6" t="s">
        <v>364</v>
      </c>
      <c r="B29" s="7">
        <v>4</v>
      </c>
      <c r="C29" s="7">
        <v>261.94369506835938</v>
      </c>
      <c r="D29" s="8">
        <f t="shared" si="0"/>
        <v>35156</v>
      </c>
      <c r="E29" s="7">
        <f t="shared" si="1"/>
        <v>260.28388468424481</v>
      </c>
      <c r="F29" s="7">
        <v>261.94369506835938</v>
      </c>
    </row>
    <row r="30" spans="1:6">
      <c r="A30" s="6" t="s">
        <v>364</v>
      </c>
      <c r="B30" s="7">
        <v>5</v>
      </c>
      <c r="C30" s="7">
        <v>173.50311279296875</v>
      </c>
      <c r="D30" s="8">
        <f t="shared" si="0"/>
        <v>35186</v>
      </c>
      <c r="E30" s="7">
        <f t="shared" si="1"/>
        <v>207.04695638020834</v>
      </c>
      <c r="F30" s="7">
        <v>173.50311279296875</v>
      </c>
    </row>
    <row r="31" spans="1:6">
      <c r="A31" s="6" t="s">
        <v>364</v>
      </c>
      <c r="B31" s="7">
        <v>6</v>
      </c>
      <c r="C31" s="7">
        <v>221.42381286621094</v>
      </c>
      <c r="D31" s="8">
        <f t="shared" si="0"/>
        <v>35217</v>
      </c>
      <c r="E31" s="7">
        <f t="shared" si="1"/>
        <v>214.51331075032553</v>
      </c>
      <c r="F31" s="7">
        <v>221.42381286621094</v>
      </c>
    </row>
    <row r="32" spans="1:6">
      <c r="A32" s="6" t="s">
        <v>364</v>
      </c>
      <c r="B32" s="7">
        <v>7</v>
      </c>
      <c r="C32" s="7">
        <v>229.80027770996094</v>
      </c>
      <c r="D32" s="8">
        <f t="shared" si="0"/>
        <v>35247</v>
      </c>
      <c r="E32" s="7">
        <f t="shared" si="1"/>
        <v>218.95687357584634</v>
      </c>
      <c r="F32" s="7">
        <v>229.80027770996094</v>
      </c>
    </row>
    <row r="33" spans="1:6">
      <c r="A33" s="6" t="s">
        <v>364</v>
      </c>
      <c r="B33" s="7">
        <v>8</v>
      </c>
      <c r="C33" s="7">
        <v>206.95588684082031</v>
      </c>
      <c r="D33" s="8">
        <f t="shared" si="0"/>
        <v>35278</v>
      </c>
      <c r="E33" s="7">
        <f t="shared" si="1"/>
        <v>208.24240112304688</v>
      </c>
      <c r="F33" s="7">
        <v>206.95588684082031</v>
      </c>
    </row>
    <row r="34" spans="1:6">
      <c r="A34" s="6" t="s">
        <v>364</v>
      </c>
      <c r="B34" s="7">
        <v>9</v>
      </c>
      <c r="C34" s="7">
        <v>271.2508544921875</v>
      </c>
      <c r="D34" s="8">
        <f t="shared" si="0"/>
        <v>35309</v>
      </c>
      <c r="E34" s="7">
        <f t="shared" si="1"/>
        <v>219.39332580566406</v>
      </c>
      <c r="F34" s="7">
        <v>271.2508544921875</v>
      </c>
    </row>
    <row r="35" spans="1:6">
      <c r="A35" s="6" t="s">
        <v>364</v>
      </c>
      <c r="B35" s="7">
        <v>10</v>
      </c>
      <c r="C35" s="7">
        <v>182.88800048828125</v>
      </c>
      <c r="D35" s="8">
        <f t="shared" si="0"/>
        <v>35339</v>
      </c>
      <c r="E35" s="7">
        <f t="shared" si="1"/>
        <v>236.00233968098959</v>
      </c>
      <c r="F35" s="7">
        <v>182.88800048828125</v>
      </c>
    </row>
    <row r="36" spans="1:6">
      <c r="A36" s="6" t="s">
        <v>364</v>
      </c>
      <c r="B36" s="7">
        <v>11</v>
      </c>
      <c r="C36" s="7">
        <v>153.86311340332031</v>
      </c>
      <c r="D36" s="8">
        <f t="shared" si="0"/>
        <v>35370</v>
      </c>
      <c r="E36" s="7">
        <f t="shared" si="1"/>
        <v>220.36491394042969</v>
      </c>
      <c r="F36" s="7">
        <v>153.86311340332031</v>
      </c>
    </row>
    <row r="37" spans="1:6">
      <c r="A37" s="6" t="s">
        <v>364</v>
      </c>
      <c r="B37" s="7">
        <v>12</v>
      </c>
      <c r="C37" s="7">
        <v>290.2890625</v>
      </c>
      <c r="D37" s="8">
        <f t="shared" si="0"/>
        <v>35400</v>
      </c>
      <c r="E37" s="7">
        <f t="shared" si="1"/>
        <v>202.66732279459634</v>
      </c>
      <c r="F37" s="7">
        <v>290.2890625</v>
      </c>
    </row>
    <row r="38" spans="1:6">
      <c r="A38" s="6" t="s">
        <v>365</v>
      </c>
      <c r="B38" s="7">
        <v>1</v>
      </c>
      <c r="C38" s="7">
        <v>196.84461975097656</v>
      </c>
      <c r="D38" s="8">
        <f t="shared" si="0"/>
        <v>35431</v>
      </c>
      <c r="E38" s="7">
        <f t="shared" si="1"/>
        <v>209.01339213053384</v>
      </c>
      <c r="F38" s="7">
        <v>196.84461975097656</v>
      </c>
    </row>
    <row r="39" spans="1:6">
      <c r="A39" s="6" t="s">
        <v>365</v>
      </c>
      <c r="B39" s="7">
        <v>2</v>
      </c>
      <c r="C39" s="7">
        <v>116.49066925048828</v>
      </c>
      <c r="D39" s="8">
        <f t="shared" si="0"/>
        <v>35462</v>
      </c>
      <c r="E39" s="7">
        <f t="shared" si="1"/>
        <v>213.66559855143228</v>
      </c>
      <c r="F39" s="7">
        <v>116.49066925048828</v>
      </c>
    </row>
    <row r="40" spans="1:6">
      <c r="A40" s="6" t="s">
        <v>365</v>
      </c>
      <c r="B40" s="7">
        <v>3</v>
      </c>
      <c r="C40" s="7">
        <v>62.810016632080078</v>
      </c>
      <c r="D40" s="8">
        <f t="shared" si="0"/>
        <v>35490</v>
      </c>
      <c r="E40" s="7">
        <f t="shared" si="1"/>
        <v>201.20811716715494</v>
      </c>
      <c r="F40" s="7">
        <v>62.810016632080078</v>
      </c>
    </row>
    <row r="41" spans="1:6">
      <c r="A41" s="6" t="s">
        <v>365</v>
      </c>
      <c r="B41" s="7">
        <v>4</v>
      </c>
      <c r="C41" s="7">
        <v>110.090087890625</v>
      </c>
      <c r="D41" s="8">
        <f t="shared" si="0"/>
        <v>35521</v>
      </c>
      <c r="E41" s="7">
        <f t="shared" si="1"/>
        <v>125.38176854451497</v>
      </c>
      <c r="F41" s="7">
        <v>110.090087890625</v>
      </c>
    </row>
    <row r="42" spans="1:6">
      <c r="A42" s="6" t="s">
        <v>365</v>
      </c>
      <c r="B42" s="7">
        <v>5</v>
      </c>
      <c r="C42" s="7">
        <v>197.98809814453125</v>
      </c>
      <c r="D42" s="8">
        <f t="shared" si="0"/>
        <v>35551</v>
      </c>
      <c r="E42" s="7">
        <f t="shared" si="1"/>
        <v>96.463591257731125</v>
      </c>
      <c r="F42" s="7">
        <v>197.98809814453125</v>
      </c>
    </row>
    <row r="43" spans="1:6">
      <c r="A43" s="6" t="s">
        <v>365</v>
      </c>
      <c r="B43" s="7">
        <v>6</v>
      </c>
      <c r="C43" s="7">
        <v>155.92526245117188</v>
      </c>
      <c r="D43" s="8">
        <f t="shared" si="0"/>
        <v>35582</v>
      </c>
      <c r="E43" s="7">
        <f t="shared" si="1"/>
        <v>123.62940088907878</v>
      </c>
      <c r="F43" s="7">
        <v>155.92526245117188</v>
      </c>
    </row>
    <row r="44" spans="1:6">
      <c r="A44" s="6" t="s">
        <v>365</v>
      </c>
      <c r="B44" s="7">
        <v>7</v>
      </c>
      <c r="C44" s="7">
        <v>74.809196472167969</v>
      </c>
      <c r="D44" s="8">
        <f t="shared" si="0"/>
        <v>35612</v>
      </c>
      <c r="E44" s="7">
        <f t="shared" si="1"/>
        <v>154.66781616210938</v>
      </c>
      <c r="F44" s="7">
        <v>74.809196472167969</v>
      </c>
    </row>
    <row r="45" spans="1:6">
      <c r="A45" s="6" t="s">
        <v>365</v>
      </c>
      <c r="B45" s="7">
        <v>8</v>
      </c>
      <c r="C45" s="7">
        <v>20.713020324707031</v>
      </c>
      <c r="D45" s="8">
        <f t="shared" si="0"/>
        <v>35643</v>
      </c>
      <c r="E45" s="7">
        <f t="shared" si="1"/>
        <v>142.90751902262369</v>
      </c>
      <c r="F45" s="7">
        <v>20.713020324707031</v>
      </c>
    </row>
    <row r="46" spans="1:6">
      <c r="A46" s="6" t="s">
        <v>365</v>
      </c>
      <c r="B46" s="7">
        <v>9</v>
      </c>
      <c r="C46" s="7">
        <v>20.92938232421875</v>
      </c>
      <c r="D46" s="8">
        <f t="shared" si="0"/>
        <v>35674</v>
      </c>
      <c r="E46" s="7">
        <f t="shared" si="1"/>
        <v>83.815826416015625</v>
      </c>
      <c r="F46" s="7">
        <v>20.92938232421875</v>
      </c>
    </row>
    <row r="47" spans="1:6">
      <c r="A47" s="6" t="s">
        <v>365</v>
      </c>
      <c r="B47" s="7">
        <v>10</v>
      </c>
      <c r="C47" s="7">
        <v>28.420417785644531</v>
      </c>
      <c r="D47" s="8">
        <f t="shared" si="0"/>
        <v>35704</v>
      </c>
      <c r="E47" s="7">
        <f t="shared" si="1"/>
        <v>38.81719970703125</v>
      </c>
      <c r="F47" s="7">
        <v>28.420417785644531</v>
      </c>
    </row>
    <row r="48" spans="1:6">
      <c r="A48" s="6" t="s">
        <v>365</v>
      </c>
      <c r="B48" s="7">
        <v>11</v>
      </c>
      <c r="C48" s="7">
        <v>50.007640838623047</v>
      </c>
      <c r="D48" s="8">
        <f t="shared" si="0"/>
        <v>35735</v>
      </c>
      <c r="E48" s="7">
        <f t="shared" si="1"/>
        <v>23.354273478190105</v>
      </c>
      <c r="F48" s="7">
        <v>50.007640838623047</v>
      </c>
    </row>
    <row r="49" spans="1:6">
      <c r="A49" s="6" t="s">
        <v>365</v>
      </c>
      <c r="B49" s="7">
        <v>12</v>
      </c>
      <c r="C49" s="7">
        <v>22.717002868652344</v>
      </c>
      <c r="D49" s="8">
        <f t="shared" si="0"/>
        <v>35765</v>
      </c>
      <c r="E49" s="7">
        <f t="shared" si="1"/>
        <v>33.119146982828774</v>
      </c>
      <c r="F49" s="7">
        <v>22.717002868652344</v>
      </c>
    </row>
    <row r="50" spans="1:6">
      <c r="A50" s="6" t="s">
        <v>366</v>
      </c>
      <c r="B50" s="7">
        <v>1</v>
      </c>
      <c r="C50" s="7">
        <v>61.169456481933594</v>
      </c>
      <c r="D50" s="8">
        <f t="shared" si="0"/>
        <v>35796</v>
      </c>
      <c r="E50" s="7">
        <f t="shared" si="1"/>
        <v>33.715020497639976</v>
      </c>
      <c r="F50" s="7">
        <v>61.169456481933594</v>
      </c>
    </row>
    <row r="51" spans="1:6">
      <c r="A51" s="6" t="s">
        <v>366</v>
      </c>
      <c r="B51" s="7">
        <v>2</v>
      </c>
      <c r="C51" s="7">
        <v>29.654260635375977</v>
      </c>
      <c r="D51" s="8">
        <f t="shared" si="0"/>
        <v>35827</v>
      </c>
      <c r="E51" s="7">
        <f t="shared" si="1"/>
        <v>44.631366729736328</v>
      </c>
      <c r="F51" s="7">
        <v>29.654260635375977</v>
      </c>
    </row>
    <row r="52" spans="1:6">
      <c r="A52" s="6" t="s">
        <v>366</v>
      </c>
      <c r="B52" s="7">
        <v>3</v>
      </c>
      <c r="C52" s="7">
        <v>47.479610443115234</v>
      </c>
      <c r="D52" s="8">
        <f t="shared" si="0"/>
        <v>35855</v>
      </c>
      <c r="E52" s="7">
        <f t="shared" si="1"/>
        <v>37.846906661987305</v>
      </c>
      <c r="F52" s="7">
        <v>47.479610443115234</v>
      </c>
    </row>
    <row r="53" spans="1:6">
      <c r="A53" s="6" t="s">
        <v>366</v>
      </c>
      <c r="B53" s="7">
        <v>4</v>
      </c>
      <c r="C53" s="7">
        <v>29.508682250976563</v>
      </c>
      <c r="D53" s="8">
        <f t="shared" si="0"/>
        <v>35886</v>
      </c>
      <c r="E53" s="7">
        <f t="shared" si="1"/>
        <v>46.101109186808266</v>
      </c>
      <c r="F53" s="7">
        <v>29.508682250976563</v>
      </c>
    </row>
    <row r="54" spans="1:6">
      <c r="A54" s="6" t="s">
        <v>366</v>
      </c>
      <c r="B54" s="7">
        <v>5</v>
      </c>
      <c r="C54" s="7">
        <v>34.805553436279297</v>
      </c>
      <c r="D54" s="8">
        <f t="shared" si="0"/>
        <v>35916</v>
      </c>
      <c r="E54" s="7">
        <f t="shared" si="1"/>
        <v>35.547517776489258</v>
      </c>
      <c r="F54" s="7">
        <v>34.805553436279297</v>
      </c>
    </row>
    <row r="55" spans="1:6">
      <c r="A55" s="6" t="s">
        <v>366</v>
      </c>
      <c r="B55" s="7">
        <v>6</v>
      </c>
      <c r="C55" s="7">
        <v>37.615261077880859</v>
      </c>
      <c r="D55" s="8">
        <f t="shared" si="0"/>
        <v>35947</v>
      </c>
      <c r="E55" s="7">
        <f t="shared" si="1"/>
        <v>37.264615376790367</v>
      </c>
      <c r="F55" s="7">
        <v>37.615261077880859</v>
      </c>
    </row>
    <row r="56" spans="1:6">
      <c r="A56" s="6" t="s">
        <v>366</v>
      </c>
      <c r="B56" s="7">
        <v>7</v>
      </c>
      <c r="C56" s="7">
        <v>69.813224792480469</v>
      </c>
      <c r="D56" s="8">
        <f t="shared" si="0"/>
        <v>35977</v>
      </c>
      <c r="E56" s="7">
        <f t="shared" si="1"/>
        <v>33.976498921712242</v>
      </c>
      <c r="F56" s="7">
        <v>69.813224792480469</v>
      </c>
    </row>
    <row r="57" spans="1:6">
      <c r="A57" s="6" t="s">
        <v>366</v>
      </c>
      <c r="B57" s="7">
        <v>8</v>
      </c>
      <c r="C57" s="7">
        <v>59.357330322265625</v>
      </c>
      <c r="D57" s="8">
        <f t="shared" si="0"/>
        <v>36008</v>
      </c>
      <c r="E57" s="7">
        <f t="shared" si="1"/>
        <v>47.411346435546875</v>
      </c>
      <c r="F57" s="7">
        <v>59.357330322265625</v>
      </c>
    </row>
    <row r="58" spans="1:6">
      <c r="A58" s="6" t="s">
        <v>366</v>
      </c>
      <c r="B58" s="7">
        <v>9</v>
      </c>
      <c r="C58" s="7">
        <v>239.31990051269531</v>
      </c>
      <c r="D58" s="8">
        <f t="shared" si="0"/>
        <v>36039</v>
      </c>
      <c r="E58" s="7">
        <f t="shared" si="1"/>
        <v>55.595272064208984</v>
      </c>
      <c r="F58" s="7">
        <v>239.31990051269531</v>
      </c>
    </row>
    <row r="59" spans="1:6">
      <c r="A59" s="6" t="s">
        <v>366</v>
      </c>
      <c r="B59" s="7">
        <v>10</v>
      </c>
      <c r="C59" s="7">
        <v>37.662395477294922</v>
      </c>
      <c r="D59" s="8">
        <f t="shared" si="0"/>
        <v>36069</v>
      </c>
      <c r="E59" s="7">
        <f t="shared" si="1"/>
        <v>122.8301518758138</v>
      </c>
      <c r="F59" s="7">
        <v>37.662395477294922</v>
      </c>
    </row>
    <row r="60" spans="1:6">
      <c r="A60" s="6" t="s">
        <v>366</v>
      </c>
      <c r="B60" s="7">
        <v>11</v>
      </c>
      <c r="C60" s="7">
        <v>22.180511474609375</v>
      </c>
      <c r="D60" s="8">
        <f t="shared" si="0"/>
        <v>36100</v>
      </c>
      <c r="E60" s="7">
        <f t="shared" si="1"/>
        <v>112.11320877075195</v>
      </c>
      <c r="F60" s="7">
        <v>22.180511474609375</v>
      </c>
    </row>
    <row r="61" spans="1:6">
      <c r="A61" s="6" t="s">
        <v>366</v>
      </c>
      <c r="B61" s="7">
        <v>12</v>
      </c>
      <c r="C61" s="7">
        <v>88.526046752929688</v>
      </c>
      <c r="D61" s="8">
        <f t="shared" si="0"/>
        <v>36130</v>
      </c>
      <c r="E61" s="7">
        <f t="shared" si="1"/>
        <v>99.720935821533203</v>
      </c>
      <c r="F61" s="7">
        <v>88.526046752929688</v>
      </c>
    </row>
    <row r="62" spans="1:6">
      <c r="A62" s="6" t="s">
        <v>367</v>
      </c>
      <c r="B62" s="7">
        <v>1</v>
      </c>
      <c r="C62" s="7">
        <v>73.611671447753906</v>
      </c>
      <c r="D62" s="8">
        <f t="shared" si="0"/>
        <v>36161</v>
      </c>
      <c r="E62" s="7">
        <f t="shared" si="1"/>
        <v>49.456317901611328</v>
      </c>
      <c r="F62" s="7">
        <v>73.611671447753906</v>
      </c>
    </row>
    <row r="63" spans="1:6">
      <c r="A63" s="6" t="s">
        <v>367</v>
      </c>
      <c r="B63" s="7">
        <v>2</v>
      </c>
      <c r="C63" s="7">
        <v>60.109188079833984</v>
      </c>
      <c r="D63" s="8">
        <f t="shared" si="0"/>
        <v>36192</v>
      </c>
      <c r="E63" s="7">
        <f t="shared" si="1"/>
        <v>61.439409891764321</v>
      </c>
      <c r="F63" s="7">
        <v>60.109188079833984</v>
      </c>
    </row>
    <row r="64" spans="1:6">
      <c r="A64" s="6" t="s">
        <v>367</v>
      </c>
      <c r="B64" s="7">
        <v>3</v>
      </c>
      <c r="C64" s="7">
        <v>18.039970397949219</v>
      </c>
      <c r="D64" s="8">
        <f t="shared" si="0"/>
        <v>36220</v>
      </c>
      <c r="E64" s="7">
        <f t="shared" si="1"/>
        <v>74.082302093505859</v>
      </c>
      <c r="F64" s="7">
        <v>18.039970397949219</v>
      </c>
    </row>
    <row r="65" spans="1:6">
      <c r="A65" s="6" t="s">
        <v>367</v>
      </c>
      <c r="B65" s="7">
        <v>4</v>
      </c>
      <c r="C65" s="7">
        <v>56.742469787597656</v>
      </c>
      <c r="D65" s="8">
        <f t="shared" si="0"/>
        <v>36251</v>
      </c>
      <c r="E65" s="7">
        <f t="shared" si="1"/>
        <v>50.586943308512367</v>
      </c>
      <c r="F65" s="7">
        <v>56.742469787597656</v>
      </c>
    </row>
    <row r="66" spans="1:6">
      <c r="A66" s="6" t="s">
        <v>367</v>
      </c>
      <c r="B66" s="7">
        <v>5</v>
      </c>
      <c r="C66" s="7">
        <v>106.01267242431641</v>
      </c>
      <c r="D66" s="8">
        <f t="shared" si="0"/>
        <v>36281</v>
      </c>
      <c r="E66" s="7">
        <f t="shared" si="1"/>
        <v>44.963876088460289</v>
      </c>
      <c r="F66" s="7">
        <v>106.01267242431641</v>
      </c>
    </row>
    <row r="67" spans="1:6">
      <c r="A67" s="6" t="s">
        <v>367</v>
      </c>
      <c r="B67" s="7">
        <v>6</v>
      </c>
      <c r="C67" s="7">
        <v>61.294208526611328</v>
      </c>
      <c r="D67" s="8">
        <f t="shared" ref="D67:D130" si="2">DATE(A67,B67,1)</f>
        <v>36312</v>
      </c>
      <c r="E67" s="7">
        <f t="shared" si="1"/>
        <v>60.265037536621094</v>
      </c>
      <c r="F67" s="7">
        <v>61.294208526611328</v>
      </c>
    </row>
    <row r="68" spans="1:6">
      <c r="A68" s="6" t="s">
        <v>367</v>
      </c>
      <c r="B68" s="7">
        <v>7</v>
      </c>
      <c r="C68" s="7">
        <v>95.169700622558594</v>
      </c>
      <c r="D68" s="8">
        <f t="shared" si="2"/>
        <v>36342</v>
      </c>
      <c r="E68" s="7">
        <f t="shared" si="1"/>
        <v>74.683116912841797</v>
      </c>
      <c r="F68" s="7">
        <v>95.169700622558594</v>
      </c>
    </row>
    <row r="69" spans="1:6">
      <c r="A69" s="6" t="s">
        <v>367</v>
      </c>
      <c r="B69" s="7">
        <v>8</v>
      </c>
      <c r="C69" s="7">
        <v>152.34043884277344</v>
      </c>
      <c r="D69" s="8">
        <f t="shared" si="2"/>
        <v>36373</v>
      </c>
      <c r="E69" s="7">
        <f t="shared" si="1"/>
        <v>87.492193857828781</v>
      </c>
      <c r="F69" s="7">
        <v>152.34043884277344</v>
      </c>
    </row>
    <row r="70" spans="1:6">
      <c r="A70" s="6" t="s">
        <v>367</v>
      </c>
      <c r="B70" s="7">
        <v>9</v>
      </c>
      <c r="C70" s="7">
        <v>18.926065444946289</v>
      </c>
      <c r="D70" s="8">
        <f t="shared" si="2"/>
        <v>36404</v>
      </c>
      <c r="E70" s="7">
        <f t="shared" ref="E70:E133" si="3">AVERAGE(C67:C69)</f>
        <v>102.93478266398112</v>
      </c>
      <c r="F70" s="7">
        <v>18.926065444946289</v>
      </c>
    </row>
    <row r="71" spans="1:6">
      <c r="A71" s="6" t="s">
        <v>367</v>
      </c>
      <c r="B71" s="7">
        <v>10</v>
      </c>
      <c r="C71" s="7">
        <v>109.19017028808594</v>
      </c>
      <c r="D71" s="8">
        <f t="shared" si="2"/>
        <v>36434</v>
      </c>
      <c r="E71" s="7">
        <f t="shared" si="3"/>
        <v>88.812068303426102</v>
      </c>
      <c r="F71" s="7">
        <v>109.19017028808594</v>
      </c>
    </row>
    <row r="72" spans="1:6">
      <c r="A72" s="6" t="s">
        <v>367</v>
      </c>
      <c r="B72" s="7">
        <v>11</v>
      </c>
      <c r="C72" s="7">
        <v>29.150915145874023</v>
      </c>
      <c r="D72" s="8">
        <f t="shared" si="2"/>
        <v>36465</v>
      </c>
      <c r="E72" s="7">
        <f t="shared" si="3"/>
        <v>93.485558191935226</v>
      </c>
      <c r="F72" s="7">
        <v>29.150915145874023</v>
      </c>
    </row>
    <row r="73" spans="1:6">
      <c r="A73" s="6" t="s">
        <v>367</v>
      </c>
      <c r="B73" s="7">
        <v>12</v>
      </c>
      <c r="C73" s="7">
        <v>31.096321105957031</v>
      </c>
      <c r="D73" s="8">
        <f t="shared" si="2"/>
        <v>36495</v>
      </c>
      <c r="E73" s="7">
        <f t="shared" si="3"/>
        <v>52.422383626302086</v>
      </c>
      <c r="F73" s="7">
        <v>31.096321105957031</v>
      </c>
    </row>
    <row r="74" spans="1:6">
      <c r="A74" s="6" t="s">
        <v>368</v>
      </c>
      <c r="B74" s="7">
        <v>1</v>
      </c>
      <c r="C74" s="7">
        <v>117.12623596191406</v>
      </c>
      <c r="D74" s="8">
        <f t="shared" si="2"/>
        <v>36526</v>
      </c>
      <c r="E74" s="7">
        <f t="shared" si="3"/>
        <v>56.479135513305664</v>
      </c>
      <c r="F74" s="7">
        <v>117.12623596191406</v>
      </c>
    </row>
    <row r="75" spans="1:6">
      <c r="A75" s="6" t="s">
        <v>368</v>
      </c>
      <c r="B75" s="7">
        <v>2</v>
      </c>
      <c r="C75" s="7">
        <v>27.027511596679688</v>
      </c>
      <c r="D75" s="8">
        <f t="shared" si="2"/>
        <v>36557</v>
      </c>
      <c r="E75" s="7">
        <f t="shared" si="3"/>
        <v>59.124490737915039</v>
      </c>
      <c r="F75" s="7">
        <v>27.027511596679688</v>
      </c>
    </row>
    <row r="76" spans="1:6">
      <c r="A76" s="6" t="s">
        <v>368</v>
      </c>
      <c r="B76" s="7">
        <v>3</v>
      </c>
      <c r="C76" s="7">
        <v>27.272769927978516</v>
      </c>
      <c r="D76" s="8">
        <f t="shared" si="2"/>
        <v>36586</v>
      </c>
      <c r="E76" s="7">
        <f t="shared" si="3"/>
        <v>58.416689554850258</v>
      </c>
      <c r="F76" s="7">
        <v>27.272769927978516</v>
      </c>
    </row>
    <row r="77" spans="1:6">
      <c r="A77" s="6" t="s">
        <v>368</v>
      </c>
      <c r="B77" s="7">
        <v>4</v>
      </c>
      <c r="C77" s="7">
        <v>25.90913200378418</v>
      </c>
      <c r="D77" s="8">
        <f t="shared" si="2"/>
        <v>36617</v>
      </c>
      <c r="E77" s="7">
        <f t="shared" si="3"/>
        <v>57.142172495524086</v>
      </c>
      <c r="F77" s="7">
        <v>25.90913200378418</v>
      </c>
    </row>
    <row r="78" spans="1:6">
      <c r="A78" s="6" t="s">
        <v>368</v>
      </c>
      <c r="B78" s="7">
        <v>5</v>
      </c>
      <c r="C78" s="7">
        <v>42.976062774658203</v>
      </c>
      <c r="D78" s="8">
        <f t="shared" si="2"/>
        <v>36647</v>
      </c>
      <c r="E78" s="7">
        <f t="shared" si="3"/>
        <v>26.736471176147461</v>
      </c>
      <c r="F78" s="7">
        <v>42.976062774658203</v>
      </c>
    </row>
    <row r="79" spans="1:6">
      <c r="A79" s="6" t="s">
        <v>368</v>
      </c>
      <c r="B79" s="7">
        <v>6</v>
      </c>
      <c r="C79" s="7">
        <v>115.94142150878906</v>
      </c>
      <c r="D79" s="8">
        <f t="shared" si="2"/>
        <v>36678</v>
      </c>
      <c r="E79" s="7">
        <f t="shared" si="3"/>
        <v>32.052654902140297</v>
      </c>
      <c r="F79" s="7">
        <v>115.94142150878906</v>
      </c>
    </row>
    <row r="80" spans="1:6">
      <c r="A80" s="6" t="s">
        <v>368</v>
      </c>
      <c r="B80" s="7">
        <v>7</v>
      </c>
      <c r="C80" s="7">
        <v>15.776689529418945</v>
      </c>
      <c r="D80" s="8">
        <f t="shared" si="2"/>
        <v>36708</v>
      </c>
      <c r="E80" s="7">
        <f t="shared" si="3"/>
        <v>61.608872095743813</v>
      </c>
      <c r="F80" s="7">
        <v>15.776689529418945</v>
      </c>
    </row>
    <row r="81" spans="1:6">
      <c r="A81" s="6" t="s">
        <v>368</v>
      </c>
      <c r="B81" s="7">
        <v>8</v>
      </c>
      <c r="C81" s="7">
        <v>28.982250213623047</v>
      </c>
      <c r="D81" s="8">
        <f t="shared" si="2"/>
        <v>36739</v>
      </c>
      <c r="E81" s="7">
        <f t="shared" si="3"/>
        <v>58.231391270955406</v>
      </c>
      <c r="F81" s="7">
        <v>28.982250213623047</v>
      </c>
    </row>
    <row r="82" spans="1:6">
      <c r="A82" s="6" t="s">
        <v>368</v>
      </c>
      <c r="B82" s="7">
        <v>9</v>
      </c>
      <c r="C82" s="7">
        <v>101.02384185791016</v>
      </c>
      <c r="D82" s="8">
        <f t="shared" si="2"/>
        <v>36770</v>
      </c>
      <c r="E82" s="7">
        <f t="shared" si="3"/>
        <v>53.566787083943687</v>
      </c>
      <c r="F82" s="7">
        <v>101.02384185791016</v>
      </c>
    </row>
    <row r="83" spans="1:6">
      <c r="A83" s="6" t="s">
        <v>368</v>
      </c>
      <c r="B83" s="7">
        <v>10</v>
      </c>
      <c r="C83" s="7">
        <v>53.264675140380859</v>
      </c>
      <c r="D83" s="8">
        <f t="shared" si="2"/>
        <v>36800</v>
      </c>
      <c r="E83" s="7">
        <f t="shared" si="3"/>
        <v>48.594260533650719</v>
      </c>
      <c r="F83" s="7">
        <v>53.264675140380859</v>
      </c>
    </row>
    <row r="84" spans="1:6">
      <c r="A84" s="6" t="s">
        <v>368</v>
      </c>
      <c r="B84" s="7">
        <v>11</v>
      </c>
      <c r="C84" s="7">
        <v>55.502479553222656</v>
      </c>
      <c r="D84" s="8">
        <f t="shared" si="2"/>
        <v>36831</v>
      </c>
      <c r="E84" s="7">
        <f t="shared" si="3"/>
        <v>61.090255737304688</v>
      </c>
      <c r="F84" s="7">
        <v>55.502479553222656</v>
      </c>
    </row>
    <row r="85" spans="1:6">
      <c r="A85" s="6" t="s">
        <v>368</v>
      </c>
      <c r="B85" s="7">
        <v>12</v>
      </c>
      <c r="C85" s="7">
        <v>85.666297912597656</v>
      </c>
      <c r="D85" s="8">
        <f t="shared" si="2"/>
        <v>36861</v>
      </c>
      <c r="E85" s="7">
        <f t="shared" si="3"/>
        <v>69.930332183837891</v>
      </c>
      <c r="F85" s="7">
        <v>85.666297912597656</v>
      </c>
    </row>
    <row r="86" spans="1:6">
      <c r="A86" s="6" t="s">
        <v>369</v>
      </c>
      <c r="B86" s="7">
        <v>1</v>
      </c>
      <c r="C86" s="7">
        <v>72.290061950683594</v>
      </c>
      <c r="D86" s="8">
        <f t="shared" si="2"/>
        <v>36892</v>
      </c>
      <c r="E86" s="7">
        <f t="shared" si="3"/>
        <v>64.811150868733719</v>
      </c>
      <c r="F86" s="7">
        <v>72.290061950683594</v>
      </c>
    </row>
    <row r="87" spans="1:6">
      <c r="A87" s="6" t="s">
        <v>369</v>
      </c>
      <c r="B87" s="7">
        <v>2</v>
      </c>
      <c r="C87" s="7">
        <v>82.5999755859375</v>
      </c>
      <c r="D87" s="8">
        <f t="shared" si="2"/>
        <v>36923</v>
      </c>
      <c r="E87" s="7">
        <f t="shared" si="3"/>
        <v>71.152946472167969</v>
      </c>
      <c r="F87" s="7">
        <v>82.5999755859375</v>
      </c>
    </row>
    <row r="88" spans="1:6">
      <c r="A88" s="6" t="s">
        <v>369</v>
      </c>
      <c r="B88" s="7">
        <v>3</v>
      </c>
      <c r="C88" s="7">
        <v>48.358154296875</v>
      </c>
      <c r="D88" s="8">
        <f t="shared" si="2"/>
        <v>36951</v>
      </c>
      <c r="E88" s="7">
        <f t="shared" si="3"/>
        <v>80.185445149739579</v>
      </c>
      <c r="F88" s="7">
        <v>48.358154296875</v>
      </c>
    </row>
    <row r="89" spans="1:6">
      <c r="A89" s="6" t="s">
        <v>369</v>
      </c>
      <c r="B89" s="7">
        <v>4</v>
      </c>
      <c r="C89" s="7">
        <v>36.210353851318359</v>
      </c>
      <c r="D89" s="8">
        <f t="shared" si="2"/>
        <v>36982</v>
      </c>
      <c r="E89" s="7">
        <f t="shared" si="3"/>
        <v>67.749397277832031</v>
      </c>
      <c r="F89" s="7">
        <v>36.210353851318359</v>
      </c>
    </row>
    <row r="90" spans="1:6">
      <c r="A90" s="6" t="s">
        <v>369</v>
      </c>
      <c r="B90" s="7">
        <v>5</v>
      </c>
      <c r="C90" s="7">
        <v>58.217128753662109</v>
      </c>
      <c r="D90" s="8">
        <f t="shared" si="2"/>
        <v>37012</v>
      </c>
      <c r="E90" s="7">
        <f t="shared" si="3"/>
        <v>55.722827911376953</v>
      </c>
      <c r="F90" s="7">
        <v>58.217128753662109</v>
      </c>
    </row>
    <row r="91" spans="1:6">
      <c r="A91" s="6" t="s">
        <v>369</v>
      </c>
      <c r="B91" s="7">
        <v>6</v>
      </c>
      <c r="C91" s="7">
        <v>26.456506729125977</v>
      </c>
      <c r="D91" s="8">
        <f t="shared" si="2"/>
        <v>37043</v>
      </c>
      <c r="E91" s="7">
        <f t="shared" si="3"/>
        <v>47.595212300618492</v>
      </c>
      <c r="F91" s="7">
        <v>26.456506729125977</v>
      </c>
    </row>
    <row r="92" spans="1:6">
      <c r="A92" s="6" t="s">
        <v>369</v>
      </c>
      <c r="B92" s="7">
        <v>7</v>
      </c>
      <c r="C92" s="7">
        <v>12.398759841918945</v>
      </c>
      <c r="D92" s="8">
        <f t="shared" si="2"/>
        <v>37073</v>
      </c>
      <c r="E92" s="7">
        <f t="shared" si="3"/>
        <v>40.294663111368813</v>
      </c>
      <c r="F92" s="7">
        <v>12.398759841918945</v>
      </c>
    </row>
    <row r="93" spans="1:6">
      <c r="A93" s="6" t="s">
        <v>369</v>
      </c>
      <c r="B93" s="7">
        <v>8</v>
      </c>
      <c r="C93" s="7">
        <v>35.793479919433594</v>
      </c>
      <c r="D93" s="8">
        <f t="shared" si="2"/>
        <v>37104</v>
      </c>
      <c r="E93" s="7">
        <f t="shared" si="3"/>
        <v>32.357465108235679</v>
      </c>
      <c r="F93" s="7">
        <v>35.793479919433594</v>
      </c>
    </row>
    <row r="94" spans="1:6">
      <c r="A94" s="6" t="s">
        <v>369</v>
      </c>
      <c r="B94" s="7">
        <v>9</v>
      </c>
      <c r="C94" s="7">
        <v>104.17536926269531</v>
      </c>
      <c r="D94" s="8">
        <f t="shared" si="2"/>
        <v>37135</v>
      </c>
      <c r="E94" s="7">
        <f t="shared" si="3"/>
        <v>24.882915496826172</v>
      </c>
      <c r="F94" s="7">
        <v>104.17536926269531</v>
      </c>
    </row>
    <row r="95" spans="1:6">
      <c r="A95" s="6" t="s">
        <v>369</v>
      </c>
      <c r="B95" s="7">
        <v>10</v>
      </c>
      <c r="C95" s="7">
        <v>55.451278686523438</v>
      </c>
      <c r="D95" s="8">
        <f t="shared" si="2"/>
        <v>37165</v>
      </c>
      <c r="E95" s="7">
        <f t="shared" si="3"/>
        <v>50.789203008015953</v>
      </c>
      <c r="F95" s="7">
        <v>55.451278686523438</v>
      </c>
    </row>
    <row r="96" spans="1:6">
      <c r="A96" s="6" t="s">
        <v>369</v>
      </c>
      <c r="B96" s="7">
        <v>11</v>
      </c>
      <c r="C96" s="7">
        <v>89.906906127929688</v>
      </c>
      <c r="D96" s="8">
        <f t="shared" si="2"/>
        <v>37196</v>
      </c>
      <c r="E96" s="7">
        <f t="shared" si="3"/>
        <v>65.14004262288411</v>
      </c>
      <c r="F96" s="7">
        <v>89.906906127929688</v>
      </c>
    </row>
    <row r="97" spans="1:6">
      <c r="A97" s="6" t="s">
        <v>369</v>
      </c>
      <c r="B97" s="7">
        <v>12</v>
      </c>
      <c r="C97" s="7">
        <v>55.708236694335938</v>
      </c>
      <c r="D97" s="8">
        <f t="shared" si="2"/>
        <v>37226</v>
      </c>
      <c r="E97" s="7">
        <f t="shared" si="3"/>
        <v>83.177851359049484</v>
      </c>
      <c r="F97" s="7">
        <v>55.708236694335938</v>
      </c>
    </row>
    <row r="98" spans="1:6">
      <c r="A98" s="6" t="s">
        <v>370</v>
      </c>
      <c r="B98" s="7">
        <v>1</v>
      </c>
      <c r="C98" s="7">
        <v>83.795333862304688</v>
      </c>
      <c r="D98" s="8">
        <f t="shared" si="2"/>
        <v>37257</v>
      </c>
      <c r="E98" s="7">
        <f t="shared" si="3"/>
        <v>67.022140502929688</v>
      </c>
      <c r="F98" s="7">
        <v>83.795333862304688</v>
      </c>
    </row>
    <row r="99" spans="1:6">
      <c r="A99" s="6" t="s">
        <v>370</v>
      </c>
      <c r="B99" s="7">
        <v>2</v>
      </c>
      <c r="C99" s="7">
        <v>13.269135475158691</v>
      </c>
      <c r="D99" s="8">
        <f t="shared" si="2"/>
        <v>37288</v>
      </c>
      <c r="E99" s="7">
        <f t="shared" si="3"/>
        <v>76.470158894856766</v>
      </c>
      <c r="F99" s="7">
        <v>13.269135475158691</v>
      </c>
    </row>
    <row r="100" spans="1:6">
      <c r="A100" s="6" t="s">
        <v>370</v>
      </c>
      <c r="B100" s="7">
        <v>3</v>
      </c>
      <c r="C100" s="7">
        <v>36.327068328857422</v>
      </c>
      <c r="D100" s="8">
        <f t="shared" si="2"/>
        <v>37316</v>
      </c>
      <c r="E100" s="7">
        <f t="shared" si="3"/>
        <v>50.924235343933105</v>
      </c>
      <c r="F100" s="7">
        <v>36.327068328857422</v>
      </c>
    </row>
    <row r="101" spans="1:6">
      <c r="A101" s="6" t="s">
        <v>370</v>
      </c>
      <c r="B101" s="7">
        <v>4</v>
      </c>
      <c r="C101" s="7">
        <v>68.062812805175781</v>
      </c>
      <c r="D101" s="8">
        <f t="shared" si="2"/>
        <v>37347</v>
      </c>
      <c r="E101" s="7">
        <f t="shared" si="3"/>
        <v>44.463845888773598</v>
      </c>
      <c r="F101" s="7">
        <v>68.062812805175781</v>
      </c>
    </row>
    <row r="102" spans="1:6">
      <c r="A102" s="6" t="s">
        <v>370</v>
      </c>
      <c r="B102" s="7">
        <v>5</v>
      </c>
      <c r="C102" s="7">
        <v>22.090843200683594</v>
      </c>
      <c r="D102" s="8">
        <f t="shared" si="2"/>
        <v>37377</v>
      </c>
      <c r="E102" s="7">
        <f t="shared" si="3"/>
        <v>39.219672203063965</v>
      </c>
      <c r="F102" s="7">
        <v>22.090843200683594</v>
      </c>
    </row>
    <row r="103" spans="1:6">
      <c r="A103" s="6" t="s">
        <v>370</v>
      </c>
      <c r="B103" s="7">
        <v>6</v>
      </c>
      <c r="C103" s="7">
        <v>75.042678833007813</v>
      </c>
      <c r="D103" s="8">
        <f t="shared" si="2"/>
        <v>37408</v>
      </c>
      <c r="E103" s="7">
        <f t="shared" si="3"/>
        <v>42.160241444905601</v>
      </c>
      <c r="F103" s="7">
        <v>75.042678833007813</v>
      </c>
    </row>
    <row r="104" spans="1:6">
      <c r="A104" s="6" t="s">
        <v>370</v>
      </c>
      <c r="B104" s="7">
        <v>7</v>
      </c>
      <c r="C104" s="7">
        <v>41.626857757568359</v>
      </c>
      <c r="D104" s="8">
        <f t="shared" si="2"/>
        <v>37438</v>
      </c>
      <c r="E104" s="7">
        <f t="shared" si="3"/>
        <v>55.065444946289063</v>
      </c>
      <c r="F104" s="7">
        <v>41.626857757568359</v>
      </c>
    </row>
    <row r="105" spans="1:6">
      <c r="A105" s="6" t="s">
        <v>370</v>
      </c>
      <c r="B105" s="7">
        <v>8</v>
      </c>
      <c r="C105" s="7">
        <v>33.148448944091797</v>
      </c>
      <c r="D105" s="8">
        <f t="shared" si="2"/>
        <v>37469</v>
      </c>
      <c r="E105" s="7">
        <f t="shared" si="3"/>
        <v>46.253459930419922</v>
      </c>
      <c r="F105" s="7">
        <v>33.148448944091797</v>
      </c>
    </row>
    <row r="106" spans="1:6">
      <c r="A106" s="6" t="s">
        <v>370</v>
      </c>
      <c r="B106" s="7">
        <v>9</v>
      </c>
      <c r="C106" s="7">
        <v>62.548583984375</v>
      </c>
      <c r="D106" s="8">
        <f t="shared" si="2"/>
        <v>37500</v>
      </c>
      <c r="E106" s="7">
        <f t="shared" si="3"/>
        <v>49.939328511555992</v>
      </c>
      <c r="F106" s="7">
        <v>62.548583984375</v>
      </c>
    </row>
    <row r="107" spans="1:6">
      <c r="A107" s="6" t="s">
        <v>370</v>
      </c>
      <c r="B107" s="7">
        <v>10</v>
      </c>
      <c r="C107" s="7">
        <v>118.15903472900391</v>
      </c>
      <c r="D107" s="8">
        <f t="shared" si="2"/>
        <v>37530</v>
      </c>
      <c r="E107" s="7">
        <f t="shared" si="3"/>
        <v>45.774630228678383</v>
      </c>
      <c r="F107" s="7">
        <v>118.15903472900391</v>
      </c>
    </row>
    <row r="108" spans="1:6">
      <c r="A108" s="6" t="s">
        <v>370</v>
      </c>
      <c r="B108" s="7">
        <v>11</v>
      </c>
      <c r="C108" s="7">
        <v>98.442825317382813</v>
      </c>
      <c r="D108" s="8">
        <f t="shared" si="2"/>
        <v>37561</v>
      </c>
      <c r="E108" s="7">
        <f t="shared" si="3"/>
        <v>71.285355885823563</v>
      </c>
      <c r="F108" s="7">
        <v>98.442825317382813</v>
      </c>
    </row>
    <row r="109" spans="1:6">
      <c r="A109" s="6" t="s">
        <v>370</v>
      </c>
      <c r="B109" s="7">
        <v>12</v>
      </c>
      <c r="C109" s="7">
        <v>79.599754333496094</v>
      </c>
      <c r="D109" s="8">
        <f t="shared" si="2"/>
        <v>37591</v>
      </c>
      <c r="E109" s="7">
        <f t="shared" si="3"/>
        <v>93.050148010253906</v>
      </c>
      <c r="F109" s="7">
        <v>79.599754333496094</v>
      </c>
    </row>
    <row r="110" spans="1:6">
      <c r="A110" s="6" t="s">
        <v>371</v>
      </c>
      <c r="B110" s="7">
        <v>1</v>
      </c>
      <c r="C110" s="7">
        <v>68.202560424804688</v>
      </c>
      <c r="D110" s="8">
        <f t="shared" si="2"/>
        <v>37622</v>
      </c>
      <c r="E110" s="7">
        <f t="shared" si="3"/>
        <v>98.733871459960938</v>
      </c>
      <c r="F110" s="7">
        <v>68.202560424804688</v>
      </c>
    </row>
    <row r="111" spans="1:6">
      <c r="A111" s="6" t="s">
        <v>371</v>
      </c>
      <c r="B111" s="7">
        <v>2</v>
      </c>
      <c r="C111" s="7">
        <v>108.11004638671875</v>
      </c>
      <c r="D111" s="8">
        <f t="shared" si="2"/>
        <v>37653</v>
      </c>
      <c r="E111" s="7">
        <f t="shared" si="3"/>
        <v>82.081713358561203</v>
      </c>
      <c r="F111" s="7">
        <v>108.11004638671875</v>
      </c>
    </row>
    <row r="112" spans="1:6">
      <c r="A112" s="6" t="s">
        <v>371</v>
      </c>
      <c r="B112" s="7">
        <v>3</v>
      </c>
      <c r="C112" s="7">
        <v>87.96466064453125</v>
      </c>
      <c r="D112" s="8">
        <f t="shared" si="2"/>
        <v>37681</v>
      </c>
      <c r="E112" s="7">
        <f t="shared" si="3"/>
        <v>85.304120381673172</v>
      </c>
      <c r="F112" s="7">
        <v>87.96466064453125</v>
      </c>
    </row>
    <row r="113" spans="1:6">
      <c r="A113" s="6" t="s">
        <v>371</v>
      </c>
      <c r="B113" s="7">
        <v>4</v>
      </c>
      <c r="C113" s="7">
        <v>86.388603210449219</v>
      </c>
      <c r="D113" s="8">
        <f t="shared" si="2"/>
        <v>37712</v>
      </c>
      <c r="E113" s="7">
        <f t="shared" si="3"/>
        <v>88.092422485351563</v>
      </c>
      <c r="F113" s="7">
        <v>86.388603210449219</v>
      </c>
    </row>
    <row r="114" spans="1:6">
      <c r="A114" s="6" t="s">
        <v>371</v>
      </c>
      <c r="B114" s="7">
        <v>5</v>
      </c>
      <c r="C114" s="7">
        <v>95.076042175292969</v>
      </c>
      <c r="D114" s="8">
        <f t="shared" si="2"/>
        <v>37742</v>
      </c>
      <c r="E114" s="7">
        <f t="shared" si="3"/>
        <v>94.154436747233078</v>
      </c>
      <c r="F114" s="7">
        <v>95.076042175292969</v>
      </c>
    </row>
    <row r="115" spans="1:6">
      <c r="A115" s="6" t="s">
        <v>371</v>
      </c>
      <c r="B115" s="7">
        <v>6</v>
      </c>
      <c r="C115" s="7">
        <v>24.111185073852539</v>
      </c>
      <c r="D115" s="8">
        <f t="shared" si="2"/>
        <v>37773</v>
      </c>
      <c r="E115" s="7">
        <f t="shared" si="3"/>
        <v>89.809768676757813</v>
      </c>
      <c r="F115" s="7">
        <v>24.111185073852539</v>
      </c>
    </row>
    <row r="116" spans="1:6">
      <c r="A116" s="6" t="s">
        <v>371</v>
      </c>
      <c r="B116" s="7">
        <v>7</v>
      </c>
      <c r="C116" s="7">
        <v>70.330558776855469</v>
      </c>
      <c r="D116" s="8">
        <f t="shared" si="2"/>
        <v>37803</v>
      </c>
      <c r="E116" s="7">
        <f t="shared" si="3"/>
        <v>68.525276819864914</v>
      </c>
      <c r="F116" s="7">
        <v>70.330558776855469</v>
      </c>
    </row>
    <row r="117" spans="1:6">
      <c r="A117" s="6" t="s">
        <v>371</v>
      </c>
      <c r="B117" s="7">
        <v>8</v>
      </c>
      <c r="C117" s="7">
        <v>59.185886383056641</v>
      </c>
      <c r="D117" s="8">
        <f t="shared" si="2"/>
        <v>37834</v>
      </c>
      <c r="E117" s="7">
        <f t="shared" si="3"/>
        <v>63.172595342000328</v>
      </c>
      <c r="F117" s="7">
        <v>59.185886383056641</v>
      </c>
    </row>
    <row r="118" spans="1:6">
      <c r="A118" s="6" t="s">
        <v>371</v>
      </c>
      <c r="B118" s="7">
        <v>9</v>
      </c>
      <c r="C118" s="7">
        <v>62.635486602783203</v>
      </c>
      <c r="D118" s="8">
        <f t="shared" si="2"/>
        <v>37865</v>
      </c>
      <c r="E118" s="7">
        <f t="shared" si="3"/>
        <v>51.209210077921547</v>
      </c>
      <c r="F118" s="7">
        <v>62.635486602783203</v>
      </c>
    </row>
    <row r="119" spans="1:6">
      <c r="A119" s="6" t="s">
        <v>371</v>
      </c>
      <c r="B119" s="7">
        <v>10</v>
      </c>
      <c r="C119" s="7">
        <v>96.272720336914063</v>
      </c>
      <c r="D119" s="8">
        <f t="shared" si="2"/>
        <v>37895</v>
      </c>
      <c r="E119" s="7">
        <f t="shared" si="3"/>
        <v>64.050643920898438</v>
      </c>
      <c r="F119" s="7">
        <v>96.272720336914063</v>
      </c>
    </row>
    <row r="120" spans="1:6">
      <c r="A120" s="6" t="s">
        <v>371</v>
      </c>
      <c r="B120" s="7">
        <v>11</v>
      </c>
      <c r="C120" s="7">
        <v>107.18470764160156</v>
      </c>
      <c r="D120" s="8">
        <f t="shared" si="2"/>
        <v>37926</v>
      </c>
      <c r="E120" s="7">
        <f t="shared" si="3"/>
        <v>72.69803110758464</v>
      </c>
      <c r="F120" s="7">
        <v>107.18470764160156</v>
      </c>
    </row>
    <row r="121" spans="1:6">
      <c r="A121" s="6" t="s">
        <v>371</v>
      </c>
      <c r="B121" s="7">
        <v>12</v>
      </c>
      <c r="C121" s="7">
        <v>78.413032531738281</v>
      </c>
      <c r="D121" s="8">
        <f t="shared" si="2"/>
        <v>37956</v>
      </c>
      <c r="E121" s="7">
        <f t="shared" si="3"/>
        <v>88.697638193766281</v>
      </c>
      <c r="F121" s="7">
        <v>78.413032531738281</v>
      </c>
    </row>
    <row r="122" spans="1:6">
      <c r="A122" s="6" t="s">
        <v>372</v>
      </c>
      <c r="B122" s="7">
        <v>1</v>
      </c>
      <c r="C122" s="7">
        <v>124.42623901367188</v>
      </c>
      <c r="D122" s="8">
        <f t="shared" si="2"/>
        <v>37987</v>
      </c>
      <c r="E122" s="7">
        <f t="shared" si="3"/>
        <v>93.95682017008464</v>
      </c>
      <c r="F122" s="7">
        <v>124.42623901367188</v>
      </c>
    </row>
    <row r="123" spans="1:6">
      <c r="A123" s="6" t="s">
        <v>372</v>
      </c>
      <c r="B123" s="7">
        <v>2</v>
      </c>
      <c r="C123" s="7">
        <v>109.14510345458984</v>
      </c>
      <c r="D123" s="8">
        <f t="shared" si="2"/>
        <v>38018</v>
      </c>
      <c r="E123" s="7">
        <f t="shared" si="3"/>
        <v>103.34132639567058</v>
      </c>
      <c r="F123" s="7">
        <v>109.14510345458984</v>
      </c>
    </row>
    <row r="124" spans="1:6">
      <c r="A124" s="6" t="s">
        <v>372</v>
      </c>
      <c r="B124" s="7">
        <v>3</v>
      </c>
      <c r="C124" s="7">
        <v>77.4381103515625</v>
      </c>
      <c r="D124" s="8">
        <f t="shared" si="2"/>
        <v>38047</v>
      </c>
      <c r="E124" s="7">
        <f t="shared" si="3"/>
        <v>103.99479166666667</v>
      </c>
      <c r="F124" s="7">
        <v>77.4381103515625</v>
      </c>
    </row>
    <row r="125" spans="1:6">
      <c r="A125" s="6" t="s">
        <v>372</v>
      </c>
      <c r="B125" s="7">
        <v>4</v>
      </c>
      <c r="C125" s="7">
        <v>110.59647369384766</v>
      </c>
      <c r="D125" s="8">
        <f t="shared" si="2"/>
        <v>38078</v>
      </c>
      <c r="E125" s="7">
        <f t="shared" si="3"/>
        <v>103.66981760660808</v>
      </c>
      <c r="F125" s="7">
        <v>110.59647369384766</v>
      </c>
    </row>
    <row r="126" spans="1:6">
      <c r="A126" s="6" t="s">
        <v>372</v>
      </c>
      <c r="B126" s="7">
        <v>5</v>
      </c>
      <c r="C126" s="7">
        <v>88.853195190429688</v>
      </c>
      <c r="D126" s="8">
        <f t="shared" si="2"/>
        <v>38108</v>
      </c>
      <c r="E126" s="7">
        <f t="shared" si="3"/>
        <v>99.059895833333329</v>
      </c>
      <c r="F126" s="7">
        <v>88.853195190429688</v>
      </c>
    </row>
    <row r="127" spans="1:6">
      <c r="A127" s="6" t="s">
        <v>372</v>
      </c>
      <c r="B127" s="7">
        <v>6</v>
      </c>
      <c r="C127" s="7">
        <v>116.62628173828125</v>
      </c>
      <c r="D127" s="8">
        <f t="shared" si="2"/>
        <v>38139</v>
      </c>
      <c r="E127" s="7">
        <f t="shared" si="3"/>
        <v>92.29592641194661</v>
      </c>
      <c r="F127" s="7">
        <v>116.62628173828125</v>
      </c>
    </row>
    <row r="128" spans="1:6">
      <c r="A128" s="6" t="s">
        <v>372</v>
      </c>
      <c r="B128" s="7">
        <v>7</v>
      </c>
      <c r="C128" s="7">
        <v>75.105186462402344</v>
      </c>
      <c r="D128" s="8">
        <f t="shared" si="2"/>
        <v>38169</v>
      </c>
      <c r="E128" s="7">
        <f t="shared" si="3"/>
        <v>105.35865020751953</v>
      </c>
      <c r="F128" s="7">
        <v>75.105186462402344</v>
      </c>
    </row>
    <row r="129" spans="1:6">
      <c r="A129" s="6" t="s">
        <v>372</v>
      </c>
      <c r="B129" s="7">
        <v>8</v>
      </c>
      <c r="C129" s="7">
        <v>36.518341064453125</v>
      </c>
      <c r="D129" s="8">
        <f t="shared" si="2"/>
        <v>38200</v>
      </c>
      <c r="E129" s="7">
        <f t="shared" si="3"/>
        <v>93.528221130371094</v>
      </c>
      <c r="F129" s="7">
        <v>36.518341064453125</v>
      </c>
    </row>
    <row r="130" spans="1:6">
      <c r="A130" s="6" t="s">
        <v>372</v>
      </c>
      <c r="B130" s="7">
        <v>9</v>
      </c>
      <c r="C130" s="7">
        <v>64.541000366210938</v>
      </c>
      <c r="D130" s="8">
        <f t="shared" si="2"/>
        <v>38231</v>
      </c>
      <c r="E130" s="7">
        <f t="shared" si="3"/>
        <v>76.083269755045578</v>
      </c>
      <c r="F130" s="7">
        <v>64.541000366210938</v>
      </c>
    </row>
    <row r="131" spans="1:6">
      <c r="A131" s="6" t="s">
        <v>372</v>
      </c>
      <c r="B131" s="7">
        <v>10</v>
      </c>
      <c r="C131" s="7">
        <v>56.458221435546875</v>
      </c>
      <c r="D131" s="8">
        <f t="shared" ref="D131:D194" si="4">DATE(A131,B131,1)</f>
        <v>38261</v>
      </c>
      <c r="E131" s="7">
        <f t="shared" si="3"/>
        <v>58.721509297688804</v>
      </c>
      <c r="F131" s="7">
        <v>56.458221435546875</v>
      </c>
    </row>
    <row r="132" spans="1:6">
      <c r="A132" s="6" t="s">
        <v>372</v>
      </c>
      <c r="B132" s="7">
        <v>11</v>
      </c>
      <c r="C132" s="7">
        <v>39.248569488525391</v>
      </c>
      <c r="D132" s="8">
        <f t="shared" si="4"/>
        <v>38292</v>
      </c>
      <c r="E132" s="7">
        <f t="shared" si="3"/>
        <v>52.505854288736977</v>
      </c>
      <c r="F132" s="7">
        <v>39.248569488525391</v>
      </c>
    </row>
    <row r="133" spans="1:6">
      <c r="A133" s="6" t="s">
        <v>372</v>
      </c>
      <c r="B133" s="7">
        <v>12</v>
      </c>
      <c r="C133" s="7">
        <v>81.476364135742188</v>
      </c>
      <c r="D133" s="8">
        <f t="shared" si="4"/>
        <v>38322</v>
      </c>
      <c r="E133" s="7">
        <f t="shared" si="3"/>
        <v>53.415930430094399</v>
      </c>
      <c r="F133" s="7">
        <v>81.476364135742188</v>
      </c>
    </row>
    <row r="134" spans="1:6">
      <c r="A134" s="6" t="s">
        <v>373</v>
      </c>
      <c r="B134" s="7">
        <v>1</v>
      </c>
      <c r="C134" s="7">
        <v>175.24545288085938</v>
      </c>
      <c r="D134" s="8">
        <f t="shared" si="4"/>
        <v>38353</v>
      </c>
      <c r="E134" s="7">
        <f t="shared" ref="E134:E197" si="5">AVERAGE(C131:C133)</f>
        <v>59.06105168660482</v>
      </c>
      <c r="F134" s="7">
        <v>175.24545288085938</v>
      </c>
    </row>
    <row r="135" spans="1:6">
      <c r="A135" s="6" t="s">
        <v>373</v>
      </c>
      <c r="B135" s="7">
        <v>2</v>
      </c>
      <c r="C135" s="7">
        <v>112.56401824951172</v>
      </c>
      <c r="D135" s="8">
        <f t="shared" si="4"/>
        <v>38384</v>
      </c>
      <c r="E135" s="7">
        <f t="shared" si="5"/>
        <v>98.656795501708984</v>
      </c>
      <c r="F135" s="7">
        <v>112.56401824951172</v>
      </c>
    </row>
    <row r="136" spans="1:6">
      <c r="A136" s="6" t="s">
        <v>373</v>
      </c>
      <c r="B136" s="7">
        <v>3</v>
      </c>
      <c r="C136" s="7">
        <v>107.54734039306641</v>
      </c>
      <c r="D136" s="8">
        <f t="shared" si="4"/>
        <v>38412</v>
      </c>
      <c r="E136" s="7">
        <f t="shared" si="5"/>
        <v>123.09527842203777</v>
      </c>
      <c r="F136" s="7">
        <v>107.54734039306641</v>
      </c>
    </row>
    <row r="137" spans="1:6">
      <c r="A137" s="6" t="s">
        <v>373</v>
      </c>
      <c r="B137" s="7">
        <v>4</v>
      </c>
      <c r="C137" s="7">
        <v>75.751968383789063</v>
      </c>
      <c r="D137" s="8">
        <f t="shared" si="4"/>
        <v>38443</v>
      </c>
      <c r="E137" s="7">
        <f t="shared" si="5"/>
        <v>131.78560384114584</v>
      </c>
      <c r="F137" s="7">
        <v>75.751968383789063</v>
      </c>
    </row>
    <row r="138" spans="1:6">
      <c r="A138" s="6" t="s">
        <v>373</v>
      </c>
      <c r="B138" s="7">
        <v>5</v>
      </c>
      <c r="C138" s="7">
        <v>32.715450286865234</v>
      </c>
      <c r="D138" s="8">
        <f t="shared" si="4"/>
        <v>38473</v>
      </c>
      <c r="E138" s="7">
        <f t="shared" si="5"/>
        <v>98.621109008789063</v>
      </c>
      <c r="F138" s="7">
        <v>32.715450286865234</v>
      </c>
    </row>
    <row r="139" spans="1:6">
      <c r="A139" s="6" t="s">
        <v>373</v>
      </c>
      <c r="B139" s="7">
        <v>6</v>
      </c>
      <c r="C139" s="7">
        <v>85.243988037109375</v>
      </c>
      <c r="D139" s="8">
        <f t="shared" si="4"/>
        <v>38504</v>
      </c>
      <c r="E139" s="7">
        <f t="shared" si="5"/>
        <v>72.004919687906906</v>
      </c>
      <c r="F139" s="7">
        <v>85.243988037109375</v>
      </c>
    </row>
    <row r="140" spans="1:6">
      <c r="A140" s="6" t="s">
        <v>373</v>
      </c>
      <c r="B140" s="7">
        <v>7</v>
      </c>
      <c r="C140" s="7">
        <v>26.123069763183594</v>
      </c>
      <c r="D140" s="8">
        <f t="shared" si="4"/>
        <v>38534</v>
      </c>
      <c r="E140" s="7">
        <f t="shared" si="5"/>
        <v>64.570468902587891</v>
      </c>
      <c r="F140" s="7">
        <v>26.123069763183594</v>
      </c>
    </row>
    <row r="141" spans="1:6">
      <c r="A141" s="6" t="s">
        <v>373</v>
      </c>
      <c r="B141" s="7">
        <v>8</v>
      </c>
      <c r="C141" s="7">
        <v>49.513332366943359</v>
      </c>
      <c r="D141" s="8">
        <f t="shared" si="4"/>
        <v>38565</v>
      </c>
      <c r="E141" s="7">
        <f t="shared" si="5"/>
        <v>48.027502695719399</v>
      </c>
      <c r="F141" s="7">
        <v>49.513332366943359</v>
      </c>
    </row>
    <row r="142" spans="1:6">
      <c r="A142" s="6" t="s">
        <v>373</v>
      </c>
      <c r="B142" s="7">
        <v>9</v>
      </c>
      <c r="C142" s="7">
        <v>138.844970703125</v>
      </c>
      <c r="D142" s="8">
        <f t="shared" si="4"/>
        <v>38596</v>
      </c>
      <c r="E142" s="7">
        <f t="shared" si="5"/>
        <v>53.626796722412109</v>
      </c>
      <c r="F142" s="7">
        <v>138.844970703125</v>
      </c>
    </row>
    <row r="143" spans="1:6">
      <c r="A143" s="6" t="s">
        <v>373</v>
      </c>
      <c r="B143" s="7">
        <v>10</v>
      </c>
      <c r="C143" s="7">
        <v>141.33836364746094</v>
      </c>
      <c r="D143" s="8">
        <f t="shared" si="4"/>
        <v>38626</v>
      </c>
      <c r="E143" s="7">
        <f t="shared" si="5"/>
        <v>71.493790944417313</v>
      </c>
      <c r="F143" s="7">
        <v>141.33836364746094</v>
      </c>
    </row>
    <row r="144" spans="1:6">
      <c r="A144" s="6" t="s">
        <v>373</v>
      </c>
      <c r="B144" s="7">
        <v>11</v>
      </c>
      <c r="C144" s="7">
        <v>55.574321746826172</v>
      </c>
      <c r="D144" s="8">
        <f t="shared" si="4"/>
        <v>38657</v>
      </c>
      <c r="E144" s="7">
        <f t="shared" si="5"/>
        <v>109.89888890584309</v>
      </c>
      <c r="F144" s="7">
        <v>55.574321746826172</v>
      </c>
    </row>
    <row r="145" spans="1:6">
      <c r="A145" s="6" t="s">
        <v>373</v>
      </c>
      <c r="B145" s="7">
        <v>12</v>
      </c>
      <c r="C145" s="7">
        <v>96.363143920898438</v>
      </c>
      <c r="D145" s="8">
        <f t="shared" si="4"/>
        <v>38687</v>
      </c>
      <c r="E145" s="7">
        <f t="shared" si="5"/>
        <v>111.91921869913737</v>
      </c>
      <c r="F145" s="7">
        <v>96.363143920898438</v>
      </c>
    </row>
    <row r="146" spans="1:6">
      <c r="A146" s="6" t="s">
        <v>374</v>
      </c>
      <c r="B146" s="7">
        <v>1</v>
      </c>
      <c r="C146" s="7">
        <v>104.82419586181641</v>
      </c>
      <c r="D146" s="8">
        <f t="shared" si="4"/>
        <v>38718</v>
      </c>
      <c r="E146" s="7">
        <f t="shared" si="5"/>
        <v>97.758609771728516</v>
      </c>
      <c r="F146" s="7">
        <v>104.82419586181641</v>
      </c>
    </row>
    <row r="147" spans="1:6">
      <c r="A147" s="6" t="s">
        <v>374</v>
      </c>
      <c r="B147" s="7">
        <v>2</v>
      </c>
      <c r="C147" s="7">
        <v>79.359542846679688</v>
      </c>
      <c r="D147" s="8">
        <f t="shared" si="4"/>
        <v>38749</v>
      </c>
      <c r="E147" s="7">
        <f t="shared" si="5"/>
        <v>85.587220509847</v>
      </c>
      <c r="F147" s="7">
        <v>79.359542846679688</v>
      </c>
    </row>
    <row r="148" spans="1:6">
      <c r="A148" s="6" t="s">
        <v>374</v>
      </c>
      <c r="B148" s="7">
        <v>3</v>
      </c>
      <c r="C148" s="7">
        <v>94.511299133300781</v>
      </c>
      <c r="D148" s="8">
        <f t="shared" si="4"/>
        <v>38777</v>
      </c>
      <c r="E148" s="7">
        <f t="shared" si="5"/>
        <v>93.515627543131515</v>
      </c>
      <c r="F148" s="7">
        <v>94.511299133300781</v>
      </c>
    </row>
    <row r="149" spans="1:6">
      <c r="A149" s="6" t="s">
        <v>374</v>
      </c>
      <c r="B149" s="7">
        <v>4</v>
      </c>
      <c r="C149" s="7">
        <v>162.16506958007813</v>
      </c>
      <c r="D149" s="8">
        <f t="shared" si="4"/>
        <v>38808</v>
      </c>
      <c r="E149" s="7">
        <f t="shared" si="5"/>
        <v>92.898345947265625</v>
      </c>
      <c r="F149" s="7">
        <v>162.16506958007813</v>
      </c>
    </row>
    <row r="150" spans="1:6">
      <c r="A150" s="6" t="s">
        <v>374</v>
      </c>
      <c r="B150" s="7">
        <v>5</v>
      </c>
      <c r="C150" s="7">
        <v>116.80759429931641</v>
      </c>
      <c r="D150" s="8">
        <f t="shared" si="4"/>
        <v>38838</v>
      </c>
      <c r="E150" s="7">
        <f t="shared" si="5"/>
        <v>112.01197052001953</v>
      </c>
      <c r="F150" s="7">
        <v>116.80759429931641</v>
      </c>
    </row>
    <row r="151" spans="1:6">
      <c r="A151" s="6" t="s">
        <v>374</v>
      </c>
      <c r="B151" s="7">
        <v>6</v>
      </c>
      <c r="C151" s="7">
        <v>91.258888244628906</v>
      </c>
      <c r="D151" s="8">
        <f t="shared" si="4"/>
        <v>38869</v>
      </c>
      <c r="E151" s="7">
        <f t="shared" si="5"/>
        <v>124.49465433756511</v>
      </c>
      <c r="F151" s="7">
        <v>91.258888244628906</v>
      </c>
    </row>
    <row r="152" spans="1:6">
      <c r="A152" s="6" t="s">
        <v>374</v>
      </c>
      <c r="B152" s="7">
        <v>7</v>
      </c>
      <c r="C152" s="7">
        <v>79.230033874511719</v>
      </c>
      <c r="D152" s="8">
        <f t="shared" si="4"/>
        <v>38899</v>
      </c>
      <c r="E152" s="7">
        <f t="shared" si="5"/>
        <v>123.41051737467448</v>
      </c>
      <c r="F152" s="7">
        <v>79.230033874511719</v>
      </c>
    </row>
    <row r="153" spans="1:6">
      <c r="A153" s="6" t="s">
        <v>374</v>
      </c>
      <c r="B153" s="7">
        <v>8</v>
      </c>
      <c r="C153" s="7">
        <v>101.62161254882813</v>
      </c>
      <c r="D153" s="8">
        <f t="shared" si="4"/>
        <v>38930</v>
      </c>
      <c r="E153" s="7">
        <f t="shared" si="5"/>
        <v>95.765505472819015</v>
      </c>
      <c r="F153" s="7">
        <v>101.62161254882813</v>
      </c>
    </row>
    <row r="154" spans="1:6">
      <c r="A154" s="6" t="s">
        <v>374</v>
      </c>
      <c r="B154" s="7">
        <v>9</v>
      </c>
      <c r="C154" s="7">
        <v>95.0235595703125</v>
      </c>
      <c r="D154" s="8">
        <f t="shared" si="4"/>
        <v>38961</v>
      </c>
      <c r="E154" s="7">
        <f t="shared" si="5"/>
        <v>90.703511555989579</v>
      </c>
      <c r="F154" s="7">
        <v>95.0235595703125</v>
      </c>
    </row>
    <row r="155" spans="1:6">
      <c r="A155" s="6" t="s">
        <v>374</v>
      </c>
      <c r="B155" s="7">
        <v>10</v>
      </c>
      <c r="C155" s="7">
        <v>128.98966979980469</v>
      </c>
      <c r="D155" s="8">
        <f t="shared" si="4"/>
        <v>38991</v>
      </c>
      <c r="E155" s="7">
        <f t="shared" si="5"/>
        <v>91.95840199788411</v>
      </c>
      <c r="F155" s="7">
        <v>128.98966979980469</v>
      </c>
    </row>
    <row r="156" spans="1:6">
      <c r="A156" s="6" t="s">
        <v>374</v>
      </c>
      <c r="B156" s="7">
        <v>11</v>
      </c>
      <c r="C156" s="7">
        <v>102.03369903564453</v>
      </c>
      <c r="D156" s="8">
        <f t="shared" si="4"/>
        <v>39022</v>
      </c>
      <c r="E156" s="7">
        <f t="shared" si="5"/>
        <v>108.54494730631511</v>
      </c>
      <c r="F156" s="7">
        <v>102.03369903564453</v>
      </c>
    </row>
    <row r="157" spans="1:6">
      <c r="A157" s="6" t="s">
        <v>374</v>
      </c>
      <c r="B157" s="7">
        <v>12</v>
      </c>
      <c r="C157" s="7">
        <v>58.930580139160156</v>
      </c>
      <c r="D157" s="8">
        <f t="shared" si="4"/>
        <v>39052</v>
      </c>
      <c r="E157" s="7">
        <f t="shared" si="5"/>
        <v>108.68230946858723</v>
      </c>
      <c r="F157" s="7">
        <v>58.930580139160156</v>
      </c>
    </row>
    <row r="158" spans="1:6">
      <c r="A158" s="6" t="s">
        <v>375</v>
      </c>
      <c r="B158" s="7">
        <v>1</v>
      </c>
      <c r="C158" s="7">
        <v>149.06184387207031</v>
      </c>
      <c r="D158" s="8">
        <f t="shared" si="4"/>
        <v>39083</v>
      </c>
      <c r="E158" s="7">
        <f t="shared" si="5"/>
        <v>96.651316324869796</v>
      </c>
      <c r="F158" s="7">
        <v>149.06184387207031</v>
      </c>
    </row>
    <row r="159" spans="1:6">
      <c r="A159" s="6" t="s">
        <v>375</v>
      </c>
      <c r="B159" s="7">
        <v>2</v>
      </c>
      <c r="C159" s="7">
        <v>106.78694152832031</v>
      </c>
      <c r="D159" s="8">
        <f t="shared" si="4"/>
        <v>39114</v>
      </c>
      <c r="E159" s="7">
        <f t="shared" si="5"/>
        <v>103.342041015625</v>
      </c>
      <c r="F159" s="7">
        <v>106.78694152832031</v>
      </c>
    </row>
    <row r="160" spans="1:6">
      <c r="A160" s="6" t="s">
        <v>375</v>
      </c>
      <c r="B160" s="7">
        <v>3</v>
      </c>
      <c r="C160" s="7">
        <v>83.08111572265625</v>
      </c>
      <c r="D160" s="8">
        <f t="shared" si="4"/>
        <v>39142</v>
      </c>
      <c r="E160" s="7">
        <f t="shared" si="5"/>
        <v>104.92645517985027</v>
      </c>
      <c r="F160" s="7">
        <v>83.08111572265625</v>
      </c>
    </row>
    <row r="161" spans="1:6">
      <c r="A161" s="6" t="s">
        <v>375</v>
      </c>
      <c r="B161" s="7">
        <v>4</v>
      </c>
      <c r="C161" s="7">
        <v>154.73651123046875</v>
      </c>
      <c r="D161" s="8">
        <f t="shared" si="4"/>
        <v>39173</v>
      </c>
      <c r="E161" s="7">
        <f t="shared" si="5"/>
        <v>112.9766337076823</v>
      </c>
      <c r="F161" s="7">
        <v>154.73651123046875</v>
      </c>
    </row>
    <row r="162" spans="1:6">
      <c r="A162" s="6" t="s">
        <v>375</v>
      </c>
      <c r="B162" s="7">
        <v>5</v>
      </c>
      <c r="C162" s="7">
        <v>87.805572509765625</v>
      </c>
      <c r="D162" s="8">
        <f t="shared" si="4"/>
        <v>39203</v>
      </c>
      <c r="E162" s="7">
        <f t="shared" si="5"/>
        <v>114.86818949381511</v>
      </c>
      <c r="F162" s="7">
        <v>87.805572509765625</v>
      </c>
    </row>
    <row r="163" spans="1:6">
      <c r="A163" s="6" t="s">
        <v>375</v>
      </c>
      <c r="B163" s="7">
        <v>6</v>
      </c>
      <c r="C163" s="7">
        <v>86.862983703613281</v>
      </c>
      <c r="D163" s="8">
        <f t="shared" si="4"/>
        <v>39234</v>
      </c>
      <c r="E163" s="7">
        <f t="shared" si="5"/>
        <v>108.5410664876302</v>
      </c>
      <c r="F163" s="7">
        <v>86.862983703613281</v>
      </c>
    </row>
    <row r="164" spans="1:6">
      <c r="A164" s="6" t="s">
        <v>375</v>
      </c>
      <c r="B164" s="7">
        <v>7</v>
      </c>
      <c r="C164" s="7">
        <v>84.860023498535156</v>
      </c>
      <c r="D164" s="8">
        <f t="shared" si="4"/>
        <v>39264</v>
      </c>
      <c r="E164" s="7">
        <f t="shared" si="5"/>
        <v>109.80168914794922</v>
      </c>
      <c r="F164" s="7">
        <v>84.860023498535156</v>
      </c>
    </row>
    <row r="165" spans="1:6">
      <c r="A165" s="6" t="s">
        <v>375</v>
      </c>
      <c r="B165" s="7">
        <v>8</v>
      </c>
      <c r="C165" s="7">
        <v>39.615016937255859</v>
      </c>
      <c r="D165" s="8">
        <f t="shared" si="4"/>
        <v>39295</v>
      </c>
      <c r="E165" s="7">
        <f t="shared" si="5"/>
        <v>86.509526570638016</v>
      </c>
      <c r="F165" s="7">
        <v>39.615016937255859</v>
      </c>
    </row>
    <row r="166" spans="1:6">
      <c r="A166" s="6" t="s">
        <v>375</v>
      </c>
      <c r="B166" s="7">
        <v>9</v>
      </c>
      <c r="C166" s="7">
        <v>61.486484527587891</v>
      </c>
      <c r="D166" s="8">
        <f t="shared" si="4"/>
        <v>39326</v>
      </c>
      <c r="E166" s="7">
        <f t="shared" si="5"/>
        <v>70.446008046468094</v>
      </c>
      <c r="F166" s="7">
        <v>61.486484527587891</v>
      </c>
    </row>
    <row r="167" spans="1:6">
      <c r="A167" s="6" t="s">
        <v>375</v>
      </c>
      <c r="B167" s="7">
        <v>10</v>
      </c>
      <c r="C167" s="7">
        <v>85.839607238769531</v>
      </c>
      <c r="D167" s="8">
        <f t="shared" si="4"/>
        <v>39356</v>
      </c>
      <c r="E167" s="7">
        <f t="shared" si="5"/>
        <v>61.987174987792969</v>
      </c>
      <c r="F167" s="7">
        <v>85.839607238769531</v>
      </c>
    </row>
    <row r="168" spans="1:6">
      <c r="A168" s="6" t="s">
        <v>375</v>
      </c>
      <c r="B168" s="7">
        <v>11</v>
      </c>
      <c r="C168" s="7">
        <v>57.531761169433594</v>
      </c>
      <c r="D168" s="8">
        <f t="shared" si="4"/>
        <v>39387</v>
      </c>
      <c r="E168" s="7">
        <f t="shared" si="5"/>
        <v>62.313702901204429</v>
      </c>
      <c r="F168" s="7">
        <v>57.531761169433594</v>
      </c>
    </row>
    <row r="169" spans="1:6">
      <c r="A169" s="6" t="s">
        <v>375</v>
      </c>
      <c r="B169" s="7">
        <v>12</v>
      </c>
      <c r="C169" s="7">
        <v>125.64628601074219</v>
      </c>
      <c r="D169" s="8">
        <f t="shared" si="4"/>
        <v>39417</v>
      </c>
      <c r="E169" s="7">
        <f t="shared" si="5"/>
        <v>68.285950978597</v>
      </c>
      <c r="F169" s="7">
        <v>125.64628601074219</v>
      </c>
    </row>
    <row r="170" spans="1:6">
      <c r="A170" s="6" t="s">
        <v>376</v>
      </c>
      <c r="B170" s="7">
        <v>1</v>
      </c>
      <c r="C170" s="7">
        <v>124.26589202880859</v>
      </c>
      <c r="D170" s="8">
        <f t="shared" si="4"/>
        <v>39448</v>
      </c>
      <c r="E170" s="7">
        <f t="shared" si="5"/>
        <v>89.672551472981766</v>
      </c>
      <c r="F170" s="7">
        <v>124.26589202880859</v>
      </c>
    </row>
    <row r="171" spans="1:6">
      <c r="A171" s="6" t="s">
        <v>376</v>
      </c>
      <c r="B171" s="7">
        <v>2</v>
      </c>
      <c r="C171" s="7">
        <v>143.63006591796875</v>
      </c>
      <c r="D171" s="8">
        <f t="shared" si="4"/>
        <v>39479</v>
      </c>
      <c r="E171" s="7">
        <f t="shared" si="5"/>
        <v>102.48131306966145</v>
      </c>
      <c r="F171" s="7">
        <v>143.63006591796875</v>
      </c>
    </row>
    <row r="172" spans="1:6">
      <c r="A172" s="6" t="s">
        <v>376</v>
      </c>
      <c r="B172" s="7">
        <v>3</v>
      </c>
      <c r="C172" s="7">
        <v>145.35331726074219</v>
      </c>
      <c r="D172" s="8">
        <f t="shared" si="4"/>
        <v>39508</v>
      </c>
      <c r="E172" s="7">
        <f t="shared" si="5"/>
        <v>131.18074798583984</v>
      </c>
      <c r="F172" s="7">
        <v>145.35331726074219</v>
      </c>
    </row>
    <row r="173" spans="1:6">
      <c r="A173" s="6" t="s">
        <v>376</v>
      </c>
      <c r="B173" s="7">
        <v>4</v>
      </c>
      <c r="C173" s="7">
        <v>145.44219970703125</v>
      </c>
      <c r="D173" s="8">
        <f t="shared" si="4"/>
        <v>39539</v>
      </c>
      <c r="E173" s="7">
        <f t="shared" si="5"/>
        <v>137.7497584025065</v>
      </c>
      <c r="F173" s="7">
        <v>145.44219970703125</v>
      </c>
    </row>
    <row r="174" spans="1:6">
      <c r="A174" s="6" t="s">
        <v>376</v>
      </c>
      <c r="B174" s="7">
        <v>5</v>
      </c>
      <c r="C174" s="7">
        <v>111.40499877929688</v>
      </c>
      <c r="D174" s="8">
        <f t="shared" si="4"/>
        <v>39569</v>
      </c>
      <c r="E174" s="7">
        <f t="shared" si="5"/>
        <v>144.80852762858072</v>
      </c>
      <c r="F174" s="7">
        <v>111.40499877929688</v>
      </c>
    </row>
    <row r="175" spans="1:6">
      <c r="A175" s="6" t="s">
        <v>376</v>
      </c>
      <c r="B175" s="7">
        <v>6</v>
      </c>
      <c r="C175" s="7">
        <v>103.02749633789063</v>
      </c>
      <c r="D175" s="8">
        <f t="shared" si="4"/>
        <v>39600</v>
      </c>
      <c r="E175" s="7">
        <f t="shared" si="5"/>
        <v>134.06683858235678</v>
      </c>
      <c r="F175" s="7">
        <v>103.02749633789063</v>
      </c>
    </row>
    <row r="176" spans="1:6">
      <c r="A176" s="6" t="s">
        <v>376</v>
      </c>
      <c r="B176" s="7">
        <v>7</v>
      </c>
      <c r="C176" s="7">
        <v>25.987541198730469</v>
      </c>
      <c r="D176" s="8">
        <f t="shared" si="4"/>
        <v>39630</v>
      </c>
      <c r="E176" s="7">
        <f t="shared" si="5"/>
        <v>119.95823160807292</v>
      </c>
      <c r="F176" s="7">
        <v>25.987541198730469</v>
      </c>
    </row>
    <row r="177" spans="1:6">
      <c r="A177" s="6" t="s">
        <v>376</v>
      </c>
      <c r="B177" s="7">
        <v>8</v>
      </c>
      <c r="C177" s="7">
        <v>85.451728820800781</v>
      </c>
      <c r="D177" s="8">
        <f t="shared" si="4"/>
        <v>39661</v>
      </c>
      <c r="E177" s="7">
        <f t="shared" si="5"/>
        <v>80.140012105305985</v>
      </c>
      <c r="F177" s="7">
        <v>85.451728820800781</v>
      </c>
    </row>
    <row r="178" spans="1:6">
      <c r="A178" s="6" t="s">
        <v>376</v>
      </c>
      <c r="B178" s="7">
        <v>9</v>
      </c>
      <c r="C178" s="7">
        <v>120.65712738037109</v>
      </c>
      <c r="D178" s="8">
        <f t="shared" si="4"/>
        <v>39692</v>
      </c>
      <c r="E178" s="7">
        <f t="shared" si="5"/>
        <v>71.488922119140625</v>
      </c>
      <c r="F178" s="7">
        <v>120.65712738037109</v>
      </c>
    </row>
    <row r="179" spans="1:6">
      <c r="A179" s="6" t="s">
        <v>376</v>
      </c>
      <c r="B179" s="7">
        <v>10</v>
      </c>
      <c r="C179" s="7">
        <v>199.23495483398438</v>
      </c>
      <c r="D179" s="8">
        <f t="shared" si="4"/>
        <v>39722</v>
      </c>
      <c r="E179" s="7">
        <f t="shared" si="5"/>
        <v>77.365465799967453</v>
      </c>
      <c r="F179" s="7">
        <v>199.23495483398438</v>
      </c>
    </row>
    <row r="180" spans="1:6">
      <c r="A180" s="6" t="s">
        <v>376</v>
      </c>
      <c r="B180" s="7">
        <v>11</v>
      </c>
      <c r="C180" s="7">
        <v>111.72711181640625</v>
      </c>
      <c r="D180" s="8">
        <f t="shared" si="4"/>
        <v>39753</v>
      </c>
      <c r="E180" s="7">
        <f t="shared" si="5"/>
        <v>135.11460367838541</v>
      </c>
      <c r="F180" s="7">
        <v>111.72711181640625</v>
      </c>
    </row>
    <row r="181" spans="1:6">
      <c r="A181" s="6" t="s">
        <v>376</v>
      </c>
      <c r="B181" s="7">
        <v>12</v>
      </c>
      <c r="C181" s="7">
        <v>143.16580200195313</v>
      </c>
      <c r="D181" s="8">
        <f t="shared" si="4"/>
        <v>39783</v>
      </c>
      <c r="E181" s="7">
        <f t="shared" si="5"/>
        <v>143.87306467692056</v>
      </c>
      <c r="F181" s="7">
        <v>143.16580200195313</v>
      </c>
    </row>
    <row r="182" spans="1:6">
      <c r="A182" s="6" t="s">
        <v>377</v>
      </c>
      <c r="B182" s="7">
        <v>1</v>
      </c>
      <c r="C182" s="7">
        <v>121.88999938964844</v>
      </c>
      <c r="D182" s="8">
        <f t="shared" si="4"/>
        <v>39814</v>
      </c>
      <c r="E182" s="7">
        <f t="shared" si="5"/>
        <v>151.37595621744791</v>
      </c>
      <c r="F182" s="7">
        <v>121.88999938964844</v>
      </c>
    </row>
    <row r="183" spans="1:6">
      <c r="A183" s="6" t="s">
        <v>377</v>
      </c>
      <c r="B183" s="7">
        <v>2</v>
      </c>
      <c r="C183" s="7">
        <v>57.714054107666016</v>
      </c>
      <c r="D183" s="8">
        <f t="shared" si="4"/>
        <v>39845</v>
      </c>
      <c r="E183" s="7">
        <f t="shared" si="5"/>
        <v>125.59430440266927</v>
      </c>
      <c r="F183" s="7">
        <v>57.714054107666016</v>
      </c>
    </row>
    <row r="184" spans="1:6">
      <c r="A184" s="6" t="s">
        <v>377</v>
      </c>
      <c r="B184" s="7">
        <v>3</v>
      </c>
      <c r="C184" s="7">
        <v>94.724067687988281</v>
      </c>
      <c r="D184" s="8">
        <f t="shared" si="4"/>
        <v>39873</v>
      </c>
      <c r="E184" s="7">
        <f t="shared" si="5"/>
        <v>107.58995183308919</v>
      </c>
      <c r="F184" s="7">
        <v>94.724067687988281</v>
      </c>
    </row>
    <row r="185" spans="1:6">
      <c r="A185" s="6" t="s">
        <v>377</v>
      </c>
      <c r="B185" s="7">
        <v>4</v>
      </c>
      <c r="C185" s="7">
        <v>92.3538818359375</v>
      </c>
      <c r="D185" s="8">
        <f t="shared" si="4"/>
        <v>39904</v>
      </c>
      <c r="E185" s="7">
        <f t="shared" si="5"/>
        <v>91.442707061767578</v>
      </c>
      <c r="F185" s="7">
        <v>92.3538818359375</v>
      </c>
    </row>
    <row r="186" spans="1:6">
      <c r="A186" s="6" t="s">
        <v>377</v>
      </c>
      <c r="B186" s="7">
        <v>5</v>
      </c>
      <c r="C186" s="7">
        <v>45.955036163330078</v>
      </c>
      <c r="D186" s="8">
        <f t="shared" si="4"/>
        <v>39934</v>
      </c>
      <c r="E186" s="7">
        <f t="shared" si="5"/>
        <v>81.597334543863937</v>
      </c>
      <c r="F186" s="7">
        <v>45.955036163330078</v>
      </c>
    </row>
    <row r="187" spans="1:6">
      <c r="A187" s="6" t="s">
        <v>377</v>
      </c>
      <c r="B187" s="7">
        <v>6</v>
      </c>
      <c r="C187" s="7">
        <v>122.24413299560547</v>
      </c>
      <c r="D187" s="8">
        <f t="shared" si="4"/>
        <v>39965</v>
      </c>
      <c r="E187" s="7">
        <f t="shared" si="5"/>
        <v>77.677661895751953</v>
      </c>
      <c r="F187" s="7">
        <v>122.24413299560547</v>
      </c>
    </row>
    <row r="188" spans="1:6">
      <c r="A188" s="6" t="s">
        <v>377</v>
      </c>
      <c r="B188" s="7">
        <v>7</v>
      </c>
      <c r="C188" s="7">
        <v>95.613761901855469</v>
      </c>
      <c r="D188" s="8">
        <f t="shared" si="4"/>
        <v>39995</v>
      </c>
      <c r="E188" s="7">
        <f t="shared" si="5"/>
        <v>86.851016998291016</v>
      </c>
      <c r="F188" s="7">
        <v>95.613761901855469</v>
      </c>
    </row>
    <row r="189" spans="1:6">
      <c r="A189" s="6" t="s">
        <v>377</v>
      </c>
      <c r="B189" s="7">
        <v>8</v>
      </c>
      <c r="C189" s="7">
        <v>94.16583251953125</v>
      </c>
      <c r="D189" s="8">
        <f t="shared" si="4"/>
        <v>40026</v>
      </c>
      <c r="E189" s="7">
        <f t="shared" si="5"/>
        <v>87.937643686930343</v>
      </c>
      <c r="F189" s="7">
        <v>94.16583251953125</v>
      </c>
    </row>
    <row r="190" spans="1:6">
      <c r="A190" s="6" t="s">
        <v>377</v>
      </c>
      <c r="B190" s="7">
        <v>9</v>
      </c>
      <c r="C190" s="7">
        <v>32.38641357421875</v>
      </c>
      <c r="D190" s="8">
        <f t="shared" si="4"/>
        <v>40057</v>
      </c>
      <c r="E190" s="7">
        <f t="shared" si="5"/>
        <v>104.00790913899739</v>
      </c>
      <c r="F190" s="7">
        <v>32.38641357421875</v>
      </c>
    </row>
    <row r="191" spans="1:6">
      <c r="A191" s="6" t="s">
        <v>377</v>
      </c>
      <c r="B191" s="7">
        <v>10</v>
      </c>
      <c r="C191" s="7">
        <v>67.629600524902344</v>
      </c>
      <c r="D191" s="8">
        <f t="shared" si="4"/>
        <v>40087</v>
      </c>
      <c r="E191" s="7">
        <f t="shared" si="5"/>
        <v>74.055335998535156</v>
      </c>
      <c r="F191" s="7">
        <v>67.629600524902344</v>
      </c>
    </row>
    <row r="192" spans="1:6">
      <c r="A192" s="6" t="s">
        <v>377</v>
      </c>
      <c r="B192" s="7">
        <v>11</v>
      </c>
      <c r="C192" s="7">
        <v>109.06280517578125</v>
      </c>
      <c r="D192" s="8">
        <f t="shared" si="4"/>
        <v>40118</v>
      </c>
      <c r="E192" s="7">
        <f t="shared" si="5"/>
        <v>64.727282206217453</v>
      </c>
      <c r="F192" s="7">
        <v>109.06280517578125</v>
      </c>
    </row>
    <row r="193" spans="1:6">
      <c r="A193" s="6" t="s">
        <v>377</v>
      </c>
      <c r="B193" s="7">
        <v>12</v>
      </c>
      <c r="C193" s="7">
        <v>130.10646057128906</v>
      </c>
      <c r="D193" s="8">
        <f t="shared" si="4"/>
        <v>40148</v>
      </c>
      <c r="E193" s="7">
        <f t="shared" si="5"/>
        <v>69.692939758300781</v>
      </c>
      <c r="F193" s="7">
        <v>130.10646057128906</v>
      </c>
    </row>
    <row r="194" spans="1:6">
      <c r="A194" s="6" t="s">
        <v>378</v>
      </c>
      <c r="B194" s="7">
        <v>1</v>
      </c>
      <c r="C194" s="7">
        <v>93.920608520507813</v>
      </c>
      <c r="D194" s="8">
        <f t="shared" si="4"/>
        <v>40179</v>
      </c>
      <c r="E194" s="7">
        <f t="shared" si="5"/>
        <v>102.26628875732422</v>
      </c>
      <c r="F194" s="7">
        <v>93.920608520507813</v>
      </c>
    </row>
    <row r="195" spans="1:6">
      <c r="A195" s="6" t="s">
        <v>378</v>
      </c>
      <c r="B195" s="7">
        <v>2</v>
      </c>
      <c r="C195" s="7">
        <v>146.21153259277344</v>
      </c>
      <c r="D195" s="8">
        <f t="shared" ref="D195:D258" si="6">DATE(A195,B195,1)</f>
        <v>40210</v>
      </c>
      <c r="E195" s="7">
        <f t="shared" si="5"/>
        <v>111.0299580891927</v>
      </c>
      <c r="F195" s="7">
        <v>146.21153259277344</v>
      </c>
    </row>
    <row r="196" spans="1:6">
      <c r="A196" s="6" t="s">
        <v>378</v>
      </c>
      <c r="B196" s="7">
        <v>3</v>
      </c>
      <c r="C196" s="7">
        <v>67.206161499023438</v>
      </c>
      <c r="D196" s="8">
        <f t="shared" si="6"/>
        <v>40238</v>
      </c>
      <c r="E196" s="7">
        <f t="shared" si="5"/>
        <v>123.41286722819011</v>
      </c>
      <c r="F196" s="7">
        <v>67.206161499023438</v>
      </c>
    </row>
    <row r="197" spans="1:6">
      <c r="A197" s="6" t="s">
        <v>378</v>
      </c>
      <c r="B197" s="7">
        <v>4</v>
      </c>
      <c r="C197" s="7">
        <v>71.5926513671875</v>
      </c>
      <c r="D197" s="8">
        <f t="shared" si="6"/>
        <v>40269</v>
      </c>
      <c r="E197" s="7">
        <f t="shared" si="5"/>
        <v>102.44610087076823</v>
      </c>
      <c r="F197" s="7">
        <v>71.5926513671875</v>
      </c>
    </row>
    <row r="198" spans="1:6">
      <c r="A198" s="6" t="s">
        <v>378</v>
      </c>
      <c r="B198" s="7">
        <v>5</v>
      </c>
      <c r="C198" s="7">
        <v>162.10675048828125</v>
      </c>
      <c r="D198" s="8">
        <f t="shared" si="6"/>
        <v>40299</v>
      </c>
      <c r="E198" s="7">
        <f t="shared" ref="E198:E261" si="7">AVERAGE(C195:C197)</f>
        <v>95.003448486328125</v>
      </c>
      <c r="F198" s="7">
        <v>162.10675048828125</v>
      </c>
    </row>
    <row r="199" spans="1:6">
      <c r="A199" s="6" t="s">
        <v>378</v>
      </c>
      <c r="B199" s="7">
        <v>6</v>
      </c>
      <c r="C199" s="7">
        <v>123.89997100830078</v>
      </c>
      <c r="D199" s="8">
        <f t="shared" si="6"/>
        <v>40330</v>
      </c>
      <c r="E199" s="7">
        <f t="shared" si="7"/>
        <v>100.30185445149739</v>
      </c>
      <c r="F199" s="7">
        <v>123.89997100830078</v>
      </c>
    </row>
    <row r="200" spans="1:6">
      <c r="A200" s="6" t="s">
        <v>378</v>
      </c>
      <c r="B200" s="7">
        <v>7</v>
      </c>
      <c r="C200" s="7">
        <v>123.31895446777344</v>
      </c>
      <c r="D200" s="8">
        <f t="shared" si="6"/>
        <v>40360</v>
      </c>
      <c r="E200" s="7">
        <f t="shared" si="7"/>
        <v>119.19979095458984</v>
      </c>
      <c r="F200" s="7">
        <v>123.31895446777344</v>
      </c>
    </row>
    <row r="201" spans="1:6">
      <c r="A201" s="6" t="s">
        <v>378</v>
      </c>
      <c r="B201" s="7">
        <v>8</v>
      </c>
      <c r="C201" s="7">
        <v>161.87393188476563</v>
      </c>
      <c r="D201" s="8">
        <f t="shared" si="6"/>
        <v>40391</v>
      </c>
      <c r="E201" s="7">
        <f t="shared" si="7"/>
        <v>136.4418919881185</v>
      </c>
      <c r="F201" s="7">
        <v>161.87393188476563</v>
      </c>
    </row>
    <row r="202" spans="1:6">
      <c r="A202" s="6" t="s">
        <v>378</v>
      </c>
      <c r="B202" s="7">
        <v>9</v>
      </c>
      <c r="C202" s="7">
        <v>104.35622406005859</v>
      </c>
      <c r="D202" s="8">
        <f t="shared" si="6"/>
        <v>40422</v>
      </c>
      <c r="E202" s="7">
        <f t="shared" si="7"/>
        <v>136.36428578694662</v>
      </c>
      <c r="F202" s="7">
        <v>104.35622406005859</v>
      </c>
    </row>
    <row r="203" spans="1:6">
      <c r="A203" s="6" t="s">
        <v>378</v>
      </c>
      <c r="B203" s="7">
        <v>10</v>
      </c>
      <c r="C203" s="7">
        <v>83.02374267578125</v>
      </c>
      <c r="D203" s="8">
        <f t="shared" si="6"/>
        <v>40452</v>
      </c>
      <c r="E203" s="7">
        <f t="shared" si="7"/>
        <v>129.84970347086588</v>
      </c>
      <c r="F203" s="7">
        <v>83.02374267578125</v>
      </c>
    </row>
    <row r="204" spans="1:6">
      <c r="A204" s="6" t="s">
        <v>378</v>
      </c>
      <c r="B204" s="7">
        <v>11</v>
      </c>
      <c r="C204" s="7">
        <v>79.667579650878906</v>
      </c>
      <c r="D204" s="8">
        <f t="shared" si="6"/>
        <v>40483</v>
      </c>
      <c r="E204" s="7">
        <f t="shared" si="7"/>
        <v>116.41796620686848</v>
      </c>
      <c r="F204" s="7">
        <v>79.667579650878906</v>
      </c>
    </row>
    <row r="205" spans="1:6">
      <c r="A205" s="6" t="s">
        <v>378</v>
      </c>
      <c r="B205" s="7">
        <v>12</v>
      </c>
      <c r="C205" s="7">
        <v>122.25597381591797</v>
      </c>
      <c r="D205" s="8">
        <f t="shared" si="6"/>
        <v>40513</v>
      </c>
      <c r="E205" s="7">
        <f t="shared" si="7"/>
        <v>89.015848795572921</v>
      </c>
      <c r="F205" s="7">
        <v>122.25597381591797</v>
      </c>
    </row>
    <row r="206" spans="1:6">
      <c r="A206" s="6" t="s">
        <v>379</v>
      </c>
      <c r="B206" s="7">
        <v>1</v>
      </c>
      <c r="C206" s="7">
        <v>56.334758758544922</v>
      </c>
      <c r="D206" s="8">
        <f t="shared" si="6"/>
        <v>40544</v>
      </c>
      <c r="E206" s="7">
        <f t="shared" si="7"/>
        <v>94.982432047526046</v>
      </c>
      <c r="F206" s="7">
        <v>56.334758758544922</v>
      </c>
    </row>
    <row r="207" spans="1:6">
      <c r="A207" s="6" t="s">
        <v>379</v>
      </c>
      <c r="B207" s="7">
        <v>2</v>
      </c>
      <c r="C207" s="7">
        <v>75.136482238769531</v>
      </c>
      <c r="D207" s="8">
        <f t="shared" si="6"/>
        <v>40575</v>
      </c>
      <c r="E207" s="7">
        <f t="shared" si="7"/>
        <v>86.086104075113937</v>
      </c>
      <c r="F207" s="7">
        <v>75.136482238769531</v>
      </c>
    </row>
    <row r="208" spans="1:6">
      <c r="A208" s="6" t="s">
        <v>379</v>
      </c>
      <c r="B208" s="7">
        <v>3</v>
      </c>
      <c r="C208" s="7">
        <v>84.233718872070313</v>
      </c>
      <c r="D208" s="8">
        <f t="shared" si="6"/>
        <v>40603</v>
      </c>
      <c r="E208" s="7">
        <f t="shared" si="7"/>
        <v>84.575738271077469</v>
      </c>
      <c r="F208" s="7">
        <v>84.233718872070313</v>
      </c>
    </row>
    <row r="209" spans="1:6">
      <c r="A209" s="6" t="s">
        <v>379</v>
      </c>
      <c r="B209" s="7">
        <v>4</v>
      </c>
      <c r="C209" s="7">
        <v>111.90540313720703</v>
      </c>
      <c r="D209" s="8">
        <f t="shared" si="6"/>
        <v>40634</v>
      </c>
      <c r="E209" s="7">
        <f t="shared" si="7"/>
        <v>71.901653289794922</v>
      </c>
      <c r="F209" s="7">
        <v>111.90540313720703</v>
      </c>
    </row>
    <row r="210" spans="1:6">
      <c r="A210" s="6" t="s">
        <v>379</v>
      </c>
      <c r="B210" s="7">
        <v>5</v>
      </c>
      <c r="C210" s="7">
        <v>91.910072326660156</v>
      </c>
      <c r="D210" s="8">
        <f t="shared" si="6"/>
        <v>40664</v>
      </c>
      <c r="E210" s="7">
        <f t="shared" si="7"/>
        <v>90.425201416015625</v>
      </c>
      <c r="F210" s="7">
        <v>91.910072326660156</v>
      </c>
    </row>
    <row r="211" spans="1:6">
      <c r="A211" s="6" t="s">
        <v>379</v>
      </c>
      <c r="B211" s="7">
        <v>6</v>
      </c>
      <c r="C211" s="7">
        <v>92.589630126953125</v>
      </c>
      <c r="D211" s="8">
        <f t="shared" si="6"/>
        <v>40695</v>
      </c>
      <c r="E211" s="7">
        <f t="shared" si="7"/>
        <v>96.016398111979171</v>
      </c>
      <c r="F211" s="7">
        <v>92.589630126953125</v>
      </c>
    </row>
    <row r="212" spans="1:6">
      <c r="A212" s="6" t="s">
        <v>379</v>
      </c>
      <c r="B212" s="7">
        <v>7</v>
      </c>
      <c r="C212" s="7">
        <v>162.23802185058594</v>
      </c>
      <c r="D212" s="8">
        <f t="shared" si="6"/>
        <v>40725</v>
      </c>
      <c r="E212" s="7">
        <f t="shared" si="7"/>
        <v>98.801701863606766</v>
      </c>
      <c r="F212" s="7">
        <v>162.23802185058594</v>
      </c>
    </row>
    <row r="213" spans="1:6">
      <c r="A213" s="6" t="s">
        <v>379</v>
      </c>
      <c r="B213" s="7">
        <v>8</v>
      </c>
      <c r="C213" s="7">
        <v>191.06544494628906</v>
      </c>
      <c r="D213" s="8">
        <f t="shared" si="6"/>
        <v>40756</v>
      </c>
      <c r="E213" s="7">
        <f t="shared" si="7"/>
        <v>115.57924143473308</v>
      </c>
      <c r="F213" s="7">
        <v>191.06544494628906</v>
      </c>
    </row>
    <row r="214" spans="1:6">
      <c r="A214" s="6" t="s">
        <v>379</v>
      </c>
      <c r="B214" s="7">
        <v>9</v>
      </c>
      <c r="C214" s="7">
        <v>241.77581787109375</v>
      </c>
      <c r="D214" s="8">
        <f t="shared" si="6"/>
        <v>40787</v>
      </c>
      <c r="E214" s="7">
        <f t="shared" si="7"/>
        <v>148.63103230794272</v>
      </c>
      <c r="F214" s="7">
        <v>241.77581787109375</v>
      </c>
    </row>
    <row r="215" spans="1:6">
      <c r="A215" s="6" t="s">
        <v>379</v>
      </c>
      <c r="B215" s="7">
        <v>10</v>
      </c>
      <c r="C215" s="7">
        <v>158.83226013183594</v>
      </c>
      <c r="D215" s="8">
        <f t="shared" si="6"/>
        <v>40817</v>
      </c>
      <c r="E215" s="7">
        <f t="shared" si="7"/>
        <v>198.35976155598959</v>
      </c>
      <c r="F215" s="7">
        <v>158.83226013183594</v>
      </c>
    </row>
    <row r="216" spans="1:6">
      <c r="A216" s="6" t="s">
        <v>379</v>
      </c>
      <c r="B216" s="7">
        <v>11</v>
      </c>
      <c r="C216" s="7">
        <v>271.63607788085938</v>
      </c>
      <c r="D216" s="8">
        <f t="shared" si="6"/>
        <v>40848</v>
      </c>
      <c r="E216" s="7">
        <f t="shared" si="7"/>
        <v>197.22450764973959</v>
      </c>
      <c r="F216" s="7">
        <v>271.63607788085938</v>
      </c>
    </row>
    <row r="217" spans="1:6">
      <c r="A217" s="6" t="s">
        <v>379</v>
      </c>
      <c r="B217" s="7">
        <v>12</v>
      </c>
      <c r="C217" s="7">
        <v>151.12303161621094</v>
      </c>
      <c r="D217" s="8">
        <f t="shared" si="6"/>
        <v>40878</v>
      </c>
      <c r="E217" s="7">
        <f t="shared" si="7"/>
        <v>224.08138529459634</v>
      </c>
      <c r="F217" s="7">
        <v>151.12303161621094</v>
      </c>
    </row>
    <row r="218" spans="1:6">
      <c r="A218" s="6" t="s">
        <v>380</v>
      </c>
      <c r="B218" s="7">
        <v>1</v>
      </c>
      <c r="C218" s="7">
        <v>205.85337829589844</v>
      </c>
      <c r="D218" s="8">
        <f t="shared" si="6"/>
        <v>40909</v>
      </c>
      <c r="E218" s="7">
        <f t="shared" si="7"/>
        <v>193.86378987630209</v>
      </c>
      <c r="F218" s="7">
        <v>205.85337829589844</v>
      </c>
    </row>
    <row r="219" spans="1:6">
      <c r="A219" s="6" t="s">
        <v>380</v>
      </c>
      <c r="B219" s="7">
        <v>2</v>
      </c>
      <c r="C219" s="7">
        <v>194.12831115722656</v>
      </c>
      <c r="D219" s="8">
        <f t="shared" si="6"/>
        <v>40940</v>
      </c>
      <c r="E219" s="7">
        <f t="shared" si="7"/>
        <v>209.53749593098959</v>
      </c>
      <c r="F219" s="7">
        <v>194.12831115722656</v>
      </c>
    </row>
    <row r="220" spans="1:6">
      <c r="A220" s="6" t="s">
        <v>380</v>
      </c>
      <c r="B220" s="7">
        <v>3</v>
      </c>
      <c r="C220" s="7">
        <v>219.3765869140625</v>
      </c>
      <c r="D220" s="8">
        <f t="shared" si="6"/>
        <v>40969</v>
      </c>
      <c r="E220" s="7">
        <f t="shared" si="7"/>
        <v>183.70157368977866</v>
      </c>
      <c r="F220" s="7">
        <v>219.3765869140625</v>
      </c>
    </row>
    <row r="221" spans="1:6">
      <c r="A221" s="6" t="s">
        <v>380</v>
      </c>
      <c r="B221" s="7">
        <v>4</v>
      </c>
      <c r="C221" s="7">
        <v>128.83169555664063</v>
      </c>
      <c r="D221" s="8">
        <f t="shared" si="6"/>
        <v>41000</v>
      </c>
      <c r="E221" s="7">
        <f t="shared" si="7"/>
        <v>206.4527587890625</v>
      </c>
      <c r="F221" s="7">
        <v>128.83169555664063</v>
      </c>
    </row>
    <row r="222" spans="1:6">
      <c r="A222" s="6" t="s">
        <v>380</v>
      </c>
      <c r="B222" s="7">
        <v>5</v>
      </c>
      <c r="C222" s="7">
        <v>103.85138702392578</v>
      </c>
      <c r="D222" s="8">
        <f t="shared" si="6"/>
        <v>41030</v>
      </c>
      <c r="E222" s="7">
        <f t="shared" si="7"/>
        <v>180.77886454264322</v>
      </c>
      <c r="F222" s="7">
        <v>103.85138702392578</v>
      </c>
    </row>
    <row r="223" spans="1:6">
      <c r="A223" s="6" t="s">
        <v>380</v>
      </c>
      <c r="B223" s="7">
        <v>6</v>
      </c>
      <c r="C223" s="7">
        <v>98.41058349609375</v>
      </c>
      <c r="D223" s="8">
        <f t="shared" si="6"/>
        <v>41061</v>
      </c>
      <c r="E223" s="7">
        <f t="shared" si="7"/>
        <v>150.68655649820963</v>
      </c>
      <c r="F223" s="7">
        <v>98.41058349609375</v>
      </c>
    </row>
    <row r="224" spans="1:6">
      <c r="A224" s="6" t="s">
        <v>380</v>
      </c>
      <c r="B224" s="7">
        <v>7</v>
      </c>
      <c r="C224" s="7">
        <v>104.93922424316406</v>
      </c>
      <c r="D224" s="8">
        <f t="shared" si="6"/>
        <v>41091</v>
      </c>
      <c r="E224" s="7">
        <f t="shared" si="7"/>
        <v>110.36455535888672</v>
      </c>
      <c r="F224" s="7">
        <v>104.93922424316406</v>
      </c>
    </row>
    <row r="225" spans="1:6">
      <c r="A225" s="6" t="s">
        <v>380</v>
      </c>
      <c r="B225" s="7">
        <v>8</v>
      </c>
      <c r="C225" s="7">
        <v>78.063873291015625</v>
      </c>
      <c r="D225" s="8">
        <f t="shared" si="6"/>
        <v>41122</v>
      </c>
      <c r="E225" s="7">
        <f t="shared" si="7"/>
        <v>102.40039825439453</v>
      </c>
      <c r="F225" s="7">
        <v>78.063873291015625</v>
      </c>
    </row>
    <row r="226" spans="1:6">
      <c r="A226" s="6" t="s">
        <v>380</v>
      </c>
      <c r="B226" s="7">
        <v>9</v>
      </c>
      <c r="C226" s="7">
        <v>250.4549560546875</v>
      </c>
      <c r="D226" s="8">
        <f t="shared" si="6"/>
        <v>41153</v>
      </c>
      <c r="E226" s="7">
        <f t="shared" si="7"/>
        <v>93.804560343424484</v>
      </c>
      <c r="F226" s="7">
        <v>250.4549560546875</v>
      </c>
    </row>
    <row r="227" spans="1:6">
      <c r="A227" s="6" t="s">
        <v>380</v>
      </c>
      <c r="B227" s="7">
        <v>10</v>
      </c>
      <c r="C227" s="7">
        <v>169.32164001464844</v>
      </c>
      <c r="D227" s="8">
        <f t="shared" si="6"/>
        <v>41183</v>
      </c>
      <c r="E227" s="7">
        <f t="shared" si="7"/>
        <v>144.48601786295572</v>
      </c>
      <c r="F227" s="7">
        <v>169.32164001464844</v>
      </c>
    </row>
    <row r="228" spans="1:6">
      <c r="A228" s="6" t="s">
        <v>380</v>
      </c>
      <c r="B228" s="7">
        <v>11</v>
      </c>
      <c r="C228" s="7">
        <v>36.585018157958984</v>
      </c>
      <c r="D228" s="8">
        <f t="shared" si="6"/>
        <v>41214</v>
      </c>
      <c r="E228" s="7">
        <f t="shared" si="7"/>
        <v>165.94682312011719</v>
      </c>
      <c r="F228" s="7">
        <v>36.585018157958984</v>
      </c>
    </row>
    <row r="229" spans="1:6">
      <c r="A229" s="6" t="s">
        <v>380</v>
      </c>
      <c r="B229" s="7">
        <v>12</v>
      </c>
      <c r="C229" s="7">
        <v>156.4324951171875</v>
      </c>
      <c r="D229" s="8">
        <f t="shared" si="6"/>
        <v>41244</v>
      </c>
      <c r="E229" s="7">
        <f t="shared" si="7"/>
        <v>152.12053807576498</v>
      </c>
      <c r="F229" s="7">
        <v>156.4324951171875</v>
      </c>
    </row>
    <row r="230" spans="1:6">
      <c r="A230" s="6" t="s">
        <v>381</v>
      </c>
      <c r="B230" s="7">
        <v>1</v>
      </c>
      <c r="C230" s="7">
        <v>197.72758483886719</v>
      </c>
      <c r="D230" s="8">
        <f t="shared" si="6"/>
        <v>41275</v>
      </c>
      <c r="E230" s="7">
        <f t="shared" si="7"/>
        <v>120.77971776326497</v>
      </c>
      <c r="F230" s="7">
        <v>197.72758483886719</v>
      </c>
    </row>
    <row r="231" spans="1:6">
      <c r="A231" s="6" t="s">
        <v>381</v>
      </c>
      <c r="B231" s="7">
        <v>2</v>
      </c>
      <c r="C231" s="7">
        <v>151.24525451660156</v>
      </c>
      <c r="D231" s="8">
        <f t="shared" si="6"/>
        <v>41306</v>
      </c>
      <c r="E231" s="7">
        <f t="shared" si="7"/>
        <v>130.24836603800455</v>
      </c>
      <c r="F231" s="7">
        <v>151.24525451660156</v>
      </c>
    </row>
    <row r="232" spans="1:6">
      <c r="A232" s="6" t="s">
        <v>381</v>
      </c>
      <c r="B232" s="7">
        <v>3</v>
      </c>
      <c r="C232" s="7">
        <v>230.15643310546875</v>
      </c>
      <c r="D232" s="8">
        <f t="shared" si="6"/>
        <v>41334</v>
      </c>
      <c r="E232" s="7">
        <f t="shared" si="7"/>
        <v>168.46844482421875</v>
      </c>
      <c r="F232" s="7">
        <v>230.15643310546875</v>
      </c>
    </row>
    <row r="233" spans="1:6">
      <c r="A233" s="6" t="s">
        <v>381</v>
      </c>
      <c r="B233" s="7">
        <v>4</v>
      </c>
      <c r="C233" s="7">
        <v>167.34182739257813</v>
      </c>
      <c r="D233" s="8">
        <f t="shared" si="6"/>
        <v>41365</v>
      </c>
      <c r="E233" s="7">
        <f t="shared" si="7"/>
        <v>193.0430908203125</v>
      </c>
      <c r="F233" s="7">
        <v>167.34182739257813</v>
      </c>
    </row>
    <row r="234" spans="1:6">
      <c r="A234" s="6" t="s">
        <v>381</v>
      </c>
      <c r="B234" s="7">
        <v>5</v>
      </c>
      <c r="C234" s="7">
        <v>150.05859375</v>
      </c>
      <c r="D234" s="8">
        <f t="shared" si="6"/>
        <v>41395</v>
      </c>
      <c r="E234" s="7">
        <f t="shared" si="7"/>
        <v>182.91450500488281</v>
      </c>
      <c r="F234" s="7">
        <v>150.05859375</v>
      </c>
    </row>
    <row r="235" spans="1:6">
      <c r="A235" s="6" t="s">
        <v>381</v>
      </c>
      <c r="B235" s="7">
        <v>6</v>
      </c>
      <c r="C235" s="7">
        <v>192.28787231445313</v>
      </c>
      <c r="D235" s="8">
        <f t="shared" si="6"/>
        <v>41426</v>
      </c>
      <c r="E235" s="7">
        <f t="shared" si="7"/>
        <v>182.51895141601563</v>
      </c>
      <c r="F235" s="7">
        <v>192.28787231445313</v>
      </c>
    </row>
    <row r="236" spans="1:6">
      <c r="A236" s="6" t="s">
        <v>381</v>
      </c>
      <c r="B236" s="7">
        <v>7</v>
      </c>
      <c r="C236" s="7">
        <v>82.510894775390625</v>
      </c>
      <c r="D236" s="8">
        <f t="shared" si="6"/>
        <v>41456</v>
      </c>
      <c r="E236" s="7">
        <f t="shared" si="7"/>
        <v>169.89609781901041</v>
      </c>
      <c r="F236" s="7">
        <v>82.510894775390625</v>
      </c>
    </row>
    <row r="237" spans="1:6">
      <c r="A237" s="6" t="s">
        <v>381</v>
      </c>
      <c r="B237" s="7">
        <v>8</v>
      </c>
      <c r="C237" s="7">
        <v>207.55934143066406</v>
      </c>
      <c r="D237" s="8">
        <f t="shared" si="6"/>
        <v>41487</v>
      </c>
      <c r="E237" s="7">
        <f t="shared" si="7"/>
        <v>141.61912027994791</v>
      </c>
      <c r="F237" s="7">
        <v>207.55934143066406</v>
      </c>
    </row>
    <row r="238" spans="1:6">
      <c r="A238" s="6" t="s">
        <v>381</v>
      </c>
      <c r="B238" s="7">
        <v>9</v>
      </c>
      <c r="C238" s="7">
        <v>214.21662902832031</v>
      </c>
      <c r="D238" s="8">
        <f t="shared" si="6"/>
        <v>41518</v>
      </c>
      <c r="E238" s="7">
        <f t="shared" si="7"/>
        <v>160.78603617350259</v>
      </c>
      <c r="F238" s="7">
        <v>214.21662902832031</v>
      </c>
    </row>
    <row r="239" spans="1:6">
      <c r="A239" s="6" t="s">
        <v>381</v>
      </c>
      <c r="B239" s="7">
        <v>10</v>
      </c>
      <c r="C239" s="7">
        <v>153.68824768066406</v>
      </c>
      <c r="D239" s="8">
        <f t="shared" si="6"/>
        <v>41548</v>
      </c>
      <c r="E239" s="7">
        <f t="shared" si="7"/>
        <v>168.09562174479166</v>
      </c>
      <c r="F239" s="7">
        <v>153.68824768066406</v>
      </c>
    </row>
    <row r="240" spans="1:6">
      <c r="A240" s="6" t="s">
        <v>381</v>
      </c>
      <c r="B240" s="7">
        <v>11</v>
      </c>
      <c r="C240" s="7">
        <v>77.410415649414063</v>
      </c>
      <c r="D240" s="8">
        <f t="shared" si="6"/>
        <v>41579</v>
      </c>
      <c r="E240" s="7">
        <f t="shared" si="7"/>
        <v>191.82140604654947</v>
      </c>
      <c r="F240" s="7">
        <v>77.410415649414063</v>
      </c>
    </row>
    <row r="241" spans="1:6">
      <c r="A241" s="6" t="s">
        <v>381</v>
      </c>
      <c r="B241" s="7">
        <v>12</v>
      </c>
      <c r="C241" s="7">
        <v>206.56077575683594</v>
      </c>
      <c r="D241" s="8">
        <f t="shared" si="6"/>
        <v>41609</v>
      </c>
      <c r="E241" s="7">
        <f t="shared" si="7"/>
        <v>148.43843078613281</v>
      </c>
      <c r="F241" s="7">
        <v>206.56077575683594</v>
      </c>
    </row>
    <row r="242" spans="1:6">
      <c r="A242" s="6" t="s">
        <v>382</v>
      </c>
      <c r="B242" s="7">
        <v>1</v>
      </c>
      <c r="C242" s="7">
        <v>255.24072265625</v>
      </c>
      <c r="D242" s="8">
        <f t="shared" si="6"/>
        <v>41640</v>
      </c>
      <c r="E242" s="7">
        <f t="shared" si="7"/>
        <v>145.88647969563803</v>
      </c>
      <c r="F242" s="7">
        <v>255.24072265625</v>
      </c>
    </row>
    <row r="243" spans="1:6">
      <c r="A243" s="6" t="s">
        <v>382</v>
      </c>
      <c r="B243" s="7">
        <v>2</v>
      </c>
      <c r="C243" s="7">
        <v>162.45726013183594</v>
      </c>
      <c r="D243" s="8">
        <f t="shared" si="6"/>
        <v>41671</v>
      </c>
      <c r="E243" s="7">
        <f t="shared" si="7"/>
        <v>179.7373046875</v>
      </c>
      <c r="F243" s="7">
        <v>162.45726013183594</v>
      </c>
    </row>
    <row r="244" spans="1:6">
      <c r="A244" s="6" t="s">
        <v>382</v>
      </c>
      <c r="B244" s="7">
        <v>3</v>
      </c>
      <c r="C244" s="7">
        <v>123.98759460449219</v>
      </c>
      <c r="D244" s="8">
        <f t="shared" si="6"/>
        <v>41699</v>
      </c>
      <c r="E244" s="7">
        <f t="shared" si="7"/>
        <v>208.08625284830728</v>
      </c>
      <c r="F244" s="7">
        <v>123.98759460449219</v>
      </c>
    </row>
    <row r="245" spans="1:6">
      <c r="A245" s="6" t="s">
        <v>382</v>
      </c>
      <c r="B245" s="7">
        <v>4</v>
      </c>
      <c r="C245" s="7">
        <v>254.084716796875</v>
      </c>
      <c r="D245" s="8">
        <f t="shared" si="6"/>
        <v>41730</v>
      </c>
      <c r="E245" s="7">
        <f t="shared" si="7"/>
        <v>180.56185913085938</v>
      </c>
      <c r="F245" s="7">
        <v>254.084716796875</v>
      </c>
    </row>
    <row r="246" spans="1:6">
      <c r="A246" s="6" t="s">
        <v>382</v>
      </c>
      <c r="B246" s="7">
        <v>5</v>
      </c>
      <c r="C246" s="7">
        <v>370.5062255859375</v>
      </c>
      <c r="D246" s="8">
        <f t="shared" si="6"/>
        <v>41760</v>
      </c>
      <c r="E246" s="7">
        <f t="shared" si="7"/>
        <v>180.17652384440103</v>
      </c>
      <c r="F246" s="7">
        <v>370.5062255859375</v>
      </c>
    </row>
    <row r="247" spans="1:6">
      <c r="A247" s="6" t="s">
        <v>382</v>
      </c>
      <c r="B247" s="7">
        <v>6</v>
      </c>
      <c r="C247" s="7">
        <v>143.52719116210938</v>
      </c>
      <c r="D247" s="8">
        <f t="shared" si="6"/>
        <v>41791</v>
      </c>
      <c r="E247" s="7">
        <f t="shared" si="7"/>
        <v>249.52617899576822</v>
      </c>
      <c r="F247" s="7">
        <v>143.52719116210938</v>
      </c>
    </row>
    <row r="248" spans="1:6">
      <c r="A248" s="6" t="s">
        <v>382</v>
      </c>
      <c r="B248" s="7">
        <v>7</v>
      </c>
      <c r="C248" s="7">
        <v>153.22807312011719</v>
      </c>
      <c r="D248" s="8">
        <f t="shared" si="6"/>
        <v>41821</v>
      </c>
      <c r="E248" s="7">
        <f t="shared" si="7"/>
        <v>256.03937784830731</v>
      </c>
      <c r="F248" s="7">
        <v>153.22807312011719</v>
      </c>
    </row>
    <row r="249" spans="1:6">
      <c r="A249" s="6" t="s">
        <v>382</v>
      </c>
      <c r="B249" s="7">
        <v>8</v>
      </c>
      <c r="C249" s="7">
        <v>246.01303100585938</v>
      </c>
      <c r="D249" s="8">
        <f t="shared" si="6"/>
        <v>41852</v>
      </c>
      <c r="E249" s="7">
        <f t="shared" si="7"/>
        <v>222.42049662272134</v>
      </c>
      <c r="F249" s="7">
        <v>246.01303100585938</v>
      </c>
    </row>
    <row r="250" spans="1:6">
      <c r="A250" s="6" t="s">
        <v>382</v>
      </c>
      <c r="B250" s="7">
        <v>9</v>
      </c>
      <c r="C250" s="7">
        <v>284.6849365234375</v>
      </c>
      <c r="D250" s="8">
        <f t="shared" si="6"/>
        <v>41883</v>
      </c>
      <c r="E250" s="7">
        <f t="shared" si="7"/>
        <v>180.92276509602866</v>
      </c>
      <c r="F250" s="7">
        <v>284.6849365234375</v>
      </c>
    </row>
    <row r="251" spans="1:6">
      <c r="A251" s="6" t="s">
        <v>382</v>
      </c>
      <c r="B251" s="7">
        <v>10</v>
      </c>
      <c r="C251" s="7">
        <v>161.58383178710938</v>
      </c>
      <c r="D251" s="8">
        <f t="shared" si="6"/>
        <v>41913</v>
      </c>
      <c r="E251" s="7">
        <f t="shared" si="7"/>
        <v>227.97534688313803</v>
      </c>
      <c r="F251" s="7">
        <v>161.58383178710938</v>
      </c>
    </row>
    <row r="252" spans="1:6">
      <c r="A252" s="6" t="s">
        <v>382</v>
      </c>
      <c r="B252" s="7">
        <v>11</v>
      </c>
      <c r="C252" s="7">
        <v>315.32687377929688</v>
      </c>
      <c r="D252" s="8">
        <f t="shared" si="6"/>
        <v>41944</v>
      </c>
      <c r="E252" s="7">
        <f t="shared" si="7"/>
        <v>230.76059977213541</v>
      </c>
      <c r="F252" s="7">
        <v>315.32687377929688</v>
      </c>
    </row>
    <row r="253" spans="1:6">
      <c r="A253" s="6" t="s">
        <v>382</v>
      </c>
      <c r="B253" s="7">
        <v>12</v>
      </c>
      <c r="C253" s="7">
        <v>321.74310302734375</v>
      </c>
      <c r="D253" s="8">
        <f t="shared" si="6"/>
        <v>41974</v>
      </c>
      <c r="E253" s="7">
        <f t="shared" si="7"/>
        <v>253.86521402994791</v>
      </c>
      <c r="F253" s="7">
        <v>321.74310302734375</v>
      </c>
    </row>
    <row r="254" spans="1:6">
      <c r="A254" s="6" t="s">
        <v>383</v>
      </c>
      <c r="B254" s="7">
        <v>1</v>
      </c>
      <c r="C254" s="7">
        <v>345.455078125</v>
      </c>
      <c r="D254" s="8">
        <f t="shared" si="6"/>
        <v>42005</v>
      </c>
      <c r="E254" s="7">
        <f t="shared" si="7"/>
        <v>266.21793619791669</v>
      </c>
      <c r="F254" s="7">
        <v>345.455078125</v>
      </c>
    </row>
    <row r="255" spans="1:6">
      <c r="A255" s="6" t="s">
        <v>383</v>
      </c>
      <c r="B255" s="7">
        <v>2</v>
      </c>
      <c r="C255" s="7">
        <v>298.55557250976563</v>
      </c>
      <c r="D255" s="8">
        <f t="shared" si="6"/>
        <v>42036</v>
      </c>
      <c r="E255" s="7">
        <f t="shared" si="7"/>
        <v>327.50835164388019</v>
      </c>
      <c r="F255" s="7">
        <v>298.55557250976563</v>
      </c>
    </row>
    <row r="256" spans="1:6">
      <c r="A256" s="6" t="s">
        <v>383</v>
      </c>
      <c r="B256" s="7">
        <v>3</v>
      </c>
      <c r="C256" s="7">
        <v>239.86106872558594</v>
      </c>
      <c r="D256" s="8">
        <f t="shared" si="6"/>
        <v>42064</v>
      </c>
      <c r="E256" s="7">
        <f t="shared" si="7"/>
        <v>321.91791788736981</v>
      </c>
      <c r="F256" s="7">
        <v>239.86106872558594</v>
      </c>
    </row>
    <row r="257" spans="1:6">
      <c r="A257" s="6" t="s">
        <v>383</v>
      </c>
      <c r="B257" s="7">
        <v>4</v>
      </c>
      <c r="C257" s="7">
        <v>222.46183776855469</v>
      </c>
      <c r="D257" s="8">
        <f t="shared" si="6"/>
        <v>42095</v>
      </c>
      <c r="E257" s="7">
        <f t="shared" si="7"/>
        <v>294.6239064534505</v>
      </c>
      <c r="F257" s="7">
        <v>222.46183776855469</v>
      </c>
    </row>
    <row r="258" spans="1:6">
      <c r="A258" s="6" t="s">
        <v>383</v>
      </c>
      <c r="B258" s="7">
        <v>5</v>
      </c>
      <c r="C258" s="7">
        <v>124.70786285400391</v>
      </c>
      <c r="D258" s="8">
        <f t="shared" si="6"/>
        <v>42125</v>
      </c>
      <c r="E258" s="7">
        <f t="shared" si="7"/>
        <v>253.62615966796875</v>
      </c>
      <c r="F258" s="7">
        <v>124.70786285400391</v>
      </c>
    </row>
    <row r="259" spans="1:6">
      <c r="A259" s="6" t="s">
        <v>383</v>
      </c>
      <c r="B259" s="7">
        <v>6</v>
      </c>
      <c r="C259" s="7">
        <v>161.08892822265625</v>
      </c>
      <c r="D259" s="8">
        <f t="shared" ref="D259:D322" si="8">DATE(A259,B259,1)</f>
        <v>42156</v>
      </c>
      <c r="E259" s="7">
        <f t="shared" si="7"/>
        <v>195.67692311604819</v>
      </c>
      <c r="F259" s="7">
        <v>161.08892822265625</v>
      </c>
    </row>
    <row r="260" spans="1:6">
      <c r="A260" s="6" t="s">
        <v>383</v>
      </c>
      <c r="B260" s="7">
        <v>7</v>
      </c>
      <c r="C260" s="7">
        <v>62.657249450683594</v>
      </c>
      <c r="D260" s="8">
        <f t="shared" si="8"/>
        <v>42186</v>
      </c>
      <c r="E260" s="7">
        <f t="shared" si="7"/>
        <v>169.41954294840494</v>
      </c>
      <c r="F260" s="7">
        <v>62.657249450683594</v>
      </c>
    </row>
    <row r="261" spans="1:6">
      <c r="A261" s="6" t="s">
        <v>383</v>
      </c>
      <c r="B261" s="7">
        <v>8</v>
      </c>
      <c r="C261" s="7">
        <v>180.08744812011719</v>
      </c>
      <c r="D261" s="8">
        <f t="shared" si="8"/>
        <v>42217</v>
      </c>
      <c r="E261" s="7">
        <f t="shared" si="7"/>
        <v>116.15134684244792</v>
      </c>
      <c r="F261" s="7">
        <v>180.08744812011719</v>
      </c>
    </row>
    <row r="262" spans="1:6">
      <c r="A262" s="6" t="s">
        <v>383</v>
      </c>
      <c r="B262" s="7">
        <v>9</v>
      </c>
      <c r="C262" s="7">
        <v>315.69952392578125</v>
      </c>
      <c r="D262" s="8">
        <f t="shared" si="8"/>
        <v>42248</v>
      </c>
      <c r="E262" s="7">
        <f t="shared" ref="E262:E325" si="9">AVERAGE(C259:C261)</f>
        <v>134.611208597819</v>
      </c>
      <c r="F262" s="7">
        <v>315.69952392578125</v>
      </c>
    </row>
    <row r="263" spans="1:6">
      <c r="A263" s="6" t="s">
        <v>383</v>
      </c>
      <c r="B263" s="7">
        <v>10</v>
      </c>
      <c r="C263" s="7">
        <v>174.17343139648438</v>
      </c>
      <c r="D263" s="8">
        <f t="shared" si="8"/>
        <v>42278</v>
      </c>
      <c r="E263" s="7">
        <f t="shared" si="9"/>
        <v>186.148073832194</v>
      </c>
      <c r="F263" s="7">
        <v>174.17343139648438</v>
      </c>
    </row>
    <row r="264" spans="1:6">
      <c r="A264" s="6" t="s">
        <v>383</v>
      </c>
      <c r="B264" s="7">
        <v>11</v>
      </c>
      <c r="C264" s="7">
        <v>155.72328186035156</v>
      </c>
      <c r="D264" s="8">
        <f t="shared" si="8"/>
        <v>42309</v>
      </c>
      <c r="E264" s="7">
        <f t="shared" si="9"/>
        <v>223.32013448079428</v>
      </c>
      <c r="F264" s="7">
        <v>155.72328186035156</v>
      </c>
    </row>
    <row r="265" spans="1:6">
      <c r="A265" s="6" t="s">
        <v>383</v>
      </c>
      <c r="B265" s="7">
        <v>12</v>
      </c>
      <c r="C265" s="7">
        <v>195.30059814453125</v>
      </c>
      <c r="D265" s="8">
        <f t="shared" si="8"/>
        <v>42339</v>
      </c>
      <c r="E265" s="7">
        <f t="shared" si="9"/>
        <v>215.19874572753906</v>
      </c>
      <c r="F265" s="7">
        <v>195.30059814453125</v>
      </c>
    </row>
    <row r="266" spans="1:6">
      <c r="A266" s="6" t="s">
        <v>384</v>
      </c>
      <c r="B266" s="7">
        <v>1</v>
      </c>
      <c r="C266" s="7">
        <v>55.095497131347656</v>
      </c>
      <c r="D266" s="8">
        <f t="shared" si="8"/>
        <v>42370</v>
      </c>
      <c r="E266" s="7">
        <f t="shared" si="9"/>
        <v>175.06577046712241</v>
      </c>
      <c r="F266" s="7">
        <v>55.095497131347656</v>
      </c>
    </row>
    <row r="267" spans="1:6">
      <c r="A267" s="6" t="s">
        <v>384</v>
      </c>
      <c r="B267" s="7">
        <v>2</v>
      </c>
      <c r="C267" s="7">
        <v>190.36955261230469</v>
      </c>
      <c r="D267" s="8">
        <f t="shared" si="8"/>
        <v>42401</v>
      </c>
      <c r="E267" s="7">
        <f t="shared" si="9"/>
        <v>135.37312571207681</v>
      </c>
      <c r="F267" s="7">
        <v>190.36955261230469</v>
      </c>
    </row>
    <row r="268" spans="1:6">
      <c r="A268" s="6" t="s">
        <v>384</v>
      </c>
      <c r="B268" s="7">
        <v>3</v>
      </c>
      <c r="C268" s="7">
        <v>183.25970458984375</v>
      </c>
      <c r="D268" s="8">
        <f t="shared" si="8"/>
        <v>42430</v>
      </c>
      <c r="E268" s="7">
        <f t="shared" si="9"/>
        <v>146.92188262939453</v>
      </c>
      <c r="F268" s="7">
        <v>183.25970458984375</v>
      </c>
    </row>
    <row r="269" spans="1:6">
      <c r="A269" s="6" t="s">
        <v>384</v>
      </c>
      <c r="B269" s="7">
        <v>4</v>
      </c>
      <c r="C269" s="7">
        <v>135.03346252441406</v>
      </c>
      <c r="D269" s="8">
        <f t="shared" si="8"/>
        <v>42461</v>
      </c>
      <c r="E269" s="7">
        <f t="shared" si="9"/>
        <v>142.90825144449869</v>
      </c>
      <c r="F269" s="7">
        <v>135.03346252441406</v>
      </c>
    </row>
    <row r="270" spans="1:6">
      <c r="A270" s="6" t="s">
        <v>384</v>
      </c>
      <c r="B270" s="7">
        <v>5</v>
      </c>
      <c r="C270" s="7">
        <v>73.066276550292969</v>
      </c>
      <c r="D270" s="8">
        <f t="shared" si="8"/>
        <v>42491</v>
      </c>
      <c r="E270" s="7">
        <f t="shared" si="9"/>
        <v>169.55423990885416</v>
      </c>
      <c r="F270" s="7">
        <v>73.066276550292969</v>
      </c>
    </row>
    <row r="271" spans="1:6">
      <c r="A271" s="6" t="s">
        <v>384</v>
      </c>
      <c r="B271" s="7">
        <v>6</v>
      </c>
      <c r="C271" s="7">
        <v>249.32167053222656</v>
      </c>
      <c r="D271" s="8">
        <f t="shared" si="8"/>
        <v>42522</v>
      </c>
      <c r="E271" s="7">
        <f t="shared" si="9"/>
        <v>130.45314788818359</v>
      </c>
      <c r="F271" s="7">
        <v>249.32167053222656</v>
      </c>
    </row>
    <row r="272" spans="1:6">
      <c r="A272" s="6" t="s">
        <v>384</v>
      </c>
      <c r="B272" s="7">
        <v>7</v>
      </c>
      <c r="C272" s="7">
        <v>97.64324951171875</v>
      </c>
      <c r="D272" s="8">
        <f t="shared" si="8"/>
        <v>42552</v>
      </c>
      <c r="E272" s="7">
        <f t="shared" si="9"/>
        <v>152.47380320231119</v>
      </c>
      <c r="F272" s="7">
        <v>97.64324951171875</v>
      </c>
    </row>
    <row r="273" spans="1:6">
      <c r="A273" s="6" t="s">
        <v>384</v>
      </c>
      <c r="B273" s="7">
        <v>8</v>
      </c>
      <c r="C273" s="7">
        <v>313.06869506835938</v>
      </c>
      <c r="D273" s="8">
        <f t="shared" si="8"/>
        <v>42583</v>
      </c>
      <c r="E273" s="7">
        <f t="shared" si="9"/>
        <v>140.01039886474609</v>
      </c>
      <c r="F273" s="7">
        <v>313.06869506835938</v>
      </c>
    </row>
    <row r="274" spans="1:6">
      <c r="A274" s="6" t="s">
        <v>384</v>
      </c>
      <c r="B274" s="7">
        <v>9</v>
      </c>
      <c r="C274" s="7">
        <v>237.50038146972656</v>
      </c>
      <c r="D274" s="8">
        <f t="shared" si="8"/>
        <v>42614</v>
      </c>
      <c r="E274" s="7">
        <f t="shared" si="9"/>
        <v>220.01120503743491</v>
      </c>
      <c r="F274" s="7">
        <v>237.50038146972656</v>
      </c>
    </row>
    <row r="275" spans="1:6">
      <c r="A275" s="6" t="s">
        <v>384</v>
      </c>
      <c r="B275" s="7">
        <v>10</v>
      </c>
      <c r="C275" s="7">
        <v>113.41355895996094</v>
      </c>
      <c r="D275" s="8">
        <f t="shared" si="8"/>
        <v>42644</v>
      </c>
      <c r="E275" s="7">
        <f t="shared" si="9"/>
        <v>216.07077534993491</v>
      </c>
      <c r="F275" s="7">
        <v>113.41355895996094</v>
      </c>
    </row>
    <row r="276" spans="1:6">
      <c r="A276" s="6" t="s">
        <v>384</v>
      </c>
      <c r="B276" s="7">
        <v>11</v>
      </c>
      <c r="C276" s="7">
        <v>233.34312438964844</v>
      </c>
      <c r="D276" s="8">
        <f t="shared" si="8"/>
        <v>42675</v>
      </c>
      <c r="E276" s="7">
        <f t="shared" si="9"/>
        <v>221.32754516601563</v>
      </c>
      <c r="F276" s="7">
        <v>233.34312438964844</v>
      </c>
    </row>
    <row r="277" spans="1:6">
      <c r="A277" s="6" t="s">
        <v>384</v>
      </c>
      <c r="B277" s="7">
        <v>12</v>
      </c>
      <c r="C277" s="7">
        <v>323.78207397460938</v>
      </c>
      <c r="D277" s="8">
        <f t="shared" si="8"/>
        <v>42705</v>
      </c>
      <c r="E277" s="7">
        <f t="shared" si="9"/>
        <v>194.75235493977866</v>
      </c>
      <c r="F277" s="7">
        <v>323.78207397460938</v>
      </c>
    </row>
    <row r="278" spans="1:6">
      <c r="A278" s="6" t="s">
        <v>385</v>
      </c>
      <c r="B278" s="7">
        <v>1</v>
      </c>
      <c r="C278" s="7">
        <v>400.01675415039063</v>
      </c>
      <c r="D278" s="8">
        <f t="shared" si="8"/>
        <v>42736</v>
      </c>
      <c r="E278" s="7">
        <f t="shared" si="9"/>
        <v>223.51291910807291</v>
      </c>
      <c r="F278" s="7">
        <v>400.01675415039063</v>
      </c>
    </row>
    <row r="279" spans="1:6">
      <c r="A279" s="6" t="s">
        <v>385</v>
      </c>
      <c r="B279" s="7">
        <v>2</v>
      </c>
      <c r="C279" s="7">
        <v>227.87812805175781</v>
      </c>
      <c r="D279" s="8">
        <f t="shared" si="8"/>
        <v>42767</v>
      </c>
      <c r="E279" s="7">
        <f t="shared" si="9"/>
        <v>319.04731750488281</v>
      </c>
      <c r="F279" s="7">
        <v>227.87812805175781</v>
      </c>
    </row>
    <row r="280" spans="1:6">
      <c r="A280" s="6" t="s">
        <v>385</v>
      </c>
      <c r="B280" s="7">
        <v>3</v>
      </c>
      <c r="C280" s="7">
        <v>291.41494750976563</v>
      </c>
      <c r="D280" s="8">
        <f t="shared" si="8"/>
        <v>42795</v>
      </c>
      <c r="E280" s="7">
        <f t="shared" si="9"/>
        <v>317.22565205891925</v>
      </c>
      <c r="F280" s="7">
        <v>291.41494750976563</v>
      </c>
    </row>
    <row r="281" spans="1:6">
      <c r="A281" s="6" t="s">
        <v>385</v>
      </c>
      <c r="B281" s="7">
        <v>4</v>
      </c>
      <c r="C281" s="7">
        <v>143.63006591796875</v>
      </c>
      <c r="D281" s="8">
        <f t="shared" si="8"/>
        <v>42826</v>
      </c>
      <c r="E281" s="7">
        <f t="shared" si="9"/>
        <v>306.43660990397137</v>
      </c>
      <c r="F281" s="7">
        <v>143.63006591796875</v>
      </c>
    </row>
    <row r="282" spans="1:6">
      <c r="A282" s="6" t="s">
        <v>385</v>
      </c>
      <c r="B282" s="7">
        <v>5</v>
      </c>
      <c r="C282" s="7">
        <v>139.03436279296875</v>
      </c>
      <c r="D282" s="8">
        <f t="shared" si="8"/>
        <v>42856</v>
      </c>
      <c r="E282" s="7">
        <f t="shared" si="9"/>
        <v>220.97438049316406</v>
      </c>
      <c r="F282" s="7">
        <v>139.03436279296875</v>
      </c>
    </row>
    <row r="283" spans="1:6">
      <c r="A283" s="6" t="s">
        <v>385</v>
      </c>
      <c r="B283" s="7">
        <v>6</v>
      </c>
      <c r="C283" s="7">
        <v>107.03202819824219</v>
      </c>
      <c r="D283" s="8">
        <f t="shared" si="8"/>
        <v>42887</v>
      </c>
      <c r="E283" s="7">
        <f t="shared" si="9"/>
        <v>191.35979207356772</v>
      </c>
      <c r="F283" s="7">
        <v>107.03202819824219</v>
      </c>
    </row>
    <row r="284" spans="1:6">
      <c r="A284" s="6" t="s">
        <v>385</v>
      </c>
      <c r="B284" s="7">
        <v>7</v>
      </c>
      <c r="C284" s="7">
        <v>181.0517578125</v>
      </c>
      <c r="D284" s="8">
        <f t="shared" si="8"/>
        <v>42917</v>
      </c>
      <c r="E284" s="7">
        <f t="shared" si="9"/>
        <v>129.89881896972656</v>
      </c>
      <c r="F284" s="7">
        <v>181.0517578125</v>
      </c>
    </row>
    <row r="285" spans="1:6">
      <c r="A285" s="6" t="s">
        <v>385</v>
      </c>
      <c r="B285" s="7">
        <v>8</v>
      </c>
      <c r="C285" s="7">
        <v>149.64942932128906</v>
      </c>
      <c r="D285" s="8">
        <f t="shared" si="8"/>
        <v>42948</v>
      </c>
      <c r="E285" s="7">
        <f t="shared" si="9"/>
        <v>142.37271626790366</v>
      </c>
      <c r="F285" s="7">
        <v>149.64942932128906</v>
      </c>
    </row>
    <row r="286" spans="1:6">
      <c r="A286" s="6" t="s">
        <v>385</v>
      </c>
      <c r="B286" s="7">
        <v>9</v>
      </c>
      <c r="C286" s="7">
        <v>101.00840759277344</v>
      </c>
      <c r="D286" s="8">
        <f t="shared" si="8"/>
        <v>42979</v>
      </c>
      <c r="E286" s="7">
        <f t="shared" si="9"/>
        <v>145.91107177734375</v>
      </c>
      <c r="F286" s="7">
        <v>101.00840759277344</v>
      </c>
    </row>
    <row r="287" spans="1:6">
      <c r="A287" s="6" t="s">
        <v>385</v>
      </c>
      <c r="B287" s="7">
        <v>10</v>
      </c>
      <c r="C287" s="7">
        <v>274.81338500976563</v>
      </c>
      <c r="D287" s="8">
        <f t="shared" si="8"/>
        <v>43009</v>
      </c>
      <c r="E287" s="7">
        <f t="shared" si="9"/>
        <v>143.9031982421875</v>
      </c>
      <c r="F287" s="7">
        <v>274.81338500976563</v>
      </c>
    </row>
    <row r="288" spans="1:6">
      <c r="A288" s="6" t="s">
        <v>385</v>
      </c>
      <c r="B288" s="7">
        <v>11</v>
      </c>
      <c r="C288" s="7">
        <v>250.4549560546875</v>
      </c>
      <c r="D288" s="8">
        <f t="shared" si="8"/>
        <v>43040</v>
      </c>
      <c r="E288" s="7">
        <f t="shared" si="9"/>
        <v>175.15707397460938</v>
      </c>
      <c r="F288" s="7">
        <v>250.4549560546875</v>
      </c>
    </row>
    <row r="289" spans="1:6">
      <c r="A289" s="6" t="s">
        <v>385</v>
      </c>
      <c r="B289" s="7">
        <v>12</v>
      </c>
      <c r="C289" s="7">
        <v>320.66006469726563</v>
      </c>
      <c r="D289" s="8">
        <f t="shared" si="8"/>
        <v>43070</v>
      </c>
      <c r="E289" s="7">
        <f t="shared" si="9"/>
        <v>208.75891621907553</v>
      </c>
      <c r="F289" s="7">
        <v>320.66006469726563</v>
      </c>
    </row>
    <row r="290" spans="1:6">
      <c r="A290" s="6" t="s">
        <v>386</v>
      </c>
      <c r="B290" s="7">
        <v>1</v>
      </c>
      <c r="C290" s="7">
        <v>72.889076232910156</v>
      </c>
      <c r="D290" s="8">
        <f t="shared" si="8"/>
        <v>43101</v>
      </c>
      <c r="E290" s="7">
        <f t="shared" si="9"/>
        <v>281.97613525390625</v>
      </c>
      <c r="F290" s="7">
        <v>72.889076232910156</v>
      </c>
    </row>
    <row r="291" spans="1:6">
      <c r="A291" s="6" t="s">
        <v>386</v>
      </c>
      <c r="B291" s="7">
        <v>2</v>
      </c>
      <c r="C291" s="7">
        <v>206.45942687988281</v>
      </c>
      <c r="D291" s="8">
        <f t="shared" si="8"/>
        <v>43132</v>
      </c>
      <c r="E291" s="7">
        <f t="shared" si="9"/>
        <v>214.66803232828775</v>
      </c>
      <c r="F291" s="7">
        <v>206.45942687988281</v>
      </c>
    </row>
    <row r="292" spans="1:6">
      <c r="A292" s="6" t="s">
        <v>386</v>
      </c>
      <c r="B292" s="7">
        <v>3</v>
      </c>
      <c r="C292" s="7">
        <v>87.846824645996094</v>
      </c>
      <c r="D292" s="8">
        <f t="shared" si="8"/>
        <v>43160</v>
      </c>
      <c r="E292" s="7">
        <f t="shared" si="9"/>
        <v>200.00285593668619</v>
      </c>
      <c r="F292" s="7">
        <v>87.846824645996094</v>
      </c>
    </row>
    <row r="293" spans="1:6">
      <c r="A293" s="6" t="s">
        <v>386</v>
      </c>
      <c r="B293" s="7">
        <v>4</v>
      </c>
      <c r="C293" s="7">
        <v>332.2618408203125</v>
      </c>
      <c r="D293" s="8">
        <f t="shared" si="8"/>
        <v>43191</v>
      </c>
      <c r="E293" s="7">
        <f t="shared" si="9"/>
        <v>122.39844258626302</v>
      </c>
      <c r="F293" s="7">
        <v>332.2618408203125</v>
      </c>
    </row>
    <row r="294" spans="1:6">
      <c r="A294" s="6" t="s">
        <v>386</v>
      </c>
      <c r="B294" s="7">
        <v>5</v>
      </c>
      <c r="C294" s="7">
        <v>217.15745544433594</v>
      </c>
      <c r="D294" s="8">
        <f t="shared" si="8"/>
        <v>43221</v>
      </c>
      <c r="E294" s="7">
        <f t="shared" si="9"/>
        <v>208.85603078206381</v>
      </c>
      <c r="F294" s="7">
        <v>217.15745544433594</v>
      </c>
    </row>
    <row r="295" spans="1:6">
      <c r="A295" s="6" t="s">
        <v>386</v>
      </c>
      <c r="B295" s="7">
        <v>6</v>
      </c>
      <c r="C295" s="7">
        <v>69.940872192382813</v>
      </c>
      <c r="D295" s="8">
        <f t="shared" si="8"/>
        <v>43252</v>
      </c>
      <c r="E295" s="7">
        <f t="shared" si="9"/>
        <v>212.42204030354819</v>
      </c>
      <c r="F295" s="7">
        <v>69.940872192382813</v>
      </c>
    </row>
    <row r="296" spans="1:6">
      <c r="A296" s="6" t="s">
        <v>386</v>
      </c>
      <c r="B296" s="7">
        <v>7</v>
      </c>
      <c r="C296" s="7">
        <v>120.50759124755859</v>
      </c>
      <c r="D296" s="8">
        <f t="shared" si="8"/>
        <v>43282</v>
      </c>
      <c r="E296" s="7">
        <f t="shared" si="9"/>
        <v>206.45338948567709</v>
      </c>
      <c r="F296" s="7">
        <v>120.50759124755859</v>
      </c>
    </row>
    <row r="297" spans="1:6">
      <c r="A297" s="6" t="s">
        <v>386</v>
      </c>
      <c r="B297" s="7">
        <v>8</v>
      </c>
      <c r="C297" s="7">
        <v>212.81773376464844</v>
      </c>
      <c r="D297" s="8">
        <f t="shared" si="8"/>
        <v>43313</v>
      </c>
      <c r="E297" s="7">
        <f t="shared" si="9"/>
        <v>135.86863962809244</v>
      </c>
      <c r="F297" s="7">
        <v>212.81773376464844</v>
      </c>
    </row>
    <row r="298" spans="1:6">
      <c r="A298" s="6" t="s">
        <v>386</v>
      </c>
      <c r="B298" s="7">
        <v>9</v>
      </c>
      <c r="C298" s="7">
        <v>289.822509765625</v>
      </c>
      <c r="D298" s="8">
        <f t="shared" si="8"/>
        <v>43344</v>
      </c>
      <c r="E298" s="7">
        <f t="shared" si="9"/>
        <v>134.42206573486328</v>
      </c>
      <c r="F298" s="7">
        <v>289.822509765625</v>
      </c>
    </row>
    <row r="299" spans="1:6">
      <c r="A299" s="6" t="s">
        <v>386</v>
      </c>
      <c r="B299" s="7">
        <v>10</v>
      </c>
      <c r="C299" s="7">
        <v>247.70269775390625</v>
      </c>
      <c r="D299" s="8">
        <f t="shared" si="8"/>
        <v>43374</v>
      </c>
      <c r="E299" s="7">
        <f t="shared" si="9"/>
        <v>207.715944925944</v>
      </c>
      <c r="F299" s="7">
        <v>247.70269775390625</v>
      </c>
    </row>
    <row r="300" spans="1:6">
      <c r="A300" s="6" t="s">
        <v>386</v>
      </c>
      <c r="B300" s="7">
        <v>11</v>
      </c>
      <c r="C300" s="7">
        <v>337.34747314453125</v>
      </c>
      <c r="D300" s="8">
        <f t="shared" si="8"/>
        <v>43405</v>
      </c>
      <c r="E300" s="7">
        <f t="shared" si="9"/>
        <v>250.11431376139322</v>
      </c>
      <c r="F300" s="7">
        <v>337.34747314453125</v>
      </c>
    </row>
    <row r="301" spans="1:6">
      <c r="A301" s="6" t="s">
        <v>386</v>
      </c>
      <c r="B301" s="7">
        <v>12</v>
      </c>
      <c r="C301" s="7">
        <v>175.41590881347656</v>
      </c>
      <c r="D301" s="8">
        <f t="shared" si="8"/>
        <v>43435</v>
      </c>
      <c r="E301" s="7">
        <f t="shared" si="9"/>
        <v>291.62422688802081</v>
      </c>
      <c r="F301" s="7">
        <v>175.41590881347656</v>
      </c>
    </row>
    <row r="302" spans="1:6">
      <c r="A302" s="6" t="s">
        <v>387</v>
      </c>
      <c r="B302" s="7">
        <v>1</v>
      </c>
      <c r="C302" s="7">
        <v>334.68365478515625</v>
      </c>
      <c r="D302" s="8">
        <f t="shared" si="8"/>
        <v>43466</v>
      </c>
      <c r="E302" s="7">
        <f t="shared" si="9"/>
        <v>253.48869323730469</v>
      </c>
      <c r="F302" s="7">
        <v>334.68365478515625</v>
      </c>
    </row>
    <row r="303" spans="1:6">
      <c r="A303" s="6" t="s">
        <v>387</v>
      </c>
      <c r="B303" s="7">
        <v>2</v>
      </c>
      <c r="C303" s="7">
        <v>125.48890686035156</v>
      </c>
      <c r="D303" s="8">
        <f t="shared" si="8"/>
        <v>43497</v>
      </c>
      <c r="E303" s="7">
        <f t="shared" si="9"/>
        <v>282.48234558105469</v>
      </c>
      <c r="F303" s="7">
        <v>125.48890686035156</v>
      </c>
    </row>
    <row r="304" spans="1:6">
      <c r="A304" s="6" t="s">
        <v>387</v>
      </c>
      <c r="B304" s="7">
        <v>3</v>
      </c>
      <c r="C304" s="7">
        <v>203.07157897949219</v>
      </c>
      <c r="D304" s="8">
        <f t="shared" si="8"/>
        <v>43525</v>
      </c>
      <c r="E304" s="7">
        <f t="shared" si="9"/>
        <v>211.86282348632813</v>
      </c>
      <c r="F304" s="7">
        <v>203.07157897949219</v>
      </c>
    </row>
    <row r="305" spans="1:6">
      <c r="A305" s="6" t="s">
        <v>387</v>
      </c>
      <c r="B305" s="7">
        <v>4</v>
      </c>
      <c r="C305" s="7">
        <v>223.4542236328125</v>
      </c>
      <c r="D305" s="8">
        <f t="shared" si="8"/>
        <v>43556</v>
      </c>
      <c r="E305" s="7">
        <f t="shared" si="9"/>
        <v>221.08138020833334</v>
      </c>
      <c r="F305" s="7">
        <v>223.4542236328125</v>
      </c>
    </row>
    <row r="306" spans="1:6">
      <c r="A306" s="6" t="s">
        <v>387</v>
      </c>
      <c r="B306" s="7">
        <v>5</v>
      </c>
      <c r="C306" s="7">
        <v>256.2510986328125</v>
      </c>
      <c r="D306" s="8">
        <f t="shared" si="8"/>
        <v>43586</v>
      </c>
      <c r="E306" s="7">
        <f t="shared" si="9"/>
        <v>184.00490315755209</v>
      </c>
      <c r="F306" s="7">
        <v>256.2510986328125</v>
      </c>
    </row>
    <row r="307" spans="1:6">
      <c r="A307" s="6" t="s">
        <v>387</v>
      </c>
      <c r="B307" s="7">
        <v>6</v>
      </c>
      <c r="C307" s="7">
        <v>308.56869506835938</v>
      </c>
      <c r="D307" s="8">
        <f t="shared" si="8"/>
        <v>43617</v>
      </c>
      <c r="E307" s="7">
        <f t="shared" si="9"/>
        <v>227.59230041503906</v>
      </c>
      <c r="F307" s="7">
        <v>308.56869506835938</v>
      </c>
    </row>
    <row r="308" spans="1:6">
      <c r="A308" s="6" t="s">
        <v>387</v>
      </c>
      <c r="B308" s="7">
        <v>7</v>
      </c>
      <c r="C308" s="7">
        <v>317.8851318359375</v>
      </c>
      <c r="D308" s="8">
        <f t="shared" si="8"/>
        <v>43647</v>
      </c>
      <c r="E308" s="7">
        <f t="shared" si="9"/>
        <v>262.75800577799481</v>
      </c>
      <c r="F308" s="7">
        <v>317.8851318359375</v>
      </c>
    </row>
    <row r="309" spans="1:6">
      <c r="A309" s="6" t="s">
        <v>387</v>
      </c>
      <c r="B309" s="7">
        <v>8</v>
      </c>
      <c r="C309" s="7">
        <v>185.52218627929688</v>
      </c>
      <c r="D309" s="8">
        <f t="shared" si="8"/>
        <v>43678</v>
      </c>
      <c r="E309" s="7">
        <f t="shared" si="9"/>
        <v>294.23497517903644</v>
      </c>
      <c r="F309" s="7">
        <v>185.52218627929688</v>
      </c>
    </row>
    <row r="310" spans="1:6">
      <c r="A310" s="6" t="s">
        <v>387</v>
      </c>
      <c r="B310" s="7">
        <v>9</v>
      </c>
      <c r="C310" s="7">
        <v>326.32568359375</v>
      </c>
      <c r="D310" s="8">
        <f t="shared" si="8"/>
        <v>43709</v>
      </c>
      <c r="E310" s="7">
        <f t="shared" si="9"/>
        <v>270.65867106119794</v>
      </c>
      <c r="F310" s="7">
        <v>326.32568359375</v>
      </c>
    </row>
    <row r="311" spans="1:6">
      <c r="A311" s="6" t="s">
        <v>387</v>
      </c>
      <c r="B311" s="7">
        <v>10</v>
      </c>
      <c r="C311" s="7">
        <v>373.73587036132813</v>
      </c>
      <c r="D311" s="8">
        <f t="shared" si="8"/>
        <v>43739</v>
      </c>
      <c r="E311" s="7">
        <f t="shared" si="9"/>
        <v>276.57766723632813</v>
      </c>
      <c r="F311" s="7">
        <v>373.73587036132813</v>
      </c>
    </row>
    <row r="312" spans="1:6">
      <c r="A312" s="6" t="s">
        <v>387</v>
      </c>
      <c r="B312" s="7">
        <v>11</v>
      </c>
      <c r="C312" s="7">
        <v>431.2469482421875</v>
      </c>
      <c r="D312" s="8">
        <f t="shared" si="8"/>
        <v>43770</v>
      </c>
      <c r="E312" s="7">
        <f t="shared" si="9"/>
        <v>295.194580078125</v>
      </c>
      <c r="F312" s="7">
        <v>431.2469482421875</v>
      </c>
    </row>
    <row r="313" spans="1:6">
      <c r="A313" s="6" t="s">
        <v>387</v>
      </c>
      <c r="B313" s="7">
        <v>12</v>
      </c>
      <c r="C313" s="7">
        <v>323.16766357421875</v>
      </c>
      <c r="D313" s="8">
        <f t="shared" si="8"/>
        <v>43800</v>
      </c>
      <c r="E313" s="7">
        <f t="shared" si="9"/>
        <v>377.10283406575519</v>
      </c>
      <c r="F313" s="7">
        <v>323.16766357421875</v>
      </c>
    </row>
    <row r="314" spans="1:6">
      <c r="A314" s="6" t="s">
        <v>388</v>
      </c>
      <c r="B314" s="7">
        <v>1</v>
      </c>
      <c r="C314" s="7">
        <v>346.3397216796875</v>
      </c>
      <c r="D314" s="8">
        <f t="shared" si="8"/>
        <v>43831</v>
      </c>
      <c r="E314" s="7">
        <f t="shared" si="9"/>
        <v>376.05016072591144</v>
      </c>
      <c r="F314" s="7">
        <v>346.3397216796875</v>
      </c>
    </row>
    <row r="315" spans="1:6">
      <c r="A315" s="6" t="s">
        <v>388</v>
      </c>
      <c r="B315" s="7">
        <v>2</v>
      </c>
      <c r="C315" s="7">
        <v>283.86865234375</v>
      </c>
      <c r="D315" s="8">
        <f t="shared" si="8"/>
        <v>43862</v>
      </c>
      <c r="E315" s="7">
        <f t="shared" si="9"/>
        <v>366.91811116536456</v>
      </c>
      <c r="F315" s="7">
        <v>283.86865234375</v>
      </c>
    </row>
    <row r="316" spans="1:6">
      <c r="A316" s="6" t="s">
        <v>388</v>
      </c>
      <c r="B316" s="7">
        <v>3</v>
      </c>
      <c r="C316" s="7">
        <v>793.634521484375</v>
      </c>
      <c r="D316" s="8">
        <f t="shared" si="8"/>
        <v>43891</v>
      </c>
      <c r="E316" s="7">
        <f t="shared" si="9"/>
        <v>317.79201253255206</v>
      </c>
      <c r="F316" s="7">
        <v>793.634521484375</v>
      </c>
    </row>
    <row r="317" spans="1:6">
      <c r="A317" s="6" t="s">
        <v>388</v>
      </c>
      <c r="B317" s="7">
        <v>4</v>
      </c>
      <c r="C317" s="7">
        <v>693.56756591796875</v>
      </c>
      <c r="D317" s="8">
        <f t="shared" si="8"/>
        <v>43922</v>
      </c>
      <c r="E317" s="7">
        <f t="shared" si="9"/>
        <v>474.61429850260419</v>
      </c>
      <c r="F317" s="7">
        <v>693.56756591796875</v>
      </c>
    </row>
    <row r="318" spans="1:6">
      <c r="A318" s="6" t="s">
        <v>388</v>
      </c>
      <c r="B318" s="7">
        <v>5</v>
      </c>
      <c r="C318" s="7">
        <v>680.48138427734375</v>
      </c>
      <c r="D318" s="8">
        <f t="shared" si="8"/>
        <v>43952</v>
      </c>
      <c r="E318" s="7">
        <f t="shared" si="9"/>
        <v>590.35691324869788</v>
      </c>
      <c r="F318" s="7">
        <v>680.48138427734375</v>
      </c>
    </row>
    <row r="319" spans="1:6">
      <c r="A319" s="6" t="s">
        <v>388</v>
      </c>
      <c r="B319" s="7">
        <v>6</v>
      </c>
      <c r="C319" s="7">
        <v>743.92559814453125</v>
      </c>
      <c r="D319" s="8">
        <f t="shared" si="8"/>
        <v>43983</v>
      </c>
      <c r="E319" s="7">
        <f t="shared" si="9"/>
        <v>722.5611572265625</v>
      </c>
      <c r="F319" s="7">
        <v>743.92559814453125</v>
      </c>
    </row>
    <row r="320" spans="1:6">
      <c r="A320" s="6" t="s">
        <v>388</v>
      </c>
      <c r="B320" s="7">
        <v>7</v>
      </c>
      <c r="C320" s="7">
        <v>483.3341064453125</v>
      </c>
      <c r="D320" s="8">
        <f t="shared" si="8"/>
        <v>44013</v>
      </c>
      <c r="E320" s="7">
        <f t="shared" si="9"/>
        <v>705.99151611328125</v>
      </c>
      <c r="F320" s="7">
        <v>483.3341064453125</v>
      </c>
    </row>
    <row r="321" spans="1:6">
      <c r="A321" s="6" t="s">
        <v>388</v>
      </c>
      <c r="B321" s="7">
        <v>8</v>
      </c>
      <c r="C321" s="7">
        <v>223.6204833984375</v>
      </c>
      <c r="D321" s="8">
        <f t="shared" si="8"/>
        <v>44044</v>
      </c>
      <c r="E321" s="7">
        <f t="shared" si="9"/>
        <v>635.9136962890625</v>
      </c>
      <c r="F321" s="7">
        <v>223.6204833984375</v>
      </c>
    </row>
    <row r="322" spans="1:6">
      <c r="A322" s="6" t="s">
        <v>388</v>
      </c>
      <c r="B322" s="7">
        <v>9</v>
      </c>
      <c r="C322" s="7">
        <v>392.87051391601563</v>
      </c>
      <c r="D322" s="8">
        <f t="shared" si="8"/>
        <v>44075</v>
      </c>
      <c r="E322" s="7">
        <f t="shared" si="9"/>
        <v>483.62672932942706</v>
      </c>
      <c r="F322" s="7">
        <v>392.87051391601563</v>
      </c>
    </row>
    <row r="323" spans="1:6">
      <c r="A323" s="6" t="s">
        <v>388</v>
      </c>
      <c r="B323" s="7">
        <v>10</v>
      </c>
      <c r="C323" s="7">
        <v>306.67950439453125</v>
      </c>
      <c r="D323" s="8">
        <f t="shared" ref="D323:D341" si="10">DATE(A323,B323,1)</f>
        <v>44105</v>
      </c>
      <c r="E323" s="7">
        <f t="shared" si="9"/>
        <v>366.60836791992188</v>
      </c>
      <c r="F323" s="7">
        <v>306.67950439453125</v>
      </c>
    </row>
    <row r="324" spans="1:6">
      <c r="A324" s="6" t="s">
        <v>388</v>
      </c>
      <c r="B324" s="7">
        <v>11</v>
      </c>
      <c r="C324" s="7">
        <v>502.58514404296875</v>
      </c>
      <c r="D324" s="8">
        <f t="shared" si="10"/>
        <v>44136</v>
      </c>
      <c r="E324" s="7">
        <f t="shared" si="9"/>
        <v>307.72350056966144</v>
      </c>
      <c r="F324" s="7">
        <v>502.58514404296875</v>
      </c>
    </row>
    <row r="325" spans="1:6">
      <c r="A325" s="6" t="s">
        <v>388</v>
      </c>
      <c r="B325" s="7">
        <v>12</v>
      </c>
      <c r="C325" s="7">
        <v>437.840087890625</v>
      </c>
      <c r="D325" s="8">
        <f t="shared" si="10"/>
        <v>44166</v>
      </c>
      <c r="E325" s="7">
        <f t="shared" si="9"/>
        <v>400.71172078450519</v>
      </c>
      <c r="F325" s="7">
        <v>437.840087890625</v>
      </c>
    </row>
    <row r="326" spans="1:6">
      <c r="A326" s="6" t="s">
        <v>389</v>
      </c>
      <c r="B326" s="7">
        <v>1</v>
      </c>
      <c r="C326" s="7">
        <v>503.0057373046875</v>
      </c>
      <c r="D326" s="8">
        <f t="shared" si="10"/>
        <v>44197</v>
      </c>
      <c r="E326" s="7">
        <f t="shared" ref="E326:E340" si="11">AVERAGE(C323:C325)</f>
        <v>415.70157877604169</v>
      </c>
      <c r="F326" s="7">
        <v>503.0057373046875</v>
      </c>
    </row>
    <row r="327" spans="1:6">
      <c r="A327" s="6" t="s">
        <v>389</v>
      </c>
      <c r="B327" s="7">
        <v>2</v>
      </c>
      <c r="C327" s="7">
        <v>417.9085693359375</v>
      </c>
      <c r="D327" s="8">
        <f t="shared" si="10"/>
        <v>44228</v>
      </c>
      <c r="E327" s="7">
        <f t="shared" si="11"/>
        <v>481.14365641276044</v>
      </c>
      <c r="F327" s="7">
        <v>417.9085693359375</v>
      </c>
    </row>
    <row r="328" spans="1:6">
      <c r="A328" s="6" t="s">
        <v>389</v>
      </c>
      <c r="B328" s="7">
        <v>3</v>
      </c>
      <c r="C328" s="7">
        <v>375.68243408203125</v>
      </c>
      <c r="D328" s="8">
        <f t="shared" si="10"/>
        <v>44256</v>
      </c>
      <c r="E328" s="7">
        <f t="shared" si="11"/>
        <v>452.91813151041669</v>
      </c>
      <c r="F328" s="7">
        <v>375.68243408203125</v>
      </c>
    </row>
    <row r="329" spans="1:6">
      <c r="A329" s="6" t="s">
        <v>389</v>
      </c>
      <c r="B329" s="7">
        <v>4</v>
      </c>
      <c r="C329" s="7">
        <v>282.94073486328125</v>
      </c>
      <c r="D329" s="8">
        <f t="shared" si="10"/>
        <v>44287</v>
      </c>
      <c r="E329" s="7">
        <f t="shared" si="11"/>
        <v>432.19891357421875</v>
      </c>
      <c r="F329" s="7">
        <v>282.94073486328125</v>
      </c>
    </row>
    <row r="330" spans="1:6">
      <c r="A330" s="6" t="s">
        <v>389</v>
      </c>
      <c r="B330" s="7">
        <v>5</v>
      </c>
      <c r="C330" s="7">
        <v>348.45907592773438</v>
      </c>
      <c r="D330" s="8">
        <f t="shared" si="10"/>
        <v>44317</v>
      </c>
      <c r="E330" s="7">
        <f t="shared" si="11"/>
        <v>358.84391276041669</v>
      </c>
      <c r="F330" s="7">
        <v>348.45907592773438</v>
      </c>
    </row>
    <row r="331" spans="1:6">
      <c r="A331" s="6" t="s">
        <v>389</v>
      </c>
      <c r="B331" s="7">
        <v>6</v>
      </c>
      <c r="C331" s="7">
        <v>420.34396362304688</v>
      </c>
      <c r="D331" s="8">
        <f t="shared" si="10"/>
        <v>44348</v>
      </c>
      <c r="E331" s="7">
        <f t="shared" si="11"/>
        <v>335.69408162434894</v>
      </c>
      <c r="F331" s="7">
        <v>420.34396362304688</v>
      </c>
    </row>
    <row r="332" spans="1:6">
      <c r="A332" s="6" t="s">
        <v>389</v>
      </c>
      <c r="B332" s="7">
        <v>7</v>
      </c>
      <c r="C332" s="7">
        <v>224.52737426757813</v>
      </c>
      <c r="D332" s="8">
        <f t="shared" si="10"/>
        <v>44378</v>
      </c>
      <c r="E332" s="7">
        <f t="shared" si="11"/>
        <v>350.58125813802081</v>
      </c>
      <c r="F332" s="7">
        <v>224.52737426757813</v>
      </c>
    </row>
    <row r="333" spans="1:6">
      <c r="A333" s="6" t="s">
        <v>389</v>
      </c>
      <c r="B333" s="7">
        <v>8</v>
      </c>
      <c r="C333" s="7">
        <v>185.33151245117188</v>
      </c>
      <c r="D333" s="8">
        <f t="shared" si="10"/>
        <v>44409</v>
      </c>
      <c r="E333" s="7">
        <f t="shared" si="11"/>
        <v>331.11013793945313</v>
      </c>
      <c r="F333" s="7">
        <v>185.33151245117188</v>
      </c>
    </row>
    <row r="334" spans="1:6">
      <c r="A334" s="6" t="s">
        <v>389</v>
      </c>
      <c r="B334" s="7">
        <v>9</v>
      </c>
      <c r="C334" s="7">
        <v>377.25430297851563</v>
      </c>
      <c r="D334" s="8">
        <f t="shared" si="10"/>
        <v>44440</v>
      </c>
      <c r="E334" s="7">
        <f t="shared" si="11"/>
        <v>276.73428344726563</v>
      </c>
      <c r="F334" s="7">
        <v>377.25430297851563</v>
      </c>
    </row>
    <row r="335" spans="1:6">
      <c r="A335" s="6" t="s">
        <v>389</v>
      </c>
      <c r="B335" s="7">
        <v>10</v>
      </c>
      <c r="C335" s="7">
        <v>268.3446044921875</v>
      </c>
      <c r="D335" s="8">
        <f t="shared" si="10"/>
        <v>44470</v>
      </c>
      <c r="E335" s="7">
        <f t="shared" si="11"/>
        <v>262.37106323242188</v>
      </c>
      <c r="F335" s="7">
        <v>268.3446044921875</v>
      </c>
    </row>
    <row r="336" spans="1:6">
      <c r="A336" s="6" t="s">
        <v>389</v>
      </c>
      <c r="B336" s="7">
        <v>11</v>
      </c>
      <c r="C336" s="7">
        <v>204.4530029296875</v>
      </c>
      <c r="D336" s="8">
        <f t="shared" si="10"/>
        <v>44501</v>
      </c>
      <c r="E336" s="7">
        <f t="shared" si="11"/>
        <v>276.976806640625</v>
      </c>
      <c r="F336" s="7">
        <v>204.4530029296875</v>
      </c>
    </row>
    <row r="337" spans="1:6">
      <c r="A337" s="6" t="s">
        <v>389</v>
      </c>
      <c r="B337" s="7">
        <v>12</v>
      </c>
      <c r="C337" s="7">
        <v>393.860595703125</v>
      </c>
      <c r="D337" s="8">
        <f t="shared" si="10"/>
        <v>44531</v>
      </c>
      <c r="E337" s="7">
        <f t="shared" si="11"/>
        <v>283.35063680013019</v>
      </c>
      <c r="F337" s="7">
        <v>393.860595703125</v>
      </c>
    </row>
    <row r="338" spans="1:6">
      <c r="A338" s="6" t="s">
        <v>390</v>
      </c>
      <c r="B338" s="7">
        <v>1</v>
      </c>
      <c r="C338" s="7">
        <v>275.27105712890625</v>
      </c>
      <c r="D338" s="8">
        <f t="shared" si="10"/>
        <v>44562</v>
      </c>
      <c r="E338" s="7">
        <f t="shared" si="11"/>
        <v>288.88606770833331</v>
      </c>
      <c r="F338" s="7">
        <v>275.27105712890625</v>
      </c>
    </row>
    <row r="339" spans="1:6">
      <c r="A339" s="6" t="s">
        <v>390</v>
      </c>
      <c r="B339" s="7">
        <v>2</v>
      </c>
      <c r="C339" s="7">
        <v>702.57489013671875</v>
      </c>
      <c r="D339" s="8">
        <f t="shared" si="10"/>
        <v>44593</v>
      </c>
      <c r="E339" s="7">
        <f t="shared" si="11"/>
        <v>291.19488525390625</v>
      </c>
      <c r="F339" s="7">
        <v>702.57489013671875</v>
      </c>
    </row>
    <row r="340" spans="1:6">
      <c r="A340" s="6" t="s">
        <v>390</v>
      </c>
      <c r="B340" s="7">
        <v>3</v>
      </c>
      <c r="C340" s="7">
        <v>354.8680419921875</v>
      </c>
      <c r="D340" s="8">
        <f t="shared" si="10"/>
        <v>44621</v>
      </c>
      <c r="E340" s="7">
        <f t="shared" si="11"/>
        <v>457.23551432291669</v>
      </c>
      <c r="F340" s="7">
        <v>354.8680419921875</v>
      </c>
    </row>
    <row r="341" spans="1:6">
      <c r="A341" s="6" t="s">
        <v>390</v>
      </c>
      <c r="B341" s="7">
        <v>4</v>
      </c>
      <c r="C341" s="7">
        <v>496.49658203125</v>
      </c>
      <c r="D341" s="8">
        <f t="shared" si="10"/>
        <v>44652</v>
      </c>
      <c r="E341" s="7">
        <f>AVERAGE(C338:C340)</f>
        <v>444.23799641927081</v>
      </c>
      <c r="F341" s="7">
        <v>496.49658203125</v>
      </c>
    </row>
    <row r="342" spans="1:6">
      <c r="A342" s="6" t="s">
        <v>391</v>
      </c>
      <c r="B342" s="7"/>
      <c r="C342" s="7"/>
      <c r="D342" s="8">
        <v>44743</v>
      </c>
      <c r="E342" s="7">
        <f>C341</f>
        <v>496.49658203125</v>
      </c>
      <c r="F342" s="7"/>
    </row>
    <row r="343" spans="1:6">
      <c r="D343" s="8">
        <v>44835</v>
      </c>
      <c r="E343" s="7">
        <f>E342</f>
        <v>496.49658203125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B8BE1-0853-49BA-8B47-09B3935B1EAA}">
  <dimension ref="A1:G18"/>
  <sheetViews>
    <sheetView workbookViewId="0">
      <selection activeCell="B19" sqref="B19"/>
    </sheetView>
  </sheetViews>
  <sheetFormatPr defaultRowHeight="14.4"/>
  <cols>
    <col min="1" max="1" width="19.88671875" bestFit="1" customWidth="1"/>
    <col min="2" max="2" width="11.5546875" bestFit="1" customWidth="1"/>
    <col min="3" max="3" width="10.21875" bestFit="1" customWidth="1"/>
    <col min="4" max="4" width="11.5546875" bestFit="1" customWidth="1"/>
    <col min="5" max="5" width="10.21875" bestFit="1" customWidth="1"/>
    <col min="6" max="6" width="11.5546875" bestFit="1" customWidth="1"/>
    <col min="7" max="7" width="10.21875" bestFit="1" customWidth="1"/>
  </cols>
  <sheetData>
    <row r="1" spans="1:7">
      <c r="B1" t="s">
        <v>3</v>
      </c>
      <c r="C1" t="s">
        <v>4</v>
      </c>
      <c r="D1" t="s">
        <v>5</v>
      </c>
      <c r="E1" t="s">
        <v>6</v>
      </c>
      <c r="F1" t="s">
        <v>7</v>
      </c>
      <c r="G1" t="s">
        <v>8</v>
      </c>
    </row>
    <row r="2" spans="1:7">
      <c r="A2" t="s">
        <v>1</v>
      </c>
      <c r="B2">
        <v>1</v>
      </c>
      <c r="C2">
        <v>3</v>
      </c>
      <c r="D2">
        <v>4</v>
      </c>
      <c r="E2">
        <v>6</v>
      </c>
      <c r="F2">
        <v>10</v>
      </c>
      <c r="G2">
        <v>15</v>
      </c>
    </row>
    <row r="3" spans="1:7">
      <c r="A3" t="s">
        <v>2</v>
      </c>
      <c r="B3">
        <v>2</v>
      </c>
      <c r="C3">
        <v>2</v>
      </c>
      <c r="D3">
        <v>5</v>
      </c>
      <c r="E3">
        <v>4</v>
      </c>
      <c r="F3">
        <v>8</v>
      </c>
      <c r="G3">
        <v>5</v>
      </c>
    </row>
    <row r="5" spans="1:7">
      <c r="A5" t="s">
        <v>9</v>
      </c>
      <c r="B5">
        <f>SUMPRODUCT(F2:F3,G2:G3)</f>
        <v>190</v>
      </c>
    </row>
    <row r="6" spans="1:7">
      <c r="A6" t="s">
        <v>10</v>
      </c>
      <c r="B6">
        <f>SUMPRODUCT(D2:D3,E2:E3)</f>
        <v>44</v>
      </c>
    </row>
    <row r="7" spans="1:7">
      <c r="A7" t="s">
        <v>11</v>
      </c>
      <c r="B7">
        <f>SUMPRODUCT(B2:B3,C2:C3)</f>
        <v>7</v>
      </c>
    </row>
    <row r="9" spans="1:7">
      <c r="A9" t="s">
        <v>12</v>
      </c>
      <c r="B9">
        <f>SUMPRODUCT(F2:F3,E2:E3)</f>
        <v>92</v>
      </c>
    </row>
    <row r="10" spans="1:7">
      <c r="A10" t="s">
        <v>13</v>
      </c>
      <c r="B10">
        <f>SUMPRODUCT(F2:F3,C2:C3)</f>
        <v>46</v>
      </c>
    </row>
    <row r="12" spans="1:7">
      <c r="A12" t="s">
        <v>14</v>
      </c>
      <c r="B12">
        <f>B5/B9</f>
        <v>2.0652173913043477</v>
      </c>
    </row>
    <row r="14" spans="1:7">
      <c r="A14" t="s">
        <v>15</v>
      </c>
      <c r="B14">
        <f>SUMPRODUCT(C2:C3,D2:D3)</f>
        <v>22</v>
      </c>
    </row>
    <row r="16" spans="1:7">
      <c r="A16" t="s">
        <v>16</v>
      </c>
      <c r="B16">
        <f>B6/B14</f>
        <v>2</v>
      </c>
    </row>
    <row r="18" spans="2:2">
      <c r="B18">
        <f>B5/B12/B16</f>
        <v>46</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47</vt:i4>
      </vt:variant>
      <vt:variant>
        <vt:lpstr>Named Ranges</vt:lpstr>
      </vt:variant>
      <vt:variant>
        <vt:i4>3</vt:i4>
      </vt:variant>
    </vt:vector>
  </HeadingPairs>
  <TitlesOfParts>
    <vt:vector size="50" baseType="lpstr">
      <vt:lpstr>Main_growth_Q</vt:lpstr>
      <vt:lpstr>Main_Q</vt:lpstr>
      <vt:lpstr>Временные рамки</vt:lpstr>
      <vt:lpstr>Main_QM</vt:lpstr>
      <vt:lpstr>PMI Германия</vt:lpstr>
      <vt:lpstr>PMI Китай</vt:lpstr>
      <vt:lpstr>PMI США</vt:lpstr>
      <vt:lpstr>Задолженность</vt:lpstr>
      <vt:lpstr>Консолидированный бюджет</vt:lpstr>
      <vt:lpstr>Денежные агрегаты</vt:lpstr>
      <vt:lpstr>Инвестиции в основной капитал</vt:lpstr>
      <vt:lpstr>Индекс Водоснабжение</vt:lpstr>
      <vt:lpstr>Индекс Обеспечение электрическо</vt:lpstr>
      <vt:lpstr>Индекс обрабатывающего производ</vt:lpstr>
      <vt:lpstr>Индекс добыча полез ископаемых</vt:lpstr>
      <vt:lpstr>РЭБ</vt:lpstr>
      <vt:lpstr>Уверенность - потреб</vt:lpstr>
      <vt:lpstr>Уверенность - услуги</vt:lpstr>
      <vt:lpstr>Уверенность - строительство</vt:lpstr>
      <vt:lpstr>Индекс предприним. уверенности</vt:lpstr>
      <vt:lpstr>PMI</vt:lpstr>
      <vt:lpstr>Прошлые данные - Фьючерс на неф</vt:lpstr>
      <vt:lpstr>Индекс производства Q</vt:lpstr>
      <vt:lpstr>Индекс производств M</vt:lpstr>
      <vt:lpstr>Индекс выпуска</vt:lpstr>
      <vt:lpstr>CPI</vt:lpstr>
      <vt:lpstr>Прошлые данные - USD_RUB</vt:lpstr>
      <vt:lpstr>GDP_real calc</vt:lpstr>
      <vt:lpstr>TRP</vt:lpstr>
      <vt:lpstr>TRP M</vt:lpstr>
      <vt:lpstr>CNSTR</vt:lpstr>
      <vt:lpstr>CNSTR M</vt:lpstr>
      <vt:lpstr>AGRICUL</vt:lpstr>
      <vt:lpstr>AGRICUL M</vt:lpstr>
      <vt:lpstr>Unemploy</vt:lpstr>
      <vt:lpstr>Unemploy M</vt:lpstr>
      <vt:lpstr>Import</vt:lpstr>
      <vt:lpstr>Import M</vt:lpstr>
      <vt:lpstr>Export</vt:lpstr>
      <vt:lpstr>Export M</vt:lpstr>
      <vt:lpstr>USD rate</vt:lpstr>
      <vt:lpstr>RTRD calc</vt:lpstr>
      <vt:lpstr>RTRD M</vt:lpstr>
      <vt:lpstr>MOEX Russia Historical Data</vt:lpstr>
      <vt:lpstr>Geopolitical Risk Index</vt:lpstr>
      <vt:lpstr>Russian News-Based Index</vt:lpstr>
      <vt:lpstr>Example</vt:lpstr>
      <vt:lpstr>PMI!comments</vt:lpstr>
      <vt:lpstr>'Уверенность - строительство'!Print_Area</vt:lpstr>
      <vt:lpstr>'Уверенность - услуги'!Print_Area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2023-05-07T22:45:15Z</dcterms:modified>
</cp:coreProperties>
</file>