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ngoing list" sheetId="1" r:id="rId3"/>
    <sheet state="visible" name="Currency" sheetId="2" r:id="rId4"/>
    <sheet state="visible" name="Summary" sheetId="3" r:id="rId5"/>
  </sheets>
  <definedNames>
    <definedName hidden="1" localSheetId="0" name="_xlnm._FilterDatabase">'Ongoing list'!$A$1:$EO$70</definedName>
  </definedNames>
  <calcPr/>
  <pivotCaches>
    <pivotCache cacheId="0" r:id="rId6"/>
    <pivotCache cacheId="1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Status:
A - Active
C - Closed</t>
      </text>
    </comment>
  </commentList>
</comments>
</file>

<file path=xl/sharedStrings.xml><?xml version="1.0" encoding="utf-8"?>
<sst xmlns="http://schemas.openxmlformats.org/spreadsheetml/2006/main" count="534" uniqueCount="70">
  <si>
    <t>Currency</t>
  </si>
  <si>
    <t>Rate to USD</t>
  </si>
  <si>
    <t>AED</t>
  </si>
  <si>
    <t>AUD</t>
  </si>
  <si>
    <t>GBP</t>
  </si>
  <si>
    <t>INR</t>
  </si>
  <si>
    <t>KR</t>
  </si>
  <si>
    <t>USD</t>
  </si>
  <si>
    <t>NZD</t>
  </si>
  <si>
    <t>Plan</t>
  </si>
  <si>
    <t>Status</t>
  </si>
  <si>
    <t>DU</t>
  </si>
  <si>
    <t>Account</t>
  </si>
  <si>
    <t>Project Name</t>
  </si>
  <si>
    <t>Plan/Actual</t>
  </si>
  <si>
    <t>Geography</t>
  </si>
  <si>
    <t>Total FY</t>
  </si>
  <si>
    <t>A</t>
  </si>
  <si>
    <t>Suresh</t>
  </si>
  <si>
    <t>xPort</t>
  </si>
  <si>
    <t>xport</t>
  </si>
  <si>
    <t>EU</t>
  </si>
  <si>
    <t>Actual</t>
  </si>
  <si>
    <t>Collection</t>
  </si>
  <si>
    <t>TataElxsi</t>
  </si>
  <si>
    <t>Staff Augmentation for Tata Elxsi</t>
  </si>
  <si>
    <t>IN</t>
  </si>
  <si>
    <t>E Square</t>
  </si>
  <si>
    <t>Data Upload</t>
  </si>
  <si>
    <t>ME</t>
  </si>
  <si>
    <t>CodeObjects</t>
  </si>
  <si>
    <t>US</t>
  </si>
  <si>
    <t>Messagexpress</t>
  </si>
  <si>
    <t>T &amp; M work</t>
  </si>
  <si>
    <t>hi</t>
  </si>
  <si>
    <t>Sree</t>
  </si>
  <si>
    <t>DBG</t>
  </si>
  <si>
    <t>CrossFire</t>
  </si>
  <si>
    <t>C</t>
  </si>
  <si>
    <t>Diagnal</t>
  </si>
  <si>
    <t>Diagnal Staffing</t>
  </si>
  <si>
    <t>ULTS</t>
  </si>
  <si>
    <t>ULTS - Staff Augmentation</t>
  </si>
  <si>
    <t>Paradigm Sample</t>
  </si>
  <si>
    <t>PPS Revamp</t>
  </si>
  <si>
    <t>IdeaShifters</t>
  </si>
  <si>
    <t>InCrowd SHC API2.0</t>
  </si>
  <si>
    <t>MiGym</t>
  </si>
  <si>
    <t>MiGym time and material project</t>
  </si>
  <si>
    <t>RollKall</t>
  </si>
  <si>
    <t>Jaimy</t>
  </si>
  <si>
    <t>InfoActive</t>
  </si>
  <si>
    <t>Infoactiv Customer Service Portal - Requirements analysis and SRS documentation</t>
  </si>
  <si>
    <t>AU</t>
  </si>
  <si>
    <t>InfoActiv Air Roads Integration Services</t>
  </si>
  <si>
    <t>IA WOTSMYN SRS</t>
  </si>
  <si>
    <t>IA Nikon Portal</t>
  </si>
  <si>
    <t>TRL</t>
  </si>
  <si>
    <t>iMAAP Kuwait</t>
  </si>
  <si>
    <t xml:space="preserve">iMAAP Qatar </t>
  </si>
  <si>
    <t>iMAAP Dubai RTA 5 year Maintenance</t>
  </si>
  <si>
    <t>iMAAP Cloud Ghana DFR Implementation</t>
  </si>
  <si>
    <t>TRL HP maintenance</t>
  </si>
  <si>
    <t>CityGroup</t>
  </si>
  <si>
    <t>CGC - Van Pooling Phase 1</t>
  </si>
  <si>
    <t>Grand Total</t>
  </si>
  <si>
    <t>USD Total</t>
  </si>
  <si>
    <t>Currency %</t>
  </si>
  <si>
    <t>Actuals</t>
  </si>
  <si>
    <t>Plan vs Actuals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</si>
</sst>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&quot;-&quot;yyyy"/>
    <numFmt numFmtId="165" formatCode="&quot;$&quot;#,##0"/>
  </numFmts>
  <fonts count="9">
    <font>
      <sz val="12.0"/>
      <color rgb="FF000000"/>
      <name val="Calibri"/>
    </font>
    <font/>
    <font>
      <color rgb="FFFFFFFF"/>
    </font>
    <font>
      <b/>
    </font>
    <font>
      <sz val="8.0"/>
      <color rgb="FF000000"/>
      <name val="Arial"/>
    </font>
    <font>
      <sz val="10.0"/>
      <color rgb="FF000000"/>
      <name val="Calibri"/>
    </font>
    <font>
      <sz val="10.0"/>
      <name val="Calibri"/>
    </font>
    <font>
      <sz val="10.0"/>
      <color rgb="FFCC0000"/>
      <name val="Calibri"/>
    </font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1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6AA84F"/>
      </left>
      <bottom style="thin">
        <color rgb="FF000000"/>
      </bottom>
    </border>
    <border>
      <right style="double">
        <color rgb="FF4A86E8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6AA84F"/>
      </left>
      <top style="thin">
        <color rgb="FF000000"/>
      </top>
    </border>
    <border>
      <right style="double">
        <color rgb="FF4A86E8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double">
        <color rgb="FF6AA84F"/>
      </left>
    </border>
    <border>
      <right style="double">
        <color rgb="FF4A86E8"/>
      </right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3" fontId="3" numFmtId="0" xfId="0" applyAlignment="1" applyFill="1" applyFont="1">
      <alignment readingOrder="0"/>
    </xf>
    <xf borderId="1" fillId="0" fontId="4" numFmtId="0" xfId="0" applyAlignment="1" applyBorder="1" applyFont="1">
      <alignment horizontal="center" readingOrder="0" shrinkToFit="0" wrapText="0"/>
    </xf>
    <xf borderId="2" fillId="0" fontId="4" numFmtId="0" xfId="0" applyAlignment="1" applyBorder="1" applyFont="1">
      <alignment horizontal="right" readingOrder="0" shrinkToFit="0" wrapText="0"/>
    </xf>
    <xf borderId="2" fillId="0" fontId="4" numFmtId="0" xfId="0" applyAlignment="1" applyBorder="1" applyFont="1">
      <alignment horizontal="left" readingOrder="0" shrinkToFit="0" wrapText="0"/>
    </xf>
    <xf borderId="2" fillId="0" fontId="4" numFmtId="0" xfId="0" applyAlignment="1" applyBorder="1" applyFont="1">
      <alignment horizontal="right" readingOrder="0" shrinkToFit="0" wrapText="0"/>
    </xf>
    <xf borderId="3" fillId="0" fontId="4" numFmtId="1" xfId="0" applyAlignment="1" applyBorder="1" applyFont="1" applyNumberFormat="1">
      <alignment horizontal="right" readingOrder="0" shrinkToFit="0" wrapText="0"/>
    </xf>
    <xf borderId="2" fillId="0" fontId="4" numFmtId="164" xfId="0" applyAlignment="1" applyBorder="1" applyFont="1" applyNumberFormat="1">
      <alignment horizontal="center" readingOrder="0" shrinkToFit="0" wrapText="0"/>
    </xf>
    <xf borderId="4" fillId="4" fontId="4" numFmtId="164" xfId="0" applyAlignment="1" applyBorder="1" applyFill="1" applyFont="1" applyNumberFormat="1">
      <alignment horizontal="center" readingOrder="0" shrinkToFit="0" wrapText="0"/>
    </xf>
    <xf borderId="2" fillId="4" fontId="4" numFmtId="164" xfId="0" applyAlignment="1" applyBorder="1" applyFont="1" applyNumberFormat="1">
      <alignment horizontal="center" readingOrder="0" shrinkToFit="0" wrapText="0"/>
    </xf>
    <xf borderId="5" fillId="4" fontId="4" numFmtId="164" xfId="0" applyAlignment="1" applyBorder="1" applyFont="1" applyNumberFormat="1">
      <alignment horizontal="center" readingOrder="0" shrinkToFit="0" wrapText="0"/>
    </xf>
    <xf borderId="2" fillId="5" fontId="4" numFmtId="164" xfId="0" applyAlignment="1" applyBorder="1" applyFill="1" applyFont="1" applyNumberFormat="1">
      <alignment horizontal="center" readingOrder="0" shrinkToFit="0" wrapText="0"/>
    </xf>
    <xf borderId="3" fillId="5" fontId="4" numFmtId="164" xfId="0" applyAlignment="1" applyBorder="1" applyFont="1" applyNumberFormat="1">
      <alignment horizontal="center" readingOrder="0" shrinkToFit="0" wrapText="0"/>
    </xf>
    <xf borderId="6" fillId="0" fontId="5" numFmtId="0" xfId="0" applyAlignment="1" applyBorder="1" applyFont="1">
      <alignment horizontal="center" readingOrder="0" shrinkToFit="0" wrapText="0"/>
    </xf>
    <xf borderId="7" fillId="0" fontId="5" numFmtId="0" xfId="0" applyAlignment="1" applyBorder="1" applyFont="1">
      <alignment readingOrder="0" shrinkToFit="0" wrapText="0"/>
    </xf>
    <xf borderId="7" fillId="0" fontId="5" numFmtId="0" xfId="0" applyAlignment="1" applyBorder="1" applyFont="1">
      <alignment shrinkToFit="0" wrapText="0"/>
    </xf>
    <xf borderId="7" fillId="0" fontId="6" numFmtId="0" xfId="0" applyAlignment="1" applyBorder="1" applyFont="1">
      <alignment readingOrder="0"/>
    </xf>
    <xf borderId="8" fillId="0" fontId="5" numFmtId="1" xfId="0" applyAlignment="1" applyBorder="1" applyFont="1" applyNumberFormat="1">
      <alignment horizontal="right" shrinkToFit="0" wrapText="0"/>
    </xf>
    <xf borderId="7" fillId="0" fontId="6" numFmtId="165" xfId="0" applyAlignment="1" applyBorder="1" applyFont="1" applyNumberFormat="1">
      <alignment horizontal="center"/>
    </xf>
    <xf borderId="7" fillId="0" fontId="6" numFmtId="165" xfId="0" applyAlignment="1" applyBorder="1" applyFont="1" applyNumberFormat="1">
      <alignment horizontal="center" readingOrder="0"/>
    </xf>
    <xf borderId="7" fillId="0" fontId="6" numFmtId="165" xfId="0" applyBorder="1" applyFont="1" applyNumberFormat="1"/>
    <xf borderId="7" fillId="0" fontId="6" numFmtId="165" xfId="0" applyAlignment="1" applyBorder="1" applyFont="1" applyNumberFormat="1">
      <alignment readingOrder="0"/>
    </xf>
    <xf borderId="9" fillId="0" fontId="6" numFmtId="165" xfId="0" applyBorder="1" applyFont="1" applyNumberFormat="1"/>
    <xf borderId="10" fillId="0" fontId="6" numFmtId="165" xfId="0" applyBorder="1" applyFont="1" applyNumberFormat="1"/>
    <xf borderId="8" fillId="0" fontId="6" numFmtId="165" xfId="0" applyBorder="1" applyFont="1" applyNumberFormat="1"/>
    <xf borderId="11" fillId="0" fontId="5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0" fontId="6" numFmtId="0" xfId="0" applyAlignment="1" applyFont="1">
      <alignment readingOrder="0"/>
    </xf>
    <xf borderId="12" fillId="0" fontId="5" numFmtId="1" xfId="0" applyAlignment="1" applyBorder="1" applyFont="1" applyNumberFormat="1">
      <alignment horizontal="right" shrinkToFit="0" wrapText="0"/>
    </xf>
    <xf borderId="0" fillId="0" fontId="5" numFmtId="165" xfId="0" applyAlignment="1" applyFont="1" applyNumberFormat="1">
      <alignment horizontal="center" shrinkToFit="0" wrapText="0"/>
    </xf>
    <xf borderId="0" fillId="0" fontId="6" numFmtId="165" xfId="0" applyAlignment="1" applyFont="1" applyNumberFormat="1">
      <alignment horizontal="center" readingOrder="0"/>
    </xf>
    <xf borderId="0" fillId="0" fontId="6" numFmtId="165" xfId="0" applyAlignment="1" applyFont="1" applyNumberFormat="1">
      <alignment horizontal="center"/>
    </xf>
    <xf borderId="0" fillId="0" fontId="6" numFmtId="165" xfId="0" applyFont="1" applyNumberFormat="1"/>
    <xf borderId="0" fillId="0" fontId="6" numFmtId="165" xfId="0" applyAlignment="1" applyFont="1" applyNumberFormat="1">
      <alignment readingOrder="0"/>
    </xf>
    <xf borderId="13" fillId="0" fontId="6" numFmtId="165" xfId="0" applyAlignment="1" applyBorder="1" applyFont="1" applyNumberFormat="1">
      <alignment readingOrder="0"/>
    </xf>
    <xf borderId="14" fillId="0" fontId="6" numFmtId="165" xfId="0" applyBorder="1" applyFont="1" applyNumberFormat="1"/>
    <xf borderId="12" fillId="0" fontId="6" numFmtId="165" xfId="0" applyBorder="1" applyFont="1" applyNumberFormat="1"/>
    <xf borderId="1" fillId="0" fontId="5" numFmtId="0" xfId="0" applyAlignment="1" applyBorder="1" applyFont="1">
      <alignment horizontal="center" readingOrder="0" shrinkToFit="0" wrapText="0"/>
    </xf>
    <xf borderId="2" fillId="0" fontId="5" numFmtId="0" xfId="0" applyAlignment="1" applyBorder="1" applyFont="1">
      <alignment readingOrder="0" shrinkToFit="0" wrapText="0"/>
    </xf>
    <xf borderId="2" fillId="0" fontId="5" numFmtId="0" xfId="0" applyAlignment="1" applyBorder="1" applyFont="1">
      <alignment shrinkToFit="0" wrapText="0"/>
    </xf>
    <xf borderId="2" fillId="0" fontId="6" numFmtId="0" xfId="0" applyAlignment="1" applyBorder="1" applyFont="1">
      <alignment readingOrder="0"/>
    </xf>
    <xf borderId="3" fillId="0" fontId="5" numFmtId="1" xfId="0" applyAlignment="1" applyBorder="1" applyFont="1" applyNumberFormat="1">
      <alignment horizontal="right" shrinkToFit="0" wrapText="0"/>
    </xf>
    <xf borderId="2" fillId="0" fontId="5" numFmtId="165" xfId="0" applyAlignment="1" applyBorder="1" applyFont="1" applyNumberFormat="1">
      <alignment horizontal="center" shrinkToFit="0" wrapText="0"/>
    </xf>
    <xf borderId="2" fillId="0" fontId="6" numFmtId="165" xfId="0" applyAlignment="1" applyBorder="1" applyFont="1" applyNumberFormat="1">
      <alignment horizontal="center" readingOrder="0"/>
    </xf>
    <xf borderId="2" fillId="0" fontId="6" numFmtId="165" xfId="0" applyAlignment="1" applyBorder="1" applyFont="1" applyNumberFormat="1">
      <alignment horizontal="center"/>
    </xf>
    <xf borderId="2" fillId="0" fontId="6" numFmtId="165" xfId="0" applyBorder="1" applyFont="1" applyNumberFormat="1"/>
    <xf borderId="2" fillId="0" fontId="6" numFmtId="165" xfId="0" applyAlignment="1" applyBorder="1" applyFont="1" applyNumberFormat="1">
      <alignment readingOrder="0"/>
    </xf>
    <xf borderId="4" fillId="0" fontId="6" numFmtId="165" xfId="0" applyAlignment="1" applyBorder="1" applyFont="1" applyNumberFormat="1">
      <alignment horizontal="center" readingOrder="0"/>
    </xf>
    <xf borderId="5" fillId="0" fontId="6" numFmtId="165" xfId="0" applyBorder="1" applyFont="1" applyNumberFormat="1"/>
    <xf borderId="3" fillId="0" fontId="6" numFmtId="165" xfId="0" applyBorder="1" applyFont="1" applyNumberFormat="1"/>
    <xf borderId="7" fillId="0" fontId="5" numFmtId="165" xfId="0" applyAlignment="1" applyBorder="1" applyFont="1" applyNumberFormat="1">
      <alignment horizontal="center" shrinkToFit="0" wrapText="0"/>
    </xf>
    <xf borderId="9" fillId="0" fontId="6" numFmtId="165" xfId="0" applyAlignment="1" applyBorder="1" applyFont="1" applyNumberFormat="1">
      <alignment horizontal="center" readingOrder="0"/>
    </xf>
    <xf borderId="13" fillId="0" fontId="6" numFmtId="165" xfId="0" applyBorder="1" applyFont="1" applyNumberFormat="1"/>
    <xf borderId="4" fillId="0" fontId="6" numFmtId="165" xfId="0" applyBorder="1" applyFont="1" applyNumberFormat="1"/>
    <xf borderId="6" fillId="0" fontId="5" numFmtId="0" xfId="0" applyAlignment="1" applyBorder="1" applyFont="1">
      <alignment horizontal="center" readingOrder="0" shrinkToFit="0" wrapText="0"/>
    </xf>
    <xf borderId="7" fillId="0" fontId="5" numFmtId="165" xfId="0" applyAlignment="1" applyBorder="1" applyFont="1" applyNumberFormat="1">
      <alignment horizontal="center" readingOrder="0" shrinkToFit="0" wrapText="0"/>
    </xf>
    <xf borderId="9" fillId="0" fontId="5" numFmtId="165" xfId="0" applyAlignment="1" applyBorder="1" applyFont="1" applyNumberFormat="1">
      <alignment horizontal="center" readingOrder="0" shrinkToFit="0" wrapText="0"/>
    </xf>
    <xf borderId="7" fillId="0" fontId="5" numFmtId="165" xfId="0" applyAlignment="1" applyBorder="1" applyFont="1" applyNumberFormat="1">
      <alignment horizontal="right" readingOrder="0" shrinkToFit="0" wrapText="0"/>
    </xf>
    <xf borderId="10" fillId="0" fontId="5" numFmtId="165" xfId="0" applyAlignment="1" applyBorder="1" applyFont="1" applyNumberFormat="1">
      <alignment horizontal="center" readingOrder="0" shrinkToFit="0" wrapText="0"/>
    </xf>
    <xf borderId="0" fillId="0" fontId="5" numFmtId="165" xfId="0" applyAlignment="1" applyFont="1" applyNumberFormat="1">
      <alignment horizontal="center" readingOrder="0" shrinkToFit="0" wrapText="0"/>
    </xf>
    <xf borderId="12" fillId="0" fontId="5" numFmtId="165" xfId="0" applyAlignment="1" applyBorder="1" applyFont="1" applyNumberFormat="1">
      <alignment horizontal="center" readingOrder="0" shrinkToFit="0" wrapText="0"/>
    </xf>
    <xf borderId="0" fillId="0" fontId="5" numFmtId="165" xfId="0" applyAlignment="1" applyFont="1" applyNumberFormat="1">
      <alignment horizontal="center" readingOrder="0" shrinkToFit="0" wrapText="0"/>
    </xf>
    <xf borderId="14" fillId="0" fontId="6" numFmtId="165" xfId="0" applyAlignment="1" applyBorder="1" applyFont="1" applyNumberFormat="1">
      <alignment readingOrder="0"/>
    </xf>
    <xf borderId="2" fillId="0" fontId="5" numFmtId="165" xfId="0" applyAlignment="1" applyBorder="1" applyFont="1" applyNumberFormat="1">
      <alignment horizontal="center" readingOrder="0" shrinkToFit="0" wrapText="0"/>
    </xf>
    <xf borderId="4" fillId="0" fontId="6" numFmtId="165" xfId="0" applyAlignment="1" applyBorder="1" applyFont="1" applyNumberFormat="1">
      <alignment readingOrder="0"/>
    </xf>
    <xf borderId="5" fillId="0" fontId="6" numFmtId="165" xfId="0" applyAlignment="1" applyBorder="1" applyFont="1" applyNumberFormat="1">
      <alignment readingOrder="0"/>
    </xf>
    <xf borderId="12" fillId="0" fontId="6" numFmtId="165" xfId="0" applyAlignment="1" applyBorder="1" applyFont="1" applyNumberFormat="1">
      <alignment readingOrder="0"/>
    </xf>
    <xf borderId="7" fillId="0" fontId="6" numFmtId="165" xfId="0" applyAlignment="1" applyBorder="1" applyFont="1" applyNumberFormat="1">
      <alignment horizontal="right"/>
    </xf>
    <xf borderId="7" fillId="0" fontId="6" numFmtId="165" xfId="0" applyAlignment="1" applyBorder="1" applyFont="1" applyNumberFormat="1">
      <alignment horizontal="right" readingOrder="0"/>
    </xf>
    <xf borderId="9" fillId="0" fontId="6" numFmtId="165" xfId="0" applyAlignment="1" applyBorder="1" applyFont="1" applyNumberFormat="1">
      <alignment horizontal="right" readingOrder="0"/>
    </xf>
    <xf borderId="0" fillId="0" fontId="6" numFmtId="165" xfId="0" applyAlignment="1" applyFont="1" applyNumberFormat="1">
      <alignment horizontal="right"/>
    </xf>
    <xf borderId="10" fillId="0" fontId="6" numFmtId="165" xfId="0" applyAlignment="1" applyBorder="1" applyFont="1" applyNumberFormat="1">
      <alignment horizontal="right"/>
    </xf>
    <xf borderId="12" fillId="0" fontId="6" numFmtId="165" xfId="0" applyAlignment="1" applyBorder="1" applyFont="1" applyNumberFormat="1">
      <alignment horizontal="right"/>
    </xf>
    <xf borderId="0" fillId="0" fontId="6" numFmtId="0" xfId="0" applyAlignment="1" applyFont="1">
      <alignment readingOrder="0" vertical="bottom"/>
    </xf>
    <xf borderId="0" fillId="0" fontId="6" numFmtId="165" xfId="0" applyAlignment="1" applyFont="1" applyNumberFormat="1">
      <alignment horizontal="right" readingOrder="0"/>
    </xf>
    <xf borderId="13" fillId="0" fontId="6" numFmtId="165" xfId="0" applyAlignment="1" applyBorder="1" applyFont="1" applyNumberFormat="1">
      <alignment horizontal="right" readingOrder="0"/>
    </xf>
    <xf borderId="14" fillId="0" fontId="6" numFmtId="165" xfId="0" applyAlignment="1" applyBorder="1" applyFont="1" applyNumberFormat="1">
      <alignment horizontal="right"/>
    </xf>
    <xf borderId="2" fillId="0" fontId="6" numFmtId="0" xfId="0" applyAlignment="1" applyBorder="1" applyFont="1">
      <alignment readingOrder="0" vertical="bottom"/>
    </xf>
    <xf borderId="2" fillId="0" fontId="6" numFmtId="165" xfId="0" applyAlignment="1" applyBorder="1" applyFont="1" applyNumberFormat="1">
      <alignment horizontal="right"/>
    </xf>
    <xf borderId="2" fillId="0" fontId="6" numFmtId="165" xfId="0" applyAlignment="1" applyBorder="1" applyFont="1" applyNumberFormat="1">
      <alignment horizontal="right" readingOrder="0"/>
    </xf>
    <xf borderId="2" fillId="6" fontId="6" numFmtId="165" xfId="0" applyAlignment="1" applyBorder="1" applyFill="1" applyFont="1" applyNumberFormat="1">
      <alignment horizontal="right"/>
    </xf>
    <xf borderId="4" fillId="0" fontId="6" numFmtId="165" xfId="0" applyAlignment="1" applyBorder="1" applyFont="1" applyNumberFormat="1">
      <alignment horizontal="right"/>
    </xf>
    <xf borderId="5" fillId="0" fontId="6" numFmtId="165" xfId="0" applyAlignment="1" applyBorder="1" applyFont="1" applyNumberFormat="1">
      <alignment horizontal="right"/>
    </xf>
    <xf borderId="7" fillId="0" fontId="6" numFmtId="0" xfId="0" applyAlignment="1" applyBorder="1" applyFont="1">
      <alignment readingOrder="0" vertical="bottom"/>
    </xf>
    <xf borderId="9" fillId="0" fontId="6" numFmtId="165" xfId="0" applyAlignment="1" applyBorder="1" applyFont="1" applyNumberFormat="1">
      <alignment horizontal="right"/>
    </xf>
    <xf borderId="8" fillId="0" fontId="6" numFmtId="165" xfId="0" applyAlignment="1" applyBorder="1" applyFont="1" applyNumberFormat="1">
      <alignment horizontal="right"/>
    </xf>
    <xf borderId="11" fillId="0" fontId="5" numFmtId="0" xfId="0" applyAlignment="1" applyBorder="1" applyFont="1">
      <alignment horizontal="center" readingOrder="0" shrinkToFit="0" wrapText="0"/>
    </xf>
    <xf borderId="0" fillId="0" fontId="5" numFmtId="165" xfId="0" applyAlignment="1" applyFont="1" applyNumberFormat="1">
      <alignment horizontal="right" shrinkToFit="0" wrapText="0"/>
    </xf>
    <xf borderId="13" fillId="0" fontId="6" numFmtId="165" xfId="0" applyAlignment="1" applyBorder="1" applyFont="1" applyNumberFormat="1">
      <alignment horizontal="right"/>
    </xf>
    <xf borderId="1" fillId="0" fontId="5" numFmtId="0" xfId="0" applyAlignment="1" applyBorder="1" applyFont="1">
      <alignment horizontal="center" readingOrder="0" shrinkToFit="0" wrapText="0"/>
    </xf>
    <xf borderId="2" fillId="0" fontId="5" numFmtId="165" xfId="0" applyAlignment="1" applyBorder="1" applyFont="1" applyNumberFormat="1">
      <alignment horizontal="right" shrinkToFit="0" wrapText="0"/>
    </xf>
    <xf borderId="3" fillId="0" fontId="6" numFmtId="165" xfId="0" applyAlignment="1" applyBorder="1" applyFont="1" applyNumberFormat="1">
      <alignment horizontal="right"/>
    </xf>
    <xf borderId="7" fillId="0" fontId="5" numFmtId="165" xfId="0" applyAlignment="1" applyBorder="1" applyFont="1" applyNumberFormat="1">
      <alignment horizontal="right" shrinkToFit="0" wrapText="0"/>
    </xf>
    <xf borderId="7" fillId="0" fontId="5" numFmtId="0" xfId="0" applyAlignment="1" applyBorder="1" applyFont="1">
      <alignment readingOrder="0"/>
    </xf>
    <xf borderId="7" fillId="0" fontId="5" numFmtId="165" xfId="0" applyAlignment="1" applyBorder="1" applyFont="1" applyNumberFormat="1">
      <alignment horizontal="right" readingOrder="0" shrinkToFit="0" wrapText="0"/>
    </xf>
    <xf borderId="10" fillId="0" fontId="6" numFmtId="165" xfId="0" applyAlignment="1" applyBorder="1" applyFont="1" applyNumberFormat="1">
      <alignment horizontal="right" readingOrder="0"/>
    </xf>
    <xf borderId="8" fillId="0" fontId="6" numFmtId="165" xfId="0" applyAlignment="1" applyBorder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horizontal="right" readingOrder="0" shrinkToFit="0" wrapText="0"/>
    </xf>
    <xf borderId="0" fillId="6" fontId="7" numFmtId="165" xfId="0" applyAlignment="1" applyFont="1" applyNumberFormat="1">
      <alignment horizontal="right" readingOrder="0"/>
    </xf>
    <xf borderId="2" fillId="0" fontId="5" numFmtId="0" xfId="0" applyAlignment="1" applyBorder="1" applyFont="1">
      <alignment readingOrder="0"/>
    </xf>
    <xf borderId="2" fillId="0" fontId="5" numFmtId="165" xfId="0" applyAlignment="1" applyBorder="1" applyFont="1" applyNumberFormat="1">
      <alignment horizontal="right" readingOrder="0" shrinkToFit="0" wrapText="0"/>
    </xf>
    <xf borderId="7" fillId="0" fontId="1" numFmtId="165" xfId="0" applyBorder="1" applyFont="1" applyNumberFormat="1"/>
    <xf borderId="2" fillId="0" fontId="5" numFmtId="165" xfId="0" applyAlignment="1" applyBorder="1" applyFont="1" applyNumberFormat="1">
      <alignment horizontal="right" readingOrder="0"/>
    </xf>
    <xf borderId="2" fillId="7" fontId="6" numFmtId="165" xfId="0" applyAlignment="1" applyBorder="1" applyFill="1" applyFont="1" applyNumberFormat="1">
      <alignment horizontal="right" readingOrder="0"/>
    </xf>
    <xf borderId="2" fillId="7" fontId="6" numFmtId="165" xfId="0" applyAlignment="1" applyBorder="1" applyFont="1" applyNumberFormat="1">
      <alignment horizontal="right"/>
    </xf>
    <xf borderId="0" fillId="0" fontId="5" numFmtId="0" xfId="0" applyAlignment="1" applyFont="1">
      <alignment readingOrder="0" shrinkToFit="0" wrapText="0"/>
    </xf>
    <xf borderId="10" fillId="0" fontId="6" numFmtId="165" xfId="0" applyAlignment="1" applyBorder="1" applyFont="1" applyNumberFormat="1">
      <alignment readingOrder="0"/>
    </xf>
    <xf borderId="8" fillId="0" fontId="6" numFmtId="165" xfId="0" applyAlignment="1" applyBorder="1" applyFont="1" applyNumberFormat="1">
      <alignment readingOrder="0"/>
    </xf>
    <xf borderId="7" fillId="0" fontId="5" numFmtId="165" xfId="0" applyAlignment="1" applyBorder="1" applyFont="1" applyNumberFormat="1">
      <alignment horizontal="center" readingOrder="0" shrinkToFit="0" wrapText="0"/>
    </xf>
    <xf borderId="11" fillId="0" fontId="5" numFmtId="0" xfId="0" applyAlignment="1" applyBorder="1" applyFont="1">
      <alignment horizontal="center" shrinkToFit="0" wrapText="0"/>
    </xf>
    <xf borderId="0" fillId="0" fontId="6" numFmtId="0" xfId="0" applyFont="1"/>
    <xf borderId="12" fillId="0" fontId="6" numFmtId="1" xfId="0" applyAlignment="1" applyBorder="1" applyFont="1" applyNumberFormat="1">
      <alignment horizontal="right"/>
    </xf>
    <xf borderId="0" fillId="0" fontId="1" numFmtId="1" xfId="0" applyFont="1" applyNumberFormat="1"/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0" fontId="1" numFmtId="165" xfId="0" applyFont="1" applyNumberFormat="1"/>
    <xf borderId="0" fillId="8" fontId="1" numFmtId="0" xfId="0" applyAlignment="1" applyFill="1" applyFont="1">
      <alignment readingOrder="0"/>
    </xf>
    <xf borderId="0" fillId="8" fontId="1" numFmtId="10" xfId="0" applyFont="1" applyNumberFormat="1"/>
    <xf borderId="0" fillId="0" fontId="8" numFmtId="0" xfId="0" applyAlignment="1" applyFont="1">
      <alignment readingOrder="0"/>
    </xf>
    <xf borderId="0" fillId="0" fontId="8" numFmtId="10" xfId="0" applyFont="1" applyNumberFormat="1"/>
    <xf borderId="0" fillId="0" fontId="5" numFmtId="0" xfId="0" applyAlignment="1" applyFont="1">
      <alignment horizontal="center" shrinkToFit="0" wrapText="0"/>
    </xf>
    <xf borderId="0" fillId="0" fontId="6" numFmtId="1" xfId="0" applyAlignment="1" applyFont="1" applyNumberForma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CM70" sheet="Ongoing list"/>
  </cacheSource>
  <cacheFields>
    <cacheField name="Status" numFmtId="0">
      <sharedItems>
        <s v="A"/>
        <s v="C"/>
      </sharedItems>
    </cacheField>
    <cacheField name="DU" numFmtId="0">
      <sharedItems>
        <s v="Suresh"/>
        <s v="Sree"/>
        <s v="Jaimy"/>
      </sharedItems>
    </cacheField>
    <cacheField name="Account" numFmtId="0">
      <sharedItems>
        <s v="xPort"/>
        <s v="TataElxsi"/>
        <s v="E Square"/>
        <s v="CodeObjects"/>
        <s v="Messagexpress"/>
        <s v="DBG"/>
        <s v="Diagnal"/>
        <s v="ULTS"/>
        <s v="Paradigm Sample"/>
        <s v="MiGym"/>
        <s v="RollKall"/>
        <s v="InfoActive"/>
        <s v="TRL"/>
        <s v="CityGroup"/>
      </sharedItems>
    </cacheField>
    <cacheField name="Project Name" numFmtId="0">
      <sharedItems>
        <s v="xport"/>
        <s v="Staff Augmentation for Tata Elxsi"/>
        <s v="Data Upload"/>
        <s v="CodeObjects"/>
        <s v="T &amp; M work"/>
        <s v="CrossFire"/>
        <s v="Diagnal Staffing"/>
        <s v="ULTS - Staff Augmentation"/>
        <s v="PPS Revamp"/>
        <s v="IdeaShifters"/>
        <s v="InCrowd SHC API2.0"/>
        <s v="MiGym time and material project"/>
        <s v="RollKall"/>
        <s v="Infoactiv Customer Service Portal - Requirements analysis and SRS documentation"/>
        <s v="InfoActiv Air Roads Integration Services"/>
        <s v="IA WOTSMYN SRS"/>
        <s v="IA Nikon Portal"/>
        <s v="iMAAP Kuwait"/>
        <s v="iMAAP Qatar "/>
        <s v="iMAAP Dubai RTA 5 year Maintenance"/>
        <s v="iMAAP Cloud Ghana DFR Implementation"/>
        <s v="TRL HP maintenance"/>
        <s v="CGC - Van Pooling Phase 1"/>
      </sharedItems>
    </cacheField>
    <cacheField name="Plan/Actual" numFmtId="0">
      <sharedItems>
        <s v="Plan"/>
        <s v="Actual"/>
        <s v="Collection"/>
      </sharedItems>
    </cacheField>
    <cacheField name="Geography" numFmtId="0">
      <sharedItems>
        <s v="EU"/>
        <s v="IN"/>
        <s v="ME"/>
        <s v="US"/>
        <s v="AU"/>
      </sharedItems>
    </cacheField>
    <cacheField name="Currency" numFmtId="0">
      <sharedItems>
        <s v="USD"/>
        <s v="INR"/>
        <s v="AUD"/>
        <s v="GBP"/>
      </sharedItems>
    </cacheField>
    <cacheField name="Total FY" numFmtId="1">
      <sharedItems containsSemiMixedTypes="0" containsString="0" containsNumber="1">
        <n v="118500.0"/>
        <n v="36900.0"/>
        <n v="15772.0"/>
        <n v="3400000.0"/>
        <n v="4273260.0"/>
        <n v="4340260.0"/>
        <n v="7800.0"/>
        <n v="0.0"/>
        <n v="2242500.0"/>
        <n v="1529156.0"/>
        <n v="1357234.68"/>
        <n v="21532.0"/>
        <n v="10475.0"/>
        <n v="12500.0"/>
        <n v="22658.0"/>
        <n v="17155.0"/>
        <n v="2800.0"/>
        <n v="5087.0"/>
        <n v="5777.0"/>
        <n v="400000.0"/>
        <n v="428805.0"/>
        <n v="581377.0"/>
        <n v="59620.0"/>
        <n v="61534.0"/>
        <n v="61533.0"/>
        <n v="6416.0"/>
        <n v="6231.0"/>
        <n v="52343.0"/>
        <n v="114080.0"/>
        <n v="74060.0"/>
        <n v="83924.0"/>
        <n v="105500.0"/>
        <n v="126942.0"/>
        <n v="105238.5"/>
        <n v="17534.0"/>
        <n v="6000.0"/>
        <n v="6600.0"/>
        <n v="6300.0"/>
        <n v="17283.0"/>
        <n v="14220.0"/>
        <n v="12648.0"/>
        <n v="36460.0"/>
        <n v="39139.0"/>
        <n v="41308.0"/>
        <n v="150148.0"/>
        <n v="131173.0"/>
        <n v="130733.0"/>
        <n v="305517.0"/>
        <n v="263027.0"/>
        <n v="215044.5"/>
        <n v="10400.0"/>
        <n v="7150.0"/>
        <n v="1300.0"/>
        <n v="17770.0"/>
        <n v="21670.0"/>
        <n v="4590800.0"/>
        <n v="4758010.0"/>
        <n v="3921540.0"/>
        <n v="39300.0"/>
      </sharedItems>
    </cacheField>
    <cacheField name="29-08-2016" numFmtId="0">
      <sharedItems containsString="0" containsBlank="1" containsNumber="1" containsInteger="1">
        <m/>
        <n v="15631.0"/>
        <n v="16280.0"/>
        <n v="20520.0"/>
        <n v="3402.0"/>
        <n v="3192.0"/>
        <n v="8767.0"/>
        <n v="30010.0"/>
        <n v="18000.0"/>
        <n v="9000.0"/>
      </sharedItems>
    </cacheField>
    <cacheField name="5-09-2016" numFmtId="0">
      <sharedItems containsString="0" containsBlank="1" containsNumber="1" containsInteger="1">
        <m/>
        <n v="1770.0"/>
        <n v="460000.0"/>
        <n v="423000.0"/>
        <n v="276341.0"/>
        <n v="61500.0"/>
        <n v="64615.0"/>
      </sharedItems>
    </cacheField>
    <cacheField name="12-09-2016" numFmtId="0">
      <sharedItems containsString="0" containsBlank="1">
        <m/>
      </sharedItems>
    </cacheField>
    <cacheField name="19-09-2016" numFmtId="0">
      <sharedItems containsString="0" containsBlank="1" containsNumber="1" containsInteger="1">
        <m/>
        <n v="2500.0"/>
        <n v="3528.0"/>
      </sharedItems>
    </cacheField>
    <cacheField name="26-09-2016" numFmtId="0">
      <sharedItems containsString="0" containsBlank="1" containsNumber="1" containsInteger="1">
        <m/>
        <n v="54167.0"/>
        <n v="2200.0"/>
        <n v="8767.0"/>
        <n v="36529.0"/>
        <n v="23969.0"/>
        <n v="16000.0"/>
      </sharedItems>
    </cacheField>
    <cacheField name="3-10-2016" numFmtId="165">
      <sharedItems containsString="0" containsBlank="1" containsNumber="1">
        <n v="2500.0"/>
        <n v="3390.0"/>
        <m/>
        <n v="460000.0"/>
        <n v="359998.0"/>
        <n v="61500.0"/>
        <n v="51980.0"/>
        <n v="4500.0"/>
        <n v="100000.0"/>
        <n v="8540.0"/>
        <n v="7615.0"/>
        <n v="6416.0"/>
        <n v="4375.0"/>
        <n v="10826.5"/>
        <n v="6360.0"/>
        <n v="5580.0"/>
      </sharedItems>
    </cacheField>
    <cacheField name="10-10-2016" numFmtId="0">
      <sharedItems containsString="0" containsBlank="1" containsNumber="1" containsInteger="1">
        <m/>
        <n v="12625.0"/>
        <n v="3192.0"/>
        <n v="8885.0"/>
        <n v="16000.0"/>
      </sharedItems>
    </cacheField>
    <cacheField name="17-10-2016" numFmtId="0">
      <sharedItems containsString="0" containsBlank="1" containsNumber="1">
        <m/>
        <n v="450592.0"/>
        <n v="124300.0"/>
        <n v="9533.5"/>
        <n v="5580.0"/>
        <n v="440.0"/>
        <n v="5300.0"/>
      </sharedItems>
    </cacheField>
    <cacheField name="24-10-2016" numFmtId="0">
      <sharedItems containsString="0" containsBlank="1">
        <m/>
      </sharedItems>
    </cacheField>
    <cacheField name="31-10-2016" numFmtId="0">
      <sharedItems containsString="0" containsBlank="1" containsNumber="1" containsInteger="1">
        <m/>
        <n v="2800.0"/>
        <n v="3220.0"/>
        <n v="100000.0"/>
        <n v="91666.0"/>
        <n v="61209.0"/>
        <n v="4375.0"/>
        <n v="2736.0"/>
        <n v="2592.0"/>
        <n v="16280.0"/>
        <n v="3200.0"/>
        <n v="4015.0"/>
        <n v="8767.0"/>
        <n v="3000.0"/>
        <n v="3300.0"/>
        <n v="5300.0"/>
      </sharedItems>
    </cacheField>
    <cacheField name="7-11-2016" numFmtId="165">
      <sharedItems containsString="0" containsBlank="1" containsNumber="1" containsInteger="1">
        <n v="26000.0"/>
        <n v="1985.0"/>
        <m/>
        <n v="460000.0"/>
        <n v="430526.0"/>
        <n v="61500.0"/>
        <n v="57795.0"/>
        <n v="690.0"/>
        <n v="8000.0"/>
        <n v="9000.0"/>
      </sharedItems>
    </cacheField>
    <cacheField name="14-11-2016" numFmtId="0">
      <sharedItems containsString="0" containsBlank="1" containsNumber="1">
        <m/>
        <n v="103584.0"/>
        <n v="12824.25"/>
        <n v="8885.0"/>
      </sharedItems>
    </cacheField>
    <cacheField name="21-11-2016" numFmtId="0">
      <sharedItems containsString="0" containsBlank="1" containsNumber="1" containsInteger="1">
        <m/>
        <n v="1867.0"/>
      </sharedItems>
    </cacheField>
    <cacheField name="28-11-2016" numFmtId="0">
      <sharedItems containsString="0" containsBlank="1" containsNumber="1" containsInteger="1">
        <m/>
        <n v="12625.0"/>
        <n v="100000.0"/>
        <n v="3168.0"/>
        <n v="2592.0"/>
        <n v="3400.0"/>
        <n v="4908.0"/>
        <n v="6594.0"/>
        <n v="7000.0"/>
        <n v="10931.0"/>
        <n v="1300.0"/>
      </sharedItems>
    </cacheField>
    <cacheField name="5-12-2016">
      <sharedItems containsBlank="1" containsMixedTypes="1" containsNumber="1">
        <m/>
        <n v="800.0"/>
        <n v="460000.0"/>
        <n v="61500.0"/>
        <s v="hi"/>
        <n v="3220.0"/>
        <n v="100000.0"/>
        <n v="8000.0"/>
        <n v="15026.25"/>
        <n v="3024.0"/>
        <n v="17283.0"/>
        <n v="9240.0"/>
      </sharedItems>
    </cacheField>
    <cacheField name="12-12-2016" numFmtId="0">
      <sharedItems containsString="0" containsBlank="1" containsNumber="1" containsInteger="1">
        <m/>
        <n v="455909.0"/>
        <n v="69602.0"/>
        <n v="1867.0"/>
        <n v="6416.0"/>
        <n v="8125.0"/>
        <n v="8767.0"/>
        <n v="1202670.0"/>
      </sharedItems>
    </cacheField>
    <cacheField name="19-12-2016" numFmtId="0">
      <sharedItems containsString="0" containsBlank="1" containsNumber="1" containsInteger="1">
        <m/>
        <n v="1300.0"/>
        <n v="1150000.0"/>
      </sharedItems>
    </cacheField>
    <cacheField name="26-12-2016" numFmtId="165">
      <sharedItems containsString="0" containsBlank="1" containsNumber="1" containsInteger="1">
        <n v="90000.0"/>
        <m/>
        <n v="401817.0"/>
        <n v="452052.0"/>
        <n v="142581.0"/>
        <n v="5000.0"/>
        <n v="4533.0"/>
        <n v="100000.0"/>
        <n v="3168.0"/>
        <n v="3400.0"/>
        <n v="4015.0"/>
      </sharedItems>
    </cacheField>
    <cacheField name="2-01-2017" numFmtId="165">
      <sharedItems containsString="0" containsBlank="1" containsNumber="1" containsInteger="1">
        <n v="0.0"/>
        <m/>
        <n v="460000.0"/>
        <n v="61500.0"/>
        <n v="75412.0"/>
        <n v="91304.0"/>
        <n v="8000.0"/>
        <n v="11337.0"/>
        <n v="1008.0"/>
        <n v="3402.0"/>
      </sharedItems>
    </cacheField>
    <cacheField name="9-01-2017" numFmtId="0">
      <sharedItems containsString="0" containsBlank="1" containsNumber="1" containsInteger="1">
        <m/>
        <n v="100000.0"/>
        <n v="15700.0"/>
        <n v="4375.0"/>
        <n v="3024.0"/>
      </sharedItems>
    </cacheField>
    <cacheField name="16-01-2017" numFmtId="0">
      <sharedItems containsString="0" containsBlank="1" containsNumber="1" containsInteger="1">
        <m/>
        <n v="1008.0"/>
        <n v="8885.0"/>
      </sharedItems>
    </cacheField>
    <cacheField name="23-01-2017" numFmtId="0">
      <sharedItems containsString="0" containsBlank="1" containsNumber="1" containsInteger="1">
        <m/>
        <n v="312727.0"/>
        <n v="7000.0"/>
        <n v="10931.0"/>
      </sharedItems>
    </cacheField>
    <cacheField name="30-01-2017" numFmtId="0">
      <sharedItems containsString="0" containsBlank="1" containsNumber="1" containsInteger="1">
        <m/>
        <n v="1050.0"/>
        <n v="333409.0"/>
        <n v="91668.0"/>
        <n v="100000.0"/>
        <n v="3024.0"/>
        <n v="3400.0"/>
        <n v="3780.0"/>
        <n v="25025.0"/>
        <n v="2600.0"/>
      </sharedItems>
    </cacheField>
    <cacheField name="6-02-2017" numFmtId="0">
      <sharedItems containsString="0" containsBlank="1" containsNumber="1">
        <m/>
        <n v="460000.0"/>
        <n v="61500.0"/>
        <n v="65829.0"/>
        <n v="8000.0"/>
        <n v="10091.5"/>
        <n v="8885.0"/>
        <n v="1150000.0"/>
      </sharedItems>
    </cacheField>
    <cacheField name="13-02-2017" numFmtId="0">
      <sharedItems containsString="0" containsBlank="1" containsNumber="1" containsInteger="1">
        <m/>
        <n v="94500.0"/>
        <n v="25025.0"/>
      </sharedItems>
    </cacheField>
    <cacheField name="20-02-2017" numFmtId="0">
      <sharedItems containsString="0" containsBlank="1" containsNumber="1" containsInteger="1">
        <m/>
        <n v="89345.0"/>
        <n v="7999.0"/>
        <n v="8310.0"/>
        <n v="1150000.0"/>
      </sharedItems>
    </cacheField>
    <cacheField name="27-02-2017" numFmtId="0">
      <sharedItems containsString="0" containsBlank="1" containsNumber="1" containsInteger="1">
        <m/>
        <n v="2350.0"/>
        <n v="330500.0"/>
        <n v="141241.0"/>
        <n v="2880.0"/>
        <n v="2592.0"/>
        <n v="3024.0"/>
        <n v="3400.0"/>
        <n v="3948.0"/>
      </sharedItems>
    </cacheField>
    <cacheField name="6-03-2017" numFmtId="0">
      <sharedItems containsString="0" containsBlank="1" containsNumber="1" containsInteger="1">
        <m/>
        <n v="1027.0"/>
        <n v="460000.0"/>
        <n v="171817.0"/>
        <n v="61500.0"/>
        <n v="63730.0"/>
        <n v="8000.0"/>
        <n v="3100.0"/>
        <n v="9240.0"/>
        <n v="10164.0"/>
        <n v="11485.0"/>
        <n v="1317210.0"/>
        <n v="1202250.0"/>
      </sharedItems>
    </cacheField>
    <cacheField name="13-03-2017" numFmtId="0">
      <sharedItems containsString="0" containsBlank="1" containsNumber="1" containsInteger="1">
        <m/>
        <n v="4530.0"/>
        <n v="103584.0"/>
        <n v="1000.0"/>
        <n v="3300.0"/>
      </sharedItems>
    </cacheField>
    <cacheField name="20-03-2017" numFmtId="0">
      <sharedItems containsString="0" containsBlank="1" containsNumber="1" containsInteger="1">
        <m/>
        <n v="1000.0"/>
        <n v="-6363.0"/>
        <n v="3828.0"/>
      </sharedItems>
    </cacheField>
    <cacheField name="27-03-2017" numFmtId="0">
      <sharedItems containsString="0" containsBlank="1" containsNumber="1">
        <m/>
        <n v="2327.0"/>
        <n v="172174.0"/>
        <n v="303443.0"/>
        <n v="63730.55"/>
        <n v="19337.0"/>
        <n v="6416.0"/>
        <n v="3312.0"/>
        <n v="2592.0"/>
        <n v="3400.0"/>
        <n v="3300.0"/>
        <n v="25025.0"/>
      </sharedItems>
    </cacheField>
    <cacheField name="3-04-2017" numFmtId="0">
      <sharedItems containsString="0" containsBlank="1" containsNumber="1" containsInteger="1">
        <m/>
        <n v="2120.0"/>
        <n v="90000.0"/>
        <n v="61500.0"/>
        <n v="73212.0"/>
        <n v="3000.0"/>
        <n v="8000.0"/>
        <n v="3312.0"/>
        <n v="3696.0"/>
        <n v="9240.0"/>
      </sharedItems>
    </cacheField>
    <cacheField name="10-04-2017" numFmtId="0">
      <sharedItems containsString="0" containsBlank="1" containsNumber="1" containsInteger="1">
        <m/>
        <n v="46714.0"/>
        <n v="257250.0"/>
      </sharedItems>
    </cacheField>
    <cacheField name="17-04-2017" numFmtId="0">
      <sharedItems containsString="0" containsBlank="1" containsNumber="1" containsInteger="1">
        <m/>
        <n v="12320.0"/>
        <n v="3140.0"/>
      </sharedItems>
    </cacheField>
    <cacheField name="24-04-2017" numFmtId="0">
      <sharedItems containsString="0" containsBlank="1" containsNumber="1" containsInteger="1">
        <m/>
        <n v="113000.0"/>
        <n v="2320.0"/>
        <n v="16104.0"/>
        <n v="60.0"/>
      </sharedItems>
    </cacheField>
    <cacheField name="1-05-2017" numFmtId="0">
      <sharedItems containsString="0" containsBlank="1" containsNumber="1" containsInteger="1">
        <m/>
        <n v="3480.0"/>
        <n v="179979.0"/>
        <n v="61500.0"/>
        <n v="62852.0"/>
        <n v="16000.0"/>
        <n v="2736.0"/>
        <n v="2592.0"/>
        <n v="3400.0"/>
        <n v="4064.0"/>
      </sharedItems>
    </cacheField>
    <cacheField name="8-05-2017" numFmtId="0">
      <sharedItems containsString="0" containsBlank="1" containsNumber="1" containsInteger="1">
        <m/>
        <n v="90000.0"/>
        <n v="80526.0"/>
        <n v="12648.0"/>
        <n v="68526.0"/>
      </sharedItems>
    </cacheField>
    <cacheField name="15-05-2017" numFmtId="0">
      <sharedItems containsString="0" containsBlank="1" containsNumber="1" containsInteger="1">
        <m/>
        <n v="352.0"/>
        <n v="3312.0"/>
        <n v="7728.0"/>
      </sharedItems>
    </cacheField>
    <cacheField name="22-05-2017" numFmtId="0">
      <sharedItems containsString="0" containsBlank="1" containsNumber="1" containsInteger="1">
        <m/>
        <n v="90391.0"/>
        <n v="7028.0"/>
      </sharedItems>
    </cacheField>
    <cacheField name="1-06-2017" numFmtId="0">
      <sharedItems containsString="0" containsBlank="1" containsNumber="1" containsInteger="1">
        <m/>
        <n v="760.0"/>
        <n v="49050.0"/>
        <n v="3080.0"/>
        <n v="1540.0"/>
        <n v="957.0"/>
        <n v="3168.0"/>
        <n v="3400.0"/>
        <n v="3444.0"/>
      </sharedItems>
    </cacheField>
    <cacheField name="5-06-2017" numFmtId="0">
      <sharedItems containsString="0" containsBlank="1" containsNumber="1" containsInteger="1">
        <m/>
        <n v="2097.0"/>
        <n v="195238.0"/>
        <n v="61500.0"/>
        <n v="85691.0"/>
      </sharedItems>
    </cacheField>
    <cacheField name="12-06-2017" numFmtId="0">
      <sharedItems containsString="0" containsBlank="1" containsNumber="1" containsInteger="1">
        <m/>
        <n v="165630.0"/>
        <n v="1000.0"/>
        <n v="2592.0"/>
        <n v="2800.0"/>
        <n v="3037.0"/>
        <n v="68526.0"/>
      </sharedItems>
    </cacheField>
    <cacheField name="19-06-2017" numFmtId="0">
      <sharedItems containsString="0" containsBlank="1" containsNumber="1" containsInteger="1">
        <m/>
        <n v="169103.0"/>
      </sharedItems>
    </cacheField>
    <cacheField name="26-06-2017" numFmtId="0">
      <sharedItems containsString="0" containsBlank="1" containsNumber="1" containsInteger="1">
        <m/>
        <n v="3168.0"/>
        <n v="540.0"/>
        <n v="594.0"/>
        <n v="1145400.0"/>
      </sharedItems>
    </cacheField>
    <cacheField name="3-07-2017" numFmtId="0">
      <sharedItems containsString="0" containsBlank="1" containsNumber="1" containsInteger="1">
        <m/>
        <n v="2410.0"/>
        <n v="3461.0"/>
        <n v="61500.0"/>
        <n v="88909.0"/>
        <n v="3168.0"/>
        <n v="3400.0"/>
        <n v="9465.0"/>
        <n v="43098.0"/>
      </sharedItems>
    </cacheField>
    <cacheField name="10-07-2017" numFmtId="0">
      <sharedItems containsString="0" containsBlank="1" containsNumber="1" containsInteger="1">
        <m/>
        <n v="202071.0"/>
        <n v="3000.0"/>
      </sharedItems>
    </cacheField>
    <cacheField name="17-07-2017" numFmtId="0">
      <sharedItems containsString="0" containsBlank="1" containsNumber="1" containsInteger="1">
        <m/>
        <n v="3300.0"/>
        <n v="48982.0"/>
        <n v="601335.0"/>
      </sharedItems>
    </cacheField>
    <cacheField name="24-07-2017" numFmtId="0">
      <sharedItems containsString="0" containsBlank="1" containsNumber="1">
        <m/>
        <n v="268653.0"/>
        <n v="169611.25"/>
        <n v="352.0"/>
        <n v="3696.0"/>
      </sharedItems>
    </cacheField>
    <cacheField name="1-08-2017" numFmtId="0">
      <sharedItems containsString="0" containsBlank="1" containsNumber="1" containsInteger="1">
        <m/>
        <n v="2485.0"/>
        <n v="61500.0"/>
        <n v="85911.0"/>
        <n v="3024.0"/>
        <n v="5000.0"/>
        <n v="4629.0"/>
      </sharedItems>
    </cacheField>
    <cacheField name="7-08-2017" numFmtId="0">
      <sharedItems containsString="0" containsBlank="1" containsNumber="1" containsInteger="1">
        <m/>
        <n v="80913.0"/>
        <n v="90000.0"/>
        <n v="3168.0"/>
        <n v="7508.0"/>
      </sharedItems>
    </cacheField>
    <cacheField name="14-08-2017" numFmtId="0">
      <sharedItems containsString="0" containsBlank="1" containsNumber="1" containsInteger="1">
        <m/>
        <n v="43098.0"/>
      </sharedItems>
    </cacheField>
    <cacheField name="21-08-2017" numFmtId="0">
      <sharedItems containsString="0" containsBlank="1" containsNumber="1" containsInteger="1">
        <m/>
        <n v="90000.0"/>
        <n v="13793.0"/>
      </sharedItems>
    </cacheField>
    <cacheField name="28-08-2017" numFmtId="0">
      <sharedItems containsString="0" containsBlank="1" containsNumber="1" containsInteger="1">
        <m/>
        <n v="101142.0"/>
        <n v="61500.0"/>
        <n v="3096.0"/>
      </sharedItems>
    </cacheField>
    <cacheField name="4-09-2017" numFmtId="0">
      <sharedItems containsString="0" containsBlank="1" containsNumber="1" containsInteger="1">
        <m/>
        <n v="1205.0"/>
        <n v="88190.0"/>
        <n v="3312.0"/>
        <n v="3400.0"/>
        <n v="5124.0"/>
        <n v="10164.0"/>
      </sharedItems>
    </cacheField>
    <cacheField name="11-09-2017" numFmtId="0">
      <sharedItems containsString="0" containsBlank="1" containsNumber="1" containsInteger="1">
        <m/>
        <n v="3170.0"/>
        <n v="207572.0"/>
        <n v="3024.0"/>
        <n v="33175.0"/>
      </sharedItems>
    </cacheField>
    <cacheField name="18-09-2017" numFmtId="0">
      <sharedItems containsString="0" containsBlank="1" containsNumber="1" containsInteger="1">
        <m/>
        <n v="187895.0"/>
        <n v="14094.0"/>
        <n v="55610.0"/>
        <n v="15807.0"/>
        <n v="601335.0"/>
      </sharedItems>
    </cacheField>
    <cacheField name="25-09-2017" numFmtId="0">
      <sharedItems containsString="0" containsBlank="1" containsNumber="1" containsInteger="1">
        <m/>
        <n v="3096.0"/>
      </sharedItems>
    </cacheField>
    <cacheField name="2-10-2017" numFmtId="0">
      <sharedItems containsString="0" containsBlank="1" containsNumber="1" containsInteger="1">
        <m/>
        <n v="1185.0"/>
        <n v="61500.0"/>
        <n v="68574.0"/>
        <n v="3024.0"/>
        <n v="2592.0"/>
        <n v="4500.0"/>
        <n v="5001.0"/>
        <n v="8400.0"/>
      </sharedItems>
    </cacheField>
    <cacheField name="9-10-2017" numFmtId="0">
      <sharedItems containsString="0" containsBlank="1" containsNumber="1" containsInteger="1">
        <m/>
        <n v="184451.0"/>
      </sharedItems>
    </cacheField>
    <cacheField name="16-10-2017" numFmtId="0">
      <sharedItems containsString="0" containsBlank="1" containsNumber="1" containsInteger="1">
        <m/>
        <n v="2485.0"/>
        <n v="154285.0"/>
        <n v="5001.0"/>
        <n v="30917.0"/>
      </sharedItems>
    </cacheField>
    <cacheField name="23-10-2017" numFmtId="0">
      <sharedItems containsString="0" containsBlank="1" containsNumber="1" containsInteger="1">
        <m/>
        <n v="1540.0"/>
        <n v="5124.0"/>
        <n v="23526.0"/>
      </sharedItems>
    </cacheField>
    <cacheField name="30-10-2017" numFmtId="0">
      <sharedItems containsString="0" containsBlank="1" containsNumber="1" containsInteger="1">
        <m/>
        <n v="3210.0"/>
        <n v="61500.0"/>
        <n v="2880.0"/>
        <n v="4500.0"/>
        <n v="6828.0"/>
      </sharedItems>
    </cacheField>
    <cacheField name="6-11-2017" numFmtId="0">
      <sharedItems containsString="0" containsBlank="1" containsNumber="1" containsInteger="1">
        <m/>
        <n v="106200.0"/>
        <n v="189981.0"/>
        <n v="77575.0"/>
        <n v="3024.0"/>
        <n v="10164.0"/>
        <n v="55610.0"/>
      </sharedItems>
    </cacheField>
    <cacheField name="13-11-2017" numFmtId="0">
      <sharedItems containsString="0" containsBlank="1" containsNumber="1" containsInteger="1">
        <m/>
        <n v="96545.0"/>
        <n v="81852.0"/>
        <n v="6828.0"/>
        <n v="1145400.0"/>
      </sharedItems>
    </cacheField>
    <cacheField name="20-11-2017" numFmtId="0">
      <sharedItems containsString="0" containsBlank="1" containsNumber="1" containsInteger="1">
        <m/>
        <n v="3900.0"/>
      </sharedItems>
    </cacheField>
    <cacheField name="27-11-2017" numFmtId="0">
      <sharedItems containsString="0" containsBlank="1" containsNumber="1" containsInteger="1">
        <m/>
        <n v="1840.0"/>
        <n v="504.0"/>
        <n v="313950.0"/>
      </sharedItems>
    </cacheField>
    <cacheField name="4-12-2017" numFmtId="0">
      <sharedItems containsString="0" containsBlank="1" containsNumber="1" containsInteger="1">
        <m/>
        <n v="80526.0"/>
        <n v="61500.0"/>
        <n v="91147.0"/>
        <n v="3168.0"/>
        <n v="2736.0"/>
        <n v="4500.0"/>
        <n v="8846.0"/>
      </sharedItems>
    </cacheField>
    <cacheField name="11-12-2017" numFmtId="0">
      <sharedItems containsString="0" containsBlank="1" containsNumber="1" containsInteger="1">
        <m/>
        <n v="1205.0"/>
        <n v="1800.0"/>
        <n v="2880.0"/>
        <n v="8846.0"/>
        <n v="30917.0"/>
      </sharedItems>
    </cacheField>
    <cacheField name="18-12-2017" numFmtId="0">
      <sharedItems containsString="0" containsBlank="1" containsNumber="1" containsInteger="1">
        <m/>
        <n v="64555.0"/>
        <n v="3900.0"/>
        <n v="928.0"/>
        <n v="1300.0"/>
      </sharedItems>
    </cacheField>
    <cacheField name="25-12-2017" numFmtId="0">
      <sharedItems containsString="0" containsBlank="1" containsNumber="1" containsInteger="1">
        <m/>
        <n v="90000.0"/>
        <n v="1250.0"/>
        <n v="2736.0"/>
        <n v="3000.0"/>
        <n v="3340.0"/>
        <n v="23526.0"/>
      </sharedItems>
    </cacheField>
    <cacheField name="1-01-2018" numFmtId="0">
      <sharedItems containsString="0" containsBlank="1" containsNumber="1" containsInteger="1">
        <m/>
        <n v="1920.0"/>
        <n v="61500.0"/>
        <n v="75557.0"/>
        <n v="504.0"/>
        <n v="2880.0"/>
        <n v="2304.0"/>
        <n v="4500.0"/>
        <n v="10045.0"/>
      </sharedItems>
    </cacheField>
    <cacheField name="8-01-2018" numFmtId="0">
      <sharedItems containsString="0" containsBlank="1">
        <m/>
      </sharedItems>
    </cacheField>
    <cacheField name="15-01-2018" numFmtId="0">
      <sharedItems containsString="0" containsBlank="1" containsNumber="1">
        <m/>
        <n v="90000.0"/>
        <n v="176114.7"/>
        <n v="1900.0"/>
        <n v="10045.5"/>
      </sharedItems>
    </cacheField>
    <cacheField name="22-01-2018" numFmtId="0">
      <sharedItems containsString="0" containsBlank="1" containsNumber="1" containsInteger="1">
        <m/>
        <n v="1300.0"/>
      </sharedItems>
    </cacheField>
    <cacheField name="29-01-2018" numFmtId="0">
      <sharedItems containsString="0" containsBlank="1" containsNumber="1" containsInteger="1">
        <m/>
        <n v="171818.0"/>
        <n v="2000.0"/>
        <n v="2304.0"/>
        <n v="1300.0"/>
        <n v="1950.0"/>
      </sharedItems>
    </cacheField>
    <cacheField name="5-02-2018" numFmtId="0">
      <sharedItems containsString="0" containsBlank="1" containsNumber="1" containsInteger="1">
        <m/>
        <n v="1960.0"/>
        <n v="61500.0"/>
        <n v="91852.0"/>
        <n v="3312.0"/>
        <n v="3024.0"/>
        <n v="4500.0"/>
        <n v="10728.0"/>
      </sharedItems>
    </cacheField>
    <cacheField name="12-02-2018" numFmtId="0">
      <sharedItems containsString="0" containsBlank="1" containsNumber="1" containsInteger="1">
        <m/>
        <n v="8875.0"/>
      </sharedItems>
    </cacheField>
    <cacheField name="19-02-2018" numFmtId="0">
      <sharedItems containsString="0" containsBlank="1" containsNumber="1">
        <m/>
        <n v="64555.0"/>
        <n v="1925.0"/>
        <n v="5500.0"/>
        <n v="10729.0"/>
        <n v="1165.5"/>
      </sharedItems>
    </cacheField>
    <cacheField name="26-02-2018" numFmtId="0">
      <sharedItems containsString="0" containsBlank="1" containsNumber="1" containsInteger="1">
        <m/>
        <n v="1460.0"/>
        <n v="14000.0"/>
        <n v="13374.0"/>
      </sharedItems>
    </cacheField>
    <cacheField name="5-03-2018" numFmtId="0">
      <sharedItems containsString="0" containsBlank="1" containsNumber="1" containsInteger="1">
        <m/>
        <n v="61500.0"/>
        <n v="79615.0"/>
        <n v="1600.0"/>
        <n v="2880.0"/>
        <n v="2736.0"/>
      </sharedItems>
    </cacheField>
    <cacheField name="12-03-2018" numFmtId="0">
      <sharedItems containsString="0" containsBlank="1" containsNumber="1" containsInteger="1">
        <m/>
        <n v="72000.0"/>
        <n v="3520.0"/>
        <n v="6062.0"/>
        <n v="5650.0"/>
      </sharedItems>
    </cacheField>
    <cacheField name="19-03-2018" numFmtId="0">
      <sharedItems containsString="0" containsBlank="1" containsNumber="1" containsInteger="1">
        <m/>
        <n v="1600.0"/>
        <n v="3024.0"/>
      </sharedItems>
    </cacheField>
    <cacheField name="26-03-2018" numFmtId="0">
      <sharedItems containsString="0" containsBlank="1" containsNumber="1">
        <m/>
        <n v="11143.0"/>
        <n v="186131.1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70" sheet="Ongoing list"/>
  </cacheSource>
  <cacheFields>
    <cacheField name="Status" numFmtId="0">
      <sharedItems>
        <s v="A"/>
        <s v="C"/>
      </sharedItems>
    </cacheField>
    <cacheField name="DU" numFmtId="0">
      <sharedItems>
        <s v="Suresh"/>
        <s v="Sree"/>
        <s v="Jaimy"/>
      </sharedItems>
    </cacheField>
    <cacheField name="Account" numFmtId="0">
      <sharedItems>
        <s v="xPort"/>
        <s v="TataElxsi"/>
        <s v="E Square"/>
        <s v="CodeObjects"/>
        <s v="Messagexpress"/>
        <s v="DBG"/>
        <s v="Diagnal"/>
        <s v="ULTS"/>
        <s v="Paradigm Sample"/>
        <s v="MiGym"/>
        <s v="RollKall"/>
        <s v="InfoActive"/>
        <s v="TRL"/>
        <s v="CityGroup"/>
      </sharedItems>
    </cacheField>
    <cacheField name="Project Name" numFmtId="0">
      <sharedItems>
        <s v="xport"/>
        <s v="Staff Augmentation for Tata Elxsi"/>
        <s v="Data Upload"/>
        <s v="CodeObjects"/>
        <s v="T &amp; M work"/>
        <s v="CrossFire"/>
        <s v="Diagnal Staffing"/>
        <s v="ULTS - Staff Augmentation"/>
        <s v="PPS Revamp"/>
        <s v="IdeaShifters"/>
        <s v="InCrowd SHC API2.0"/>
        <s v="MiGym time and material project"/>
        <s v="RollKall"/>
        <s v="Infoactiv Customer Service Portal - Requirements analysis and SRS documentation"/>
        <s v="InfoActiv Air Roads Integration Services"/>
        <s v="IA WOTSMYN SRS"/>
        <s v="IA Nikon Portal"/>
        <s v="iMAAP Kuwait"/>
        <s v="iMAAP Qatar "/>
        <s v="iMAAP Dubai RTA 5 year Maintenance"/>
        <s v="iMAAP Cloud Ghana DFR Implementation"/>
        <s v="TRL HP maintenance"/>
        <s v="CGC - Van Pooling Phase 1"/>
      </sharedItems>
    </cacheField>
    <cacheField name="Plan/Actual" numFmtId="0">
      <sharedItems>
        <s v="Plan"/>
        <s v="Actual"/>
        <s v="Collection"/>
      </sharedItems>
    </cacheField>
    <cacheField name="Geography" numFmtId="0">
      <sharedItems>
        <s v="EU"/>
        <s v="IN"/>
        <s v="ME"/>
        <s v="US"/>
        <s v="AU"/>
      </sharedItems>
    </cacheField>
    <cacheField name="Currency" numFmtId="0">
      <sharedItems>
        <s v="USD"/>
        <s v="INR"/>
        <s v="AUD"/>
        <s v="GBP"/>
      </sharedItems>
    </cacheField>
    <cacheField name="Total FY" numFmtId="1">
      <sharedItems containsSemiMixedTypes="0" containsString="0" containsNumber="1">
        <n v="118500.0"/>
        <n v="36900.0"/>
        <n v="15772.0"/>
        <n v="3400000.0"/>
        <n v="4273260.0"/>
        <n v="4340260.0"/>
        <n v="7800.0"/>
        <n v="0.0"/>
        <n v="2242500.0"/>
        <n v="1529156.0"/>
        <n v="1357234.68"/>
        <n v="21532.0"/>
        <n v="10475.0"/>
        <n v="12500.0"/>
        <n v="22658.0"/>
        <n v="17155.0"/>
        <n v="2800.0"/>
        <n v="5087.0"/>
        <n v="5777.0"/>
        <n v="400000.0"/>
        <n v="428805.0"/>
        <n v="581377.0"/>
        <n v="59620.0"/>
        <n v="61534.0"/>
        <n v="61533.0"/>
        <n v="6416.0"/>
        <n v="6231.0"/>
        <n v="52343.0"/>
        <n v="114080.0"/>
        <n v="74060.0"/>
        <n v="83924.0"/>
        <n v="105500.0"/>
        <n v="126942.0"/>
        <n v="105238.5"/>
        <n v="17534.0"/>
        <n v="6000.0"/>
        <n v="6600.0"/>
        <n v="6300.0"/>
        <n v="17283.0"/>
        <n v="14220.0"/>
        <n v="12648.0"/>
        <n v="36460.0"/>
        <n v="39139.0"/>
        <n v="41308.0"/>
        <n v="150148.0"/>
        <n v="131173.0"/>
        <n v="130733.0"/>
        <n v="305517.0"/>
        <n v="263027.0"/>
        <n v="215044.5"/>
        <n v="10400.0"/>
        <n v="7150.0"/>
        <n v="1300.0"/>
        <n v="17770.0"/>
        <n v="21670.0"/>
        <n v="4590800.0"/>
        <n v="4758010.0"/>
        <n v="3921540.0"/>
        <n v="39300.0"/>
      </sharedItems>
    </cacheField>
  </cacheFields>
</pivotCach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3.44" defaultRowHeight="15.0"/>
  <cols>
    <col customWidth="1" min="1" max="1" width="2.89"/>
    <col customWidth="1" min="2" max="2" width="5.67"/>
    <col customWidth="1" min="3" max="3" width="15.11"/>
    <col customWidth="1" min="4" max="4" width="28.56"/>
    <col customWidth="1" min="5" max="5" width="9.22"/>
    <col customWidth="1" min="6" max="6" width="7.22"/>
    <col customWidth="1" min="7" max="7" width="7.67"/>
    <col customWidth="1" min="8" max="8" width="8.44"/>
    <col customWidth="1" min="9" max="14" width="8.11"/>
    <col customWidth="1" min="15" max="15" width="9.78"/>
    <col customWidth="1" min="16" max="74" width="8.11"/>
    <col customWidth="1" min="75" max="75" width="9.0"/>
    <col customWidth="1" min="76" max="145" width="8.11"/>
  </cols>
  <sheetData>
    <row r="1">
      <c r="A1" s="6" t="s">
        <v>10</v>
      </c>
      <c r="B1" s="7" t="s">
        <v>11</v>
      </c>
      <c r="C1" s="8" t="s">
        <v>12</v>
      </c>
      <c r="D1" s="8" t="s">
        <v>13</v>
      </c>
      <c r="E1" s="7" t="s">
        <v>14</v>
      </c>
      <c r="F1" s="7" t="s">
        <v>15</v>
      </c>
      <c r="G1" s="9" t="s">
        <v>0</v>
      </c>
      <c r="H1" s="10" t="s">
        <v>16</v>
      </c>
      <c r="I1" s="11">
        <v>42611.0</v>
      </c>
      <c r="J1" s="11">
        <f t="shared" ref="J1:AU1" si="1">I1+7</f>
        <v>42618</v>
      </c>
      <c r="K1" s="11">
        <f t="shared" si="1"/>
        <v>42625</v>
      </c>
      <c r="L1" s="11">
        <f t="shared" si="1"/>
        <v>42632</v>
      </c>
      <c r="M1" s="11">
        <f t="shared" si="1"/>
        <v>42639</v>
      </c>
      <c r="N1" s="11">
        <f t="shared" si="1"/>
        <v>42646</v>
      </c>
      <c r="O1" s="11">
        <f t="shared" si="1"/>
        <v>42653</v>
      </c>
      <c r="P1" s="11">
        <f t="shared" si="1"/>
        <v>42660</v>
      </c>
      <c r="Q1" s="11">
        <f t="shared" si="1"/>
        <v>42667</v>
      </c>
      <c r="R1" s="11">
        <f t="shared" si="1"/>
        <v>42674</v>
      </c>
      <c r="S1" s="11">
        <f t="shared" si="1"/>
        <v>42681</v>
      </c>
      <c r="T1" s="11">
        <f t="shared" si="1"/>
        <v>42688</v>
      </c>
      <c r="U1" s="11">
        <f t="shared" si="1"/>
        <v>42695</v>
      </c>
      <c r="V1" s="11">
        <f t="shared" si="1"/>
        <v>42702</v>
      </c>
      <c r="W1" s="11">
        <f t="shared" si="1"/>
        <v>42709</v>
      </c>
      <c r="X1" s="11">
        <f t="shared" si="1"/>
        <v>42716</v>
      </c>
      <c r="Y1" s="11">
        <f t="shared" si="1"/>
        <v>42723</v>
      </c>
      <c r="Z1" s="11">
        <f t="shared" si="1"/>
        <v>42730</v>
      </c>
      <c r="AA1" s="11">
        <f t="shared" si="1"/>
        <v>42737</v>
      </c>
      <c r="AB1" s="11">
        <f t="shared" si="1"/>
        <v>42744</v>
      </c>
      <c r="AC1" s="11">
        <f t="shared" si="1"/>
        <v>42751</v>
      </c>
      <c r="AD1" s="11">
        <f t="shared" si="1"/>
        <v>42758</v>
      </c>
      <c r="AE1" s="11">
        <f t="shared" si="1"/>
        <v>42765</v>
      </c>
      <c r="AF1" s="11">
        <f t="shared" si="1"/>
        <v>42772</v>
      </c>
      <c r="AG1" s="11">
        <f t="shared" si="1"/>
        <v>42779</v>
      </c>
      <c r="AH1" s="11">
        <f t="shared" si="1"/>
        <v>42786</v>
      </c>
      <c r="AI1" s="11">
        <f t="shared" si="1"/>
        <v>42793</v>
      </c>
      <c r="AJ1" s="11">
        <f t="shared" si="1"/>
        <v>42800</v>
      </c>
      <c r="AK1" s="11">
        <f t="shared" si="1"/>
        <v>42807</v>
      </c>
      <c r="AL1" s="11">
        <f t="shared" si="1"/>
        <v>42814</v>
      </c>
      <c r="AM1" s="11">
        <f t="shared" si="1"/>
        <v>42821</v>
      </c>
      <c r="AN1" s="12">
        <f t="shared" si="1"/>
        <v>42828</v>
      </c>
      <c r="AO1" s="13">
        <f t="shared" si="1"/>
        <v>42835</v>
      </c>
      <c r="AP1" s="13">
        <f t="shared" si="1"/>
        <v>42842</v>
      </c>
      <c r="AQ1" s="13">
        <f t="shared" si="1"/>
        <v>42849</v>
      </c>
      <c r="AR1" s="13">
        <f t="shared" si="1"/>
        <v>42856</v>
      </c>
      <c r="AS1" s="13">
        <f t="shared" si="1"/>
        <v>42863</v>
      </c>
      <c r="AT1" s="13">
        <f t="shared" si="1"/>
        <v>42870</v>
      </c>
      <c r="AU1" s="13">
        <f t="shared" si="1"/>
        <v>42877</v>
      </c>
      <c r="AV1" s="13">
        <v>42887.0</v>
      </c>
      <c r="AW1" s="13">
        <v>42891.0</v>
      </c>
      <c r="AX1" s="13">
        <f t="shared" ref="AX1:BD1" si="2">AW1+7</f>
        <v>42898</v>
      </c>
      <c r="AY1" s="13">
        <f t="shared" si="2"/>
        <v>42905</v>
      </c>
      <c r="AZ1" s="13">
        <f t="shared" si="2"/>
        <v>42912</v>
      </c>
      <c r="BA1" s="13">
        <f t="shared" si="2"/>
        <v>42919</v>
      </c>
      <c r="BB1" s="13">
        <f t="shared" si="2"/>
        <v>42926</v>
      </c>
      <c r="BC1" s="13">
        <f t="shared" si="2"/>
        <v>42933</v>
      </c>
      <c r="BD1" s="13">
        <f t="shared" si="2"/>
        <v>42940</v>
      </c>
      <c r="BE1" s="13">
        <v>42948.0</v>
      </c>
      <c r="BF1" s="13">
        <v>42954.0</v>
      </c>
      <c r="BG1" s="13">
        <f t="shared" ref="BG1:EO1" si="3">BF1+7</f>
        <v>42961</v>
      </c>
      <c r="BH1" s="13">
        <f t="shared" si="3"/>
        <v>42968</v>
      </c>
      <c r="BI1" s="13">
        <f t="shared" si="3"/>
        <v>42975</v>
      </c>
      <c r="BJ1" s="13">
        <f t="shared" si="3"/>
        <v>42982</v>
      </c>
      <c r="BK1" s="13">
        <f t="shared" si="3"/>
        <v>42989</v>
      </c>
      <c r="BL1" s="13">
        <f t="shared" si="3"/>
        <v>42996</v>
      </c>
      <c r="BM1" s="13">
        <f t="shared" si="3"/>
        <v>43003</v>
      </c>
      <c r="BN1" s="13">
        <f t="shared" si="3"/>
        <v>43010</v>
      </c>
      <c r="BO1" s="13">
        <f t="shared" si="3"/>
        <v>43017</v>
      </c>
      <c r="BP1" s="13">
        <f t="shared" si="3"/>
        <v>43024</v>
      </c>
      <c r="BQ1" s="13">
        <f t="shared" si="3"/>
        <v>43031</v>
      </c>
      <c r="BR1" s="13">
        <f t="shared" si="3"/>
        <v>43038</v>
      </c>
      <c r="BS1" s="13">
        <f t="shared" si="3"/>
        <v>43045</v>
      </c>
      <c r="BT1" s="13">
        <f t="shared" si="3"/>
        <v>43052</v>
      </c>
      <c r="BU1" s="13">
        <f t="shared" si="3"/>
        <v>43059</v>
      </c>
      <c r="BV1" s="13">
        <f t="shared" si="3"/>
        <v>43066</v>
      </c>
      <c r="BW1" s="13">
        <f t="shared" si="3"/>
        <v>43073</v>
      </c>
      <c r="BX1" s="13">
        <f t="shared" si="3"/>
        <v>43080</v>
      </c>
      <c r="BY1" s="13">
        <f t="shared" si="3"/>
        <v>43087</v>
      </c>
      <c r="BZ1" s="13">
        <f t="shared" si="3"/>
        <v>43094</v>
      </c>
      <c r="CA1" s="13">
        <f t="shared" si="3"/>
        <v>43101</v>
      </c>
      <c r="CB1" s="13">
        <f t="shared" si="3"/>
        <v>43108</v>
      </c>
      <c r="CC1" s="13">
        <f t="shared" si="3"/>
        <v>43115</v>
      </c>
      <c r="CD1" s="13">
        <f t="shared" si="3"/>
        <v>43122</v>
      </c>
      <c r="CE1" s="13">
        <f t="shared" si="3"/>
        <v>43129</v>
      </c>
      <c r="CF1" s="13">
        <f t="shared" si="3"/>
        <v>43136</v>
      </c>
      <c r="CG1" s="13">
        <f t="shared" si="3"/>
        <v>43143</v>
      </c>
      <c r="CH1" s="13">
        <f t="shared" si="3"/>
        <v>43150</v>
      </c>
      <c r="CI1" s="13">
        <f t="shared" si="3"/>
        <v>43157</v>
      </c>
      <c r="CJ1" s="13">
        <f t="shared" si="3"/>
        <v>43164</v>
      </c>
      <c r="CK1" s="13">
        <f t="shared" si="3"/>
        <v>43171</v>
      </c>
      <c r="CL1" s="13">
        <f t="shared" si="3"/>
        <v>43178</v>
      </c>
      <c r="CM1" s="14">
        <f t="shared" si="3"/>
        <v>43185</v>
      </c>
      <c r="CN1" s="15">
        <f t="shared" si="3"/>
        <v>43192</v>
      </c>
      <c r="CO1" s="15">
        <f t="shared" si="3"/>
        <v>43199</v>
      </c>
      <c r="CP1" s="15">
        <f t="shared" si="3"/>
        <v>43206</v>
      </c>
      <c r="CQ1" s="15">
        <f t="shared" si="3"/>
        <v>43213</v>
      </c>
      <c r="CR1" s="15">
        <f t="shared" si="3"/>
        <v>43220</v>
      </c>
      <c r="CS1" s="15">
        <f t="shared" si="3"/>
        <v>43227</v>
      </c>
      <c r="CT1" s="15">
        <f t="shared" si="3"/>
        <v>43234</v>
      </c>
      <c r="CU1" s="15">
        <f t="shared" si="3"/>
        <v>43241</v>
      </c>
      <c r="CV1" s="15">
        <f t="shared" si="3"/>
        <v>43248</v>
      </c>
      <c r="CW1" s="15">
        <f t="shared" si="3"/>
        <v>43255</v>
      </c>
      <c r="CX1" s="15">
        <f t="shared" si="3"/>
        <v>43262</v>
      </c>
      <c r="CY1" s="15">
        <f t="shared" si="3"/>
        <v>43269</v>
      </c>
      <c r="CZ1" s="15">
        <f t="shared" si="3"/>
        <v>43276</v>
      </c>
      <c r="DA1" s="15">
        <f t="shared" si="3"/>
        <v>43283</v>
      </c>
      <c r="DB1" s="15">
        <f t="shared" si="3"/>
        <v>43290</v>
      </c>
      <c r="DC1" s="15">
        <f t="shared" si="3"/>
        <v>43297</v>
      </c>
      <c r="DD1" s="15">
        <f t="shared" si="3"/>
        <v>43304</v>
      </c>
      <c r="DE1" s="15">
        <f t="shared" si="3"/>
        <v>43311</v>
      </c>
      <c r="DF1" s="15">
        <f t="shared" si="3"/>
        <v>43318</v>
      </c>
      <c r="DG1" s="15">
        <f t="shared" si="3"/>
        <v>43325</v>
      </c>
      <c r="DH1" s="15">
        <f t="shared" si="3"/>
        <v>43332</v>
      </c>
      <c r="DI1" s="15">
        <f t="shared" si="3"/>
        <v>43339</v>
      </c>
      <c r="DJ1" s="15">
        <f t="shared" si="3"/>
        <v>43346</v>
      </c>
      <c r="DK1" s="15">
        <f t="shared" si="3"/>
        <v>43353</v>
      </c>
      <c r="DL1" s="15">
        <f t="shared" si="3"/>
        <v>43360</v>
      </c>
      <c r="DM1" s="15">
        <f t="shared" si="3"/>
        <v>43367</v>
      </c>
      <c r="DN1" s="15">
        <f t="shared" si="3"/>
        <v>43374</v>
      </c>
      <c r="DO1" s="15">
        <f t="shared" si="3"/>
        <v>43381</v>
      </c>
      <c r="DP1" s="15">
        <f t="shared" si="3"/>
        <v>43388</v>
      </c>
      <c r="DQ1" s="15">
        <f t="shared" si="3"/>
        <v>43395</v>
      </c>
      <c r="DR1" s="15">
        <f t="shared" si="3"/>
        <v>43402</v>
      </c>
      <c r="DS1" s="15">
        <f t="shared" si="3"/>
        <v>43409</v>
      </c>
      <c r="DT1" s="15">
        <f t="shared" si="3"/>
        <v>43416</v>
      </c>
      <c r="DU1" s="15">
        <f t="shared" si="3"/>
        <v>43423</v>
      </c>
      <c r="DV1" s="15">
        <f t="shared" si="3"/>
        <v>43430</v>
      </c>
      <c r="DW1" s="15">
        <f t="shared" si="3"/>
        <v>43437</v>
      </c>
      <c r="DX1" s="15">
        <f t="shared" si="3"/>
        <v>43444</v>
      </c>
      <c r="DY1" s="15">
        <f t="shared" si="3"/>
        <v>43451</v>
      </c>
      <c r="DZ1" s="15">
        <f t="shared" si="3"/>
        <v>43458</v>
      </c>
      <c r="EA1" s="15">
        <f t="shared" si="3"/>
        <v>43465</v>
      </c>
      <c r="EB1" s="15">
        <f t="shared" si="3"/>
        <v>43472</v>
      </c>
      <c r="EC1" s="15">
        <f t="shared" si="3"/>
        <v>43479</v>
      </c>
      <c r="ED1" s="15">
        <f t="shared" si="3"/>
        <v>43486</v>
      </c>
      <c r="EE1" s="15">
        <f t="shared" si="3"/>
        <v>43493</v>
      </c>
      <c r="EF1" s="15">
        <f t="shared" si="3"/>
        <v>43500</v>
      </c>
      <c r="EG1" s="15">
        <f t="shared" si="3"/>
        <v>43507</v>
      </c>
      <c r="EH1" s="15">
        <f t="shared" si="3"/>
        <v>43514</v>
      </c>
      <c r="EI1" s="15">
        <f t="shared" si="3"/>
        <v>43521</v>
      </c>
      <c r="EJ1" s="15">
        <f t="shared" si="3"/>
        <v>43528</v>
      </c>
      <c r="EK1" s="15">
        <f t="shared" si="3"/>
        <v>43535</v>
      </c>
      <c r="EL1" s="15">
        <f t="shared" si="3"/>
        <v>43542</v>
      </c>
      <c r="EM1" s="15">
        <f t="shared" si="3"/>
        <v>43549</v>
      </c>
      <c r="EN1" s="15">
        <f t="shared" si="3"/>
        <v>43556</v>
      </c>
      <c r="EO1" s="16">
        <f t="shared" si="3"/>
        <v>43563</v>
      </c>
    </row>
    <row r="2">
      <c r="A2" s="17" t="s">
        <v>17</v>
      </c>
      <c r="B2" s="18" t="s">
        <v>18</v>
      </c>
      <c r="C2" s="19" t="s">
        <v>19</v>
      </c>
      <c r="D2" s="20" t="s">
        <v>20</v>
      </c>
      <c r="E2" s="18" t="s">
        <v>9</v>
      </c>
      <c r="F2" s="18" t="s">
        <v>21</v>
      </c>
      <c r="G2" s="18" t="s">
        <v>7</v>
      </c>
      <c r="H2" s="21">
        <f t="shared" ref="H2:H70" si="4">sum(I2:EO2)</f>
        <v>118500</v>
      </c>
      <c r="I2" s="22"/>
      <c r="J2" s="23"/>
      <c r="K2" s="22"/>
      <c r="L2" s="22"/>
      <c r="M2" s="22"/>
      <c r="N2" s="23">
        <v>2500.0</v>
      </c>
      <c r="O2" s="22"/>
      <c r="P2" s="24"/>
      <c r="Q2" s="24"/>
      <c r="R2" s="24"/>
      <c r="S2" s="25">
        <v>26000.0</v>
      </c>
      <c r="T2" s="24"/>
      <c r="U2" s="24"/>
      <c r="V2" s="24"/>
      <c r="W2" s="24"/>
      <c r="X2" s="24"/>
      <c r="Y2" s="24"/>
      <c r="Z2" s="25">
        <v>90000.0</v>
      </c>
      <c r="AA2" s="25">
        <v>0.0</v>
      </c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6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7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8"/>
    </row>
    <row r="3">
      <c r="A3" s="29" t="s">
        <v>17</v>
      </c>
      <c r="B3" s="30" t="s">
        <v>18</v>
      </c>
      <c r="C3" s="31" t="s">
        <v>19</v>
      </c>
      <c r="D3" s="32" t="s">
        <v>20</v>
      </c>
      <c r="E3" s="30" t="s">
        <v>22</v>
      </c>
      <c r="F3" s="30" t="s">
        <v>21</v>
      </c>
      <c r="G3" s="30" t="s">
        <v>7</v>
      </c>
      <c r="H3" s="33">
        <f t="shared" si="4"/>
        <v>36900</v>
      </c>
      <c r="I3" s="34"/>
      <c r="J3" s="35">
        <v>1770.0</v>
      </c>
      <c r="K3" s="36"/>
      <c r="L3" s="36"/>
      <c r="M3" s="36"/>
      <c r="N3" s="35">
        <v>3390.0</v>
      </c>
      <c r="O3" s="36"/>
      <c r="P3" s="37"/>
      <c r="Q3" s="37"/>
      <c r="R3" s="37"/>
      <c r="S3" s="38">
        <v>1985.0</v>
      </c>
      <c r="T3" s="37"/>
      <c r="U3" s="37"/>
      <c r="V3" s="37"/>
      <c r="W3" s="38">
        <v>800.0</v>
      </c>
      <c r="X3" s="37"/>
      <c r="Y3" s="37"/>
      <c r="Z3" s="37"/>
      <c r="AA3" s="37"/>
      <c r="AB3" s="37"/>
      <c r="AC3" s="37"/>
      <c r="AD3" s="37"/>
      <c r="AE3" s="37">
        <f>410+640</f>
        <v>1050</v>
      </c>
      <c r="AF3" s="37"/>
      <c r="AG3" s="37"/>
      <c r="AH3" s="37"/>
      <c r="AI3" s="38">
        <v>2350.0</v>
      </c>
      <c r="AJ3" s="37"/>
      <c r="AK3" s="37"/>
      <c r="AL3" s="37"/>
      <c r="AM3" s="37"/>
      <c r="AN3" s="39">
        <v>2120.0</v>
      </c>
      <c r="AO3" s="37"/>
      <c r="AP3" s="37"/>
      <c r="AQ3" s="37"/>
      <c r="AR3" s="38">
        <v>3480.0</v>
      </c>
      <c r="AS3" s="37"/>
      <c r="AT3" s="37"/>
      <c r="AU3" s="37"/>
      <c r="AV3" s="38">
        <v>760.0</v>
      </c>
      <c r="AW3" s="37"/>
      <c r="AX3" s="37"/>
      <c r="AY3" s="37"/>
      <c r="AZ3" s="37"/>
      <c r="BA3" s="38">
        <v>2410.0</v>
      </c>
      <c r="BB3" s="37"/>
      <c r="BC3" s="37"/>
      <c r="BD3" s="37"/>
      <c r="BE3" s="38">
        <v>2485.0</v>
      </c>
      <c r="BF3" s="37"/>
      <c r="BG3" s="37"/>
      <c r="BH3" s="37"/>
      <c r="BI3" s="37"/>
      <c r="BJ3" s="38">
        <v>1205.0</v>
      </c>
      <c r="BK3" s="37"/>
      <c r="BL3" s="37"/>
      <c r="BM3" s="37"/>
      <c r="BN3" s="38">
        <v>1185.0</v>
      </c>
      <c r="BO3" s="37"/>
      <c r="BP3" s="37"/>
      <c r="BQ3" s="37"/>
      <c r="BR3" s="38">
        <v>3210.0</v>
      </c>
      <c r="BS3" s="37"/>
      <c r="BT3" s="37"/>
      <c r="BU3" s="37"/>
      <c r="BV3" s="38">
        <v>1840.0</v>
      </c>
      <c r="BW3" s="37"/>
      <c r="BX3" s="37"/>
      <c r="BY3" s="37"/>
      <c r="BZ3" s="37"/>
      <c r="CA3" s="38">
        <v>1920.0</v>
      </c>
      <c r="CB3" s="37"/>
      <c r="CC3" s="37"/>
      <c r="CD3" s="37"/>
      <c r="CE3" s="37"/>
      <c r="CF3" s="38">
        <v>1960.0</v>
      </c>
      <c r="CG3" s="37"/>
      <c r="CH3" s="37"/>
      <c r="CI3" s="38">
        <v>1460.0</v>
      </c>
      <c r="CJ3" s="37"/>
      <c r="CK3" s="37"/>
      <c r="CL3" s="37"/>
      <c r="CM3" s="40"/>
      <c r="CN3" s="38">
        <v>1520.0</v>
      </c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41"/>
    </row>
    <row r="4">
      <c r="A4" s="42" t="s">
        <v>17</v>
      </c>
      <c r="B4" s="43" t="s">
        <v>18</v>
      </c>
      <c r="C4" s="44" t="s">
        <v>19</v>
      </c>
      <c r="D4" s="45" t="s">
        <v>20</v>
      </c>
      <c r="E4" s="43" t="s">
        <v>23</v>
      </c>
      <c r="F4" s="43" t="s">
        <v>21</v>
      </c>
      <c r="G4" s="43" t="s">
        <v>7</v>
      </c>
      <c r="H4" s="46">
        <f t="shared" si="4"/>
        <v>15772</v>
      </c>
      <c r="I4" s="47"/>
      <c r="J4" s="48"/>
      <c r="K4" s="49"/>
      <c r="L4" s="49"/>
      <c r="M4" s="49"/>
      <c r="N4" s="48"/>
      <c r="O4" s="49"/>
      <c r="P4" s="50"/>
      <c r="Q4" s="50"/>
      <c r="R4" s="50"/>
      <c r="S4" s="48"/>
      <c r="T4" s="50"/>
      <c r="U4" s="50"/>
      <c r="V4" s="50"/>
      <c r="W4" s="48"/>
      <c r="X4" s="50"/>
      <c r="Y4" s="50"/>
      <c r="Z4" s="50"/>
      <c r="AA4" s="48"/>
      <c r="AB4" s="50"/>
      <c r="AC4" s="50"/>
      <c r="AD4" s="50"/>
      <c r="AE4" s="50"/>
      <c r="AF4" s="48"/>
      <c r="AG4" s="50"/>
      <c r="AH4" s="50"/>
      <c r="AI4" s="50"/>
      <c r="AJ4" s="48">
        <v>1027.0</v>
      </c>
      <c r="AK4" s="50"/>
      <c r="AL4" s="50"/>
      <c r="AM4" s="51">
        <v>2327.0</v>
      </c>
      <c r="AN4" s="52"/>
      <c r="AO4" s="50"/>
      <c r="AP4" s="50"/>
      <c r="AQ4" s="50"/>
      <c r="AR4" s="50"/>
      <c r="AS4" s="50"/>
      <c r="AT4" s="50"/>
      <c r="AU4" s="50"/>
      <c r="AV4" s="50"/>
      <c r="AW4" s="51">
        <v>2097.0</v>
      </c>
      <c r="AX4" s="50"/>
      <c r="AY4" s="50"/>
      <c r="AZ4" s="50"/>
      <c r="BA4" s="51">
        <v>3461.0</v>
      </c>
      <c r="BB4" s="50"/>
      <c r="BC4" s="50"/>
      <c r="BD4" s="50"/>
      <c r="BE4" s="50"/>
      <c r="BF4" s="50"/>
      <c r="BG4" s="50"/>
      <c r="BH4" s="50"/>
      <c r="BI4" s="50"/>
      <c r="BJ4" s="50"/>
      <c r="BK4" s="51">
        <v>3170.0</v>
      </c>
      <c r="BL4" s="50"/>
      <c r="BM4" s="50"/>
      <c r="BN4" s="50"/>
      <c r="BO4" s="50"/>
      <c r="BP4" s="51">
        <v>2485.0</v>
      </c>
      <c r="BQ4" s="50"/>
      <c r="BR4" s="50"/>
      <c r="BS4" s="50"/>
      <c r="BT4" s="50"/>
      <c r="BU4" s="50"/>
      <c r="BV4" s="50"/>
      <c r="BW4" s="50"/>
      <c r="BX4" s="51">
        <v>1205.0</v>
      </c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3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4"/>
    </row>
    <row r="5">
      <c r="A5" s="17" t="s">
        <v>17</v>
      </c>
      <c r="B5" s="18" t="s">
        <v>18</v>
      </c>
      <c r="C5" s="30" t="s">
        <v>24</v>
      </c>
      <c r="D5" s="32" t="s">
        <v>25</v>
      </c>
      <c r="E5" s="18" t="s">
        <v>9</v>
      </c>
      <c r="F5" s="18" t="s">
        <v>26</v>
      </c>
      <c r="G5" s="18" t="s">
        <v>5</v>
      </c>
      <c r="H5" s="33">
        <f t="shared" si="4"/>
        <v>3400000</v>
      </c>
      <c r="I5" s="55"/>
      <c r="J5" s="23">
        <v>460000.0</v>
      </c>
      <c r="K5" s="22"/>
      <c r="L5" s="22"/>
      <c r="M5" s="22"/>
      <c r="N5" s="23">
        <v>460000.0</v>
      </c>
      <c r="O5" s="22"/>
      <c r="P5" s="24"/>
      <c r="Q5" s="24"/>
      <c r="R5" s="24"/>
      <c r="S5" s="23">
        <v>460000.0</v>
      </c>
      <c r="T5" s="24"/>
      <c r="U5" s="24"/>
      <c r="V5" s="24"/>
      <c r="W5" s="23">
        <v>460000.0</v>
      </c>
      <c r="X5" s="24"/>
      <c r="Y5" s="24"/>
      <c r="Z5" s="24"/>
      <c r="AA5" s="23">
        <v>460000.0</v>
      </c>
      <c r="AB5" s="24"/>
      <c r="AC5" s="24"/>
      <c r="AD5" s="24"/>
      <c r="AE5" s="24"/>
      <c r="AF5" s="23">
        <v>460000.0</v>
      </c>
      <c r="AG5" s="24"/>
      <c r="AH5" s="24"/>
      <c r="AI5" s="24"/>
      <c r="AJ5" s="23">
        <v>460000.0</v>
      </c>
      <c r="AK5" s="24"/>
      <c r="AL5" s="24"/>
      <c r="AM5" s="24"/>
      <c r="AN5" s="56">
        <v>90000.0</v>
      </c>
      <c r="AO5" s="24"/>
      <c r="AP5" s="24"/>
      <c r="AQ5" s="24"/>
      <c r="AR5" s="24"/>
      <c r="AS5" s="25">
        <v>90000.0</v>
      </c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7"/>
      <c r="CN5" s="24"/>
      <c r="CO5" s="24"/>
      <c r="CP5" s="24"/>
      <c r="CQ5" s="24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41"/>
    </row>
    <row r="6">
      <c r="A6" s="29" t="s">
        <v>17</v>
      </c>
      <c r="B6" s="30" t="s">
        <v>18</v>
      </c>
      <c r="C6" s="30" t="s">
        <v>24</v>
      </c>
      <c r="D6" s="32" t="s">
        <v>25</v>
      </c>
      <c r="E6" s="30" t="s">
        <v>22</v>
      </c>
      <c r="F6" s="30" t="s">
        <v>26</v>
      </c>
      <c r="G6" s="30" t="s">
        <v>5</v>
      </c>
      <c r="H6" s="33">
        <f t="shared" si="4"/>
        <v>4273260</v>
      </c>
      <c r="I6" s="36"/>
      <c r="J6" s="35">
        <v>423000.0</v>
      </c>
      <c r="K6" s="36"/>
      <c r="L6" s="36"/>
      <c r="M6" s="36"/>
      <c r="N6" s="35">
        <v>359998.0</v>
      </c>
      <c r="O6" s="36"/>
      <c r="P6" s="37"/>
      <c r="Q6" s="37"/>
      <c r="R6" s="37"/>
      <c r="S6" s="38">
        <v>430526.0</v>
      </c>
      <c r="T6" s="37"/>
      <c r="U6" s="37"/>
      <c r="V6" s="37"/>
      <c r="W6" s="37"/>
      <c r="X6" s="38">
        <v>455909.0</v>
      </c>
      <c r="Y6" s="37"/>
      <c r="Z6" s="38">
        <v>401817.0</v>
      </c>
      <c r="AA6" s="37"/>
      <c r="AB6" s="37"/>
      <c r="AC6" s="37"/>
      <c r="AD6" s="37"/>
      <c r="AE6" s="38">
        <v>333409.0</v>
      </c>
      <c r="AF6" s="37"/>
      <c r="AG6" s="38"/>
      <c r="AH6" s="37"/>
      <c r="AI6" s="38">
        <f>90000+155000+85500</f>
        <v>330500</v>
      </c>
      <c r="AJ6" s="37"/>
      <c r="AK6" s="37"/>
      <c r="AL6" s="37"/>
      <c r="AM6" s="37">
        <f>86087*2</f>
        <v>172174</v>
      </c>
      <c r="AN6" s="57"/>
      <c r="AO6" s="38">
        <v>46714.0</v>
      </c>
      <c r="AP6" s="37"/>
      <c r="AQ6" s="37"/>
      <c r="AR6" s="37"/>
      <c r="AS6" s="38">
        <v>80526.0</v>
      </c>
      <c r="AT6" s="37"/>
      <c r="AU6" s="37"/>
      <c r="AV6" s="37"/>
      <c r="AW6" s="37">
        <f>96443+98795</f>
        <v>195238</v>
      </c>
      <c r="AX6" s="37"/>
      <c r="AY6" s="37"/>
      <c r="AZ6" s="37"/>
      <c r="BA6" s="37"/>
      <c r="BB6" s="38">
        <f>98571+103500</f>
        <v>202071</v>
      </c>
      <c r="BC6" s="37"/>
      <c r="BD6" s="37"/>
      <c r="BE6" s="37"/>
      <c r="BF6" s="38">
        <v>80913.0</v>
      </c>
      <c r="BG6" s="37"/>
      <c r="BH6" s="37"/>
      <c r="BI6" s="38">
        <v>101142.0</v>
      </c>
      <c r="BJ6" s="38"/>
      <c r="BK6" s="38">
        <f>101372+106200</f>
        <v>207572</v>
      </c>
      <c r="BL6" s="37"/>
      <c r="BM6" s="37"/>
      <c r="BN6" s="37"/>
      <c r="BO6" s="38">
        <f>95020+89431</f>
        <v>184451</v>
      </c>
      <c r="BP6" s="37"/>
      <c r="BQ6" s="37"/>
      <c r="BR6" s="37"/>
      <c r="BS6" s="38">
        <v>106200.0</v>
      </c>
      <c r="BT6" s="38">
        <v>96545.0</v>
      </c>
      <c r="BU6" s="37"/>
      <c r="BV6" s="37"/>
      <c r="BW6" s="37"/>
      <c r="BX6" s="37"/>
      <c r="BY6" s="38">
        <v>64555.0</v>
      </c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40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41"/>
    </row>
    <row r="7">
      <c r="A7" s="42" t="s">
        <v>17</v>
      </c>
      <c r="B7" s="43" t="s">
        <v>18</v>
      </c>
      <c r="C7" s="30" t="s">
        <v>24</v>
      </c>
      <c r="D7" s="45" t="s">
        <v>25</v>
      </c>
      <c r="E7" s="43" t="s">
        <v>23</v>
      </c>
      <c r="F7" s="43" t="s">
        <v>26</v>
      </c>
      <c r="G7" s="43" t="s">
        <v>5</v>
      </c>
      <c r="H7" s="33">
        <f t="shared" si="4"/>
        <v>4340260</v>
      </c>
      <c r="I7" s="49"/>
      <c r="J7" s="48">
        <v>276341.0</v>
      </c>
      <c r="K7" s="49"/>
      <c r="L7" s="49"/>
      <c r="M7" s="49"/>
      <c r="N7" s="48"/>
      <c r="O7" s="49"/>
      <c r="P7" s="51">
        <f>283500+89775+77317</f>
        <v>450592</v>
      </c>
      <c r="Q7" s="50"/>
      <c r="R7" s="50"/>
      <c r="S7" s="50"/>
      <c r="T7" s="50"/>
      <c r="U7" s="50"/>
      <c r="V7" s="50"/>
      <c r="W7" s="50"/>
      <c r="X7" s="50"/>
      <c r="Y7" s="50"/>
      <c r="Z7" s="51">
        <v>452052.0</v>
      </c>
      <c r="AA7" s="50"/>
      <c r="AB7" s="50"/>
      <c r="AC7" s="50"/>
      <c r="AD7" s="50">
        <f>226818+85909</f>
        <v>312727</v>
      </c>
      <c r="AE7" s="50"/>
      <c r="AF7" s="50"/>
      <c r="AG7" s="51">
        <v>94500.0</v>
      </c>
      <c r="AH7" s="51">
        <v>89345.0</v>
      </c>
      <c r="AI7" s="50"/>
      <c r="AJ7" s="50">
        <f>85909+85908</f>
        <v>171817</v>
      </c>
      <c r="AK7" s="50"/>
      <c r="AL7" s="50"/>
      <c r="AM7" s="51">
        <f>73636+229807</f>
        <v>303443</v>
      </c>
      <c r="AN7" s="58"/>
      <c r="AO7" s="51">
        <v>257250.0</v>
      </c>
      <c r="AP7" s="50"/>
      <c r="AQ7" s="50"/>
      <c r="AR7" s="51">
        <v>179979.0</v>
      </c>
      <c r="AS7" s="50"/>
      <c r="AT7" s="50"/>
      <c r="AU7" s="51">
        <v>90391.0</v>
      </c>
      <c r="AV7" s="51">
        <v>49050.0</v>
      </c>
      <c r="AW7" s="50"/>
      <c r="AX7" s="50"/>
      <c r="AY7" s="51">
        <f>84551+84552</f>
        <v>169103</v>
      </c>
      <c r="AZ7" s="50"/>
      <c r="BA7" s="50"/>
      <c r="BB7" s="50"/>
      <c r="BC7" s="50"/>
      <c r="BD7" s="50">
        <f>88058+180595</f>
        <v>268653</v>
      </c>
      <c r="BE7" s="50"/>
      <c r="BF7" s="51">
        <v>90000.0</v>
      </c>
      <c r="BG7" s="50"/>
      <c r="BH7" s="51">
        <v>90000.0</v>
      </c>
      <c r="BI7" s="50"/>
      <c r="BJ7" s="50"/>
      <c r="BK7" s="50"/>
      <c r="BL7" s="50"/>
      <c r="BM7" s="50"/>
      <c r="BN7" s="50"/>
      <c r="BO7" s="50"/>
      <c r="BP7" s="50">
        <f>68571+85714</f>
        <v>154285</v>
      </c>
      <c r="BQ7" s="50"/>
      <c r="BR7" s="50"/>
      <c r="BS7" s="51">
        <v>189981.0</v>
      </c>
      <c r="BT7" s="51">
        <v>81852.0</v>
      </c>
      <c r="BU7" s="50"/>
      <c r="BV7" s="50"/>
      <c r="BW7" s="51">
        <v>80526.0</v>
      </c>
      <c r="BX7" s="50"/>
      <c r="BY7" s="50"/>
      <c r="BZ7" s="51">
        <v>90000.0</v>
      </c>
      <c r="CA7" s="50"/>
      <c r="CB7" s="50"/>
      <c r="CC7" s="51">
        <v>90000.0</v>
      </c>
      <c r="CD7" s="50"/>
      <c r="CE7" s="51">
        <v>171818.0</v>
      </c>
      <c r="CF7" s="50"/>
      <c r="CG7" s="50"/>
      <c r="CH7" s="51">
        <v>64555.0</v>
      </c>
      <c r="CI7" s="50"/>
      <c r="CJ7" s="50"/>
      <c r="CK7" s="51">
        <v>72000.0</v>
      </c>
      <c r="CL7" s="50"/>
      <c r="CM7" s="53"/>
      <c r="CN7" s="50"/>
      <c r="CO7" s="50"/>
      <c r="CP7" s="50"/>
      <c r="CQ7" s="50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41"/>
    </row>
    <row r="8">
      <c r="A8" s="17" t="s">
        <v>17</v>
      </c>
      <c r="B8" s="18" t="s">
        <v>18</v>
      </c>
      <c r="C8" s="30" t="s">
        <v>27</v>
      </c>
      <c r="D8" s="18" t="s">
        <v>28</v>
      </c>
      <c r="E8" s="18" t="s">
        <v>9</v>
      </c>
      <c r="F8" s="18" t="s">
        <v>29</v>
      </c>
      <c r="G8" s="18" t="s">
        <v>7</v>
      </c>
      <c r="H8" s="21">
        <f t="shared" si="4"/>
        <v>7800</v>
      </c>
      <c r="I8" s="22"/>
      <c r="J8" s="23"/>
      <c r="K8" s="22"/>
      <c r="L8" s="22"/>
      <c r="M8" s="22"/>
      <c r="N8" s="23"/>
      <c r="O8" s="22"/>
      <c r="P8" s="24"/>
      <c r="Q8" s="24"/>
      <c r="R8" s="24"/>
      <c r="S8" s="25"/>
      <c r="T8" s="24"/>
      <c r="U8" s="24"/>
      <c r="V8" s="24"/>
      <c r="W8" s="24"/>
      <c r="X8" s="24"/>
      <c r="Y8" s="24"/>
      <c r="Z8" s="25"/>
      <c r="AA8" s="25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6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5">
        <v>3900.0</v>
      </c>
      <c r="BV8" s="24"/>
      <c r="BW8" s="24"/>
      <c r="BX8" s="25"/>
      <c r="BY8" s="25">
        <v>3900.0</v>
      </c>
      <c r="BZ8" s="25"/>
      <c r="CA8" s="24"/>
      <c r="CB8" s="24"/>
      <c r="CC8" s="25"/>
      <c r="CD8" s="24"/>
      <c r="CE8" s="25"/>
      <c r="CF8" s="24"/>
      <c r="CG8" s="24"/>
      <c r="CH8" s="24"/>
      <c r="CI8" s="24"/>
      <c r="CJ8" s="24"/>
      <c r="CK8" s="24"/>
      <c r="CL8" s="24"/>
      <c r="CM8" s="27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8"/>
    </row>
    <row r="9">
      <c r="A9" s="29" t="s">
        <v>17</v>
      </c>
      <c r="B9" s="30" t="s">
        <v>18</v>
      </c>
      <c r="C9" s="30" t="s">
        <v>27</v>
      </c>
      <c r="D9" s="30" t="s">
        <v>28</v>
      </c>
      <c r="E9" s="30" t="s">
        <v>22</v>
      </c>
      <c r="F9" s="30" t="s">
        <v>29</v>
      </c>
      <c r="G9" s="30" t="s">
        <v>7</v>
      </c>
      <c r="H9" s="33">
        <f t="shared" si="4"/>
        <v>7800</v>
      </c>
      <c r="I9" s="36"/>
      <c r="J9" s="35"/>
      <c r="K9" s="36"/>
      <c r="L9" s="36"/>
      <c r="M9" s="36"/>
      <c r="N9" s="35"/>
      <c r="O9" s="36"/>
      <c r="P9" s="37"/>
      <c r="Q9" s="37"/>
      <c r="R9" s="37"/>
      <c r="S9" s="38"/>
      <c r="T9" s="37"/>
      <c r="U9" s="37"/>
      <c r="V9" s="37"/>
      <c r="W9" s="37"/>
      <c r="X9" s="37"/>
      <c r="Y9" s="37"/>
      <c r="Z9" s="38"/>
      <c r="AA9" s="38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5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8">
        <v>3900.0</v>
      </c>
      <c r="BV9" s="37"/>
      <c r="BW9" s="37"/>
      <c r="BX9" s="38"/>
      <c r="BY9" s="38">
        <v>3900.0</v>
      </c>
      <c r="BZ9" s="38"/>
      <c r="CA9" s="37"/>
      <c r="CB9" s="37"/>
      <c r="CC9" s="38"/>
      <c r="CD9" s="37"/>
      <c r="CE9" s="38"/>
      <c r="CF9" s="37"/>
      <c r="CG9" s="37"/>
      <c r="CH9" s="37"/>
      <c r="CI9" s="37"/>
      <c r="CJ9" s="37"/>
      <c r="CK9" s="37"/>
      <c r="CL9" s="37"/>
      <c r="CM9" s="40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41"/>
    </row>
    <row r="10">
      <c r="A10" s="42" t="s">
        <v>17</v>
      </c>
      <c r="B10" s="43" t="s">
        <v>18</v>
      </c>
      <c r="C10" s="30" t="s">
        <v>27</v>
      </c>
      <c r="D10" s="43" t="s">
        <v>28</v>
      </c>
      <c r="E10" s="43" t="s">
        <v>23</v>
      </c>
      <c r="F10" s="43" t="s">
        <v>29</v>
      </c>
      <c r="G10" s="43" t="s">
        <v>7</v>
      </c>
      <c r="H10" s="46">
        <f t="shared" si="4"/>
        <v>0</v>
      </c>
      <c r="I10" s="49"/>
      <c r="J10" s="48"/>
      <c r="K10" s="49"/>
      <c r="L10" s="49"/>
      <c r="M10" s="49"/>
      <c r="N10" s="48"/>
      <c r="O10" s="49"/>
      <c r="P10" s="50"/>
      <c r="Q10" s="50"/>
      <c r="R10" s="50"/>
      <c r="S10" s="51"/>
      <c r="T10" s="50"/>
      <c r="U10" s="50"/>
      <c r="V10" s="50"/>
      <c r="W10" s="50"/>
      <c r="X10" s="50"/>
      <c r="Y10" s="50"/>
      <c r="Z10" s="51"/>
      <c r="AA10" s="51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8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1"/>
      <c r="BY10" s="50"/>
      <c r="BZ10" s="51"/>
      <c r="CA10" s="50"/>
      <c r="CB10" s="50"/>
      <c r="CC10" s="51"/>
      <c r="CD10" s="50"/>
      <c r="CE10" s="51"/>
      <c r="CF10" s="50"/>
      <c r="CG10" s="50"/>
      <c r="CH10" s="50"/>
      <c r="CI10" s="50"/>
      <c r="CJ10" s="50"/>
      <c r="CK10" s="50"/>
      <c r="CL10" s="50"/>
      <c r="CM10" s="53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4"/>
    </row>
    <row r="11">
      <c r="A11" s="59" t="s">
        <v>17</v>
      </c>
      <c r="B11" s="18" t="s">
        <v>18</v>
      </c>
      <c r="C11" s="30" t="s">
        <v>30</v>
      </c>
      <c r="D11" s="30" t="s">
        <v>30</v>
      </c>
      <c r="E11" s="18" t="s">
        <v>9</v>
      </c>
      <c r="F11" s="18" t="s">
        <v>31</v>
      </c>
      <c r="G11" s="18" t="s">
        <v>7</v>
      </c>
      <c r="H11" s="33">
        <f t="shared" si="4"/>
        <v>2242500</v>
      </c>
      <c r="I11" s="55"/>
      <c r="J11" s="23">
        <v>61500.0</v>
      </c>
      <c r="K11" s="23"/>
      <c r="L11" s="23"/>
      <c r="M11" s="23"/>
      <c r="N11" s="23">
        <v>61500.0</v>
      </c>
      <c r="O11" s="23"/>
      <c r="P11" s="24"/>
      <c r="Q11" s="60"/>
      <c r="R11" s="60"/>
      <c r="S11" s="23">
        <v>61500.0</v>
      </c>
      <c r="T11" s="60"/>
      <c r="U11" s="60"/>
      <c r="V11" s="60"/>
      <c r="W11" s="23">
        <v>61500.0</v>
      </c>
      <c r="X11" s="60"/>
      <c r="Y11" s="60"/>
      <c r="Z11" s="60"/>
      <c r="AA11" s="23">
        <v>61500.0</v>
      </c>
      <c r="AB11" s="60"/>
      <c r="AC11" s="60"/>
      <c r="AD11" s="60"/>
      <c r="AE11" s="60"/>
      <c r="AF11" s="23">
        <v>61500.0</v>
      </c>
      <c r="AG11" s="60"/>
      <c r="AH11" s="60"/>
      <c r="AI11" s="60"/>
      <c r="AJ11" s="23">
        <v>61500.0</v>
      </c>
      <c r="AK11" s="60"/>
      <c r="AL11" s="60"/>
      <c r="AM11" s="60"/>
      <c r="AN11" s="61">
        <v>61500.0</v>
      </c>
      <c r="AO11" s="60"/>
      <c r="AP11" s="60"/>
      <c r="AQ11" s="60"/>
      <c r="AR11" s="60">
        <v>61500.0</v>
      </c>
      <c r="AS11" s="60"/>
      <c r="AT11" s="60"/>
      <c r="AU11" s="60"/>
      <c r="AV11" s="60"/>
      <c r="AW11" s="60">
        <v>61500.0</v>
      </c>
      <c r="AX11" s="60"/>
      <c r="AY11" s="60"/>
      <c r="AZ11" s="60"/>
      <c r="BA11" s="60">
        <v>61500.0</v>
      </c>
      <c r="BB11" s="60"/>
      <c r="BC11" s="60"/>
      <c r="BD11" s="60"/>
      <c r="BE11" s="62">
        <v>61500.0</v>
      </c>
      <c r="BF11" s="60"/>
      <c r="BG11" s="60"/>
      <c r="BH11" s="60"/>
      <c r="BI11" s="60">
        <v>61500.0</v>
      </c>
      <c r="BJ11" s="60"/>
      <c r="BK11" s="60"/>
      <c r="BL11" s="60"/>
      <c r="BM11" s="60"/>
      <c r="BN11" s="60">
        <v>61500.0</v>
      </c>
      <c r="BO11" s="60"/>
      <c r="BP11" s="60"/>
      <c r="BQ11" s="60"/>
      <c r="BR11" s="60">
        <v>61500.0</v>
      </c>
      <c r="BS11" s="60"/>
      <c r="BT11" s="60"/>
      <c r="BU11" s="60"/>
      <c r="BV11" s="60"/>
      <c r="BW11" s="60">
        <v>61500.0</v>
      </c>
      <c r="BX11" s="60"/>
      <c r="BY11" s="60"/>
      <c r="BZ11" s="60"/>
      <c r="CA11" s="60">
        <v>61500.0</v>
      </c>
      <c r="CB11" s="60"/>
      <c r="CC11" s="60"/>
      <c r="CD11" s="60"/>
      <c r="CE11" s="60"/>
      <c r="CF11" s="60">
        <v>61500.0</v>
      </c>
      <c r="CG11" s="60"/>
      <c r="CH11" s="60"/>
      <c r="CI11" s="60"/>
      <c r="CJ11" s="60">
        <v>61500.0</v>
      </c>
      <c r="CK11" s="60"/>
      <c r="CL11" s="60"/>
      <c r="CM11" s="63"/>
      <c r="CN11" s="60">
        <v>80000.0</v>
      </c>
      <c r="CO11" s="60"/>
      <c r="CP11" s="60"/>
      <c r="CQ11" s="60"/>
      <c r="CR11" s="64"/>
      <c r="CS11" s="64">
        <v>80000.0</v>
      </c>
      <c r="CT11" s="64"/>
      <c r="CU11" s="64"/>
      <c r="CV11" s="64"/>
      <c r="CW11" s="64">
        <v>80000.0</v>
      </c>
      <c r="CX11" s="64"/>
      <c r="CY11" s="64"/>
      <c r="CZ11" s="64"/>
      <c r="DA11" s="64">
        <v>90000.0</v>
      </c>
      <c r="DB11" s="64"/>
      <c r="DC11" s="64"/>
      <c r="DD11" s="64"/>
      <c r="DE11" s="64"/>
      <c r="DF11" s="64">
        <v>93000.0</v>
      </c>
      <c r="DG11" s="64"/>
      <c r="DH11" s="64"/>
      <c r="DI11" s="64"/>
      <c r="DJ11" s="64">
        <v>93000.0</v>
      </c>
      <c r="DK11" s="64"/>
      <c r="DL11" s="64"/>
      <c r="DM11" s="64"/>
      <c r="DN11" s="64">
        <v>93000.0</v>
      </c>
      <c r="DO11" s="64"/>
      <c r="DP11" s="64"/>
      <c r="DQ11" s="64"/>
      <c r="DR11" s="64"/>
      <c r="DS11" s="64">
        <v>93000.0</v>
      </c>
      <c r="DT11" s="64"/>
      <c r="DU11" s="64"/>
      <c r="DV11" s="64"/>
      <c r="DW11" s="64">
        <v>93000.0</v>
      </c>
      <c r="DX11" s="64"/>
      <c r="DY11" s="64"/>
      <c r="DZ11" s="64"/>
      <c r="EA11" s="64"/>
      <c r="EB11" s="64">
        <v>93000.0</v>
      </c>
      <c r="EC11" s="64"/>
      <c r="ED11" s="64"/>
      <c r="EE11" s="64"/>
      <c r="EF11" s="64">
        <v>93000.0</v>
      </c>
      <c r="EG11" s="64"/>
      <c r="EH11" s="64"/>
      <c r="EI11" s="64"/>
      <c r="EJ11" s="64">
        <v>93000.0</v>
      </c>
      <c r="EK11" s="64"/>
      <c r="EL11" s="64"/>
      <c r="EM11" s="64"/>
      <c r="EN11" s="64"/>
      <c r="EO11" s="65"/>
    </row>
    <row r="12">
      <c r="A12" s="29" t="s">
        <v>17</v>
      </c>
      <c r="B12" s="30" t="s">
        <v>18</v>
      </c>
      <c r="C12" s="30" t="s">
        <v>30</v>
      </c>
      <c r="D12" s="30" t="s">
        <v>30</v>
      </c>
      <c r="E12" s="30" t="s">
        <v>22</v>
      </c>
      <c r="F12" s="30" t="s">
        <v>31</v>
      </c>
      <c r="G12" s="30" t="s">
        <v>7</v>
      </c>
      <c r="H12" s="33">
        <f t="shared" si="4"/>
        <v>1529156</v>
      </c>
      <c r="I12" s="66"/>
      <c r="J12" s="35">
        <v>64615.0</v>
      </c>
      <c r="K12" s="66"/>
      <c r="L12" s="66"/>
      <c r="M12" s="66"/>
      <c r="N12" s="66">
        <v>51980.0</v>
      </c>
      <c r="O12" s="66"/>
      <c r="P12" s="37"/>
      <c r="Q12" s="37"/>
      <c r="R12" s="37"/>
      <c r="S12" s="38">
        <v>57795.0</v>
      </c>
      <c r="T12" s="37"/>
      <c r="U12" s="37"/>
      <c r="V12" s="37"/>
      <c r="W12" s="37"/>
      <c r="X12" s="38">
        <v>69602.0</v>
      </c>
      <c r="Y12" s="37"/>
      <c r="Z12" s="37"/>
      <c r="AA12" s="38">
        <v>75412.0</v>
      </c>
      <c r="AB12" s="37"/>
      <c r="AC12" s="37"/>
      <c r="AD12" s="37"/>
      <c r="AE12" s="38"/>
      <c r="AF12" s="38">
        <v>65829.0</v>
      </c>
      <c r="AG12" s="38"/>
      <c r="AH12" s="37"/>
      <c r="AI12" s="37"/>
      <c r="AJ12" s="38">
        <v>63730.0</v>
      </c>
      <c r="AK12" s="37"/>
      <c r="AL12" s="37"/>
      <c r="AM12" s="37"/>
      <c r="AN12" s="39">
        <v>73212.0</v>
      </c>
      <c r="AO12" s="37"/>
      <c r="AP12" s="37"/>
      <c r="AQ12" s="37"/>
      <c r="AR12" s="38">
        <v>62852.0</v>
      </c>
      <c r="AS12" s="37"/>
      <c r="AT12" s="37"/>
      <c r="AU12" s="37"/>
      <c r="AV12" s="37"/>
      <c r="AW12" s="37">
        <f>80702+1540+3449</f>
        <v>85691</v>
      </c>
      <c r="AX12" s="37"/>
      <c r="AY12" s="37"/>
      <c r="AZ12" s="37"/>
      <c r="BA12" s="38">
        <v>88909.0</v>
      </c>
      <c r="BB12" s="37"/>
      <c r="BC12" s="37"/>
      <c r="BD12" s="37"/>
      <c r="BE12" s="38">
        <v>85911.0</v>
      </c>
      <c r="BF12" s="37"/>
      <c r="BG12" s="37"/>
      <c r="BH12" s="38">
        <v>13793.0</v>
      </c>
      <c r="BI12" s="37"/>
      <c r="BJ12" s="38">
        <v>88190.0</v>
      </c>
      <c r="BK12" s="37"/>
      <c r="BL12" s="37"/>
      <c r="BM12" s="37"/>
      <c r="BN12" s="38">
        <v>68574.0</v>
      </c>
      <c r="BO12" s="37"/>
      <c r="BP12" s="37"/>
      <c r="BQ12" s="37"/>
      <c r="BR12" s="37"/>
      <c r="BS12" s="38">
        <v>77575.0</v>
      </c>
      <c r="BT12" s="37"/>
      <c r="BU12" s="37"/>
      <c r="BV12" s="37"/>
      <c r="BW12" s="38">
        <v>91147.0</v>
      </c>
      <c r="BX12" s="37"/>
      <c r="BY12" s="37"/>
      <c r="BZ12" s="37"/>
      <c r="CA12" s="38">
        <v>75557.0</v>
      </c>
      <c r="CB12" s="37"/>
      <c r="CC12" s="37"/>
      <c r="CD12" s="37"/>
      <c r="CE12" s="37"/>
      <c r="CF12" s="38">
        <v>91852.0</v>
      </c>
      <c r="CG12" s="37"/>
      <c r="CH12" s="37"/>
      <c r="CI12" s="37"/>
      <c r="CJ12" s="38">
        <v>79615.0</v>
      </c>
      <c r="CK12" s="38">
        <v>3520.0</v>
      </c>
      <c r="CL12" s="37"/>
      <c r="CM12" s="67">
        <v>11143.0</v>
      </c>
      <c r="CN12" s="38">
        <v>82652.0</v>
      </c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41"/>
    </row>
    <row r="13">
      <c r="A13" s="42" t="s">
        <v>17</v>
      </c>
      <c r="B13" s="43" t="s">
        <v>18</v>
      </c>
      <c r="C13" s="30" t="s">
        <v>30</v>
      </c>
      <c r="D13" s="43" t="s">
        <v>30</v>
      </c>
      <c r="E13" s="43" t="s">
        <v>23</v>
      </c>
      <c r="F13" s="43" t="s">
        <v>31</v>
      </c>
      <c r="G13" s="43" t="s">
        <v>7</v>
      </c>
      <c r="H13" s="33">
        <f t="shared" si="4"/>
        <v>1357234.68</v>
      </c>
      <c r="I13" s="68"/>
      <c r="J13" s="68"/>
      <c r="K13" s="68"/>
      <c r="L13" s="68"/>
      <c r="M13" s="68"/>
      <c r="N13" s="68"/>
      <c r="O13" s="68"/>
      <c r="P13" s="51">
        <v>124300.0</v>
      </c>
      <c r="Q13" s="51"/>
      <c r="R13" s="51"/>
      <c r="S13" s="51"/>
      <c r="T13" s="51"/>
      <c r="U13" s="51"/>
      <c r="V13" s="51"/>
      <c r="W13" s="51"/>
      <c r="X13" s="51"/>
      <c r="Y13" s="51"/>
      <c r="Z13" s="51">
        <v>142581.0</v>
      </c>
      <c r="AA13" s="51"/>
      <c r="AB13" s="51"/>
      <c r="AC13" s="51"/>
      <c r="AD13" s="51"/>
      <c r="AE13" s="51"/>
      <c r="AF13" s="51"/>
      <c r="AG13" s="51"/>
      <c r="AH13" s="51"/>
      <c r="AI13" s="51">
        <f>75412+65829</f>
        <v>141241</v>
      </c>
      <c r="AJ13" s="51"/>
      <c r="AK13" s="51"/>
      <c r="AL13" s="51"/>
      <c r="AM13" s="51">
        <v>63730.55</v>
      </c>
      <c r="AN13" s="69"/>
      <c r="AO13" s="51"/>
      <c r="AP13" s="51"/>
      <c r="AQ13" s="51"/>
      <c r="AR13" s="51"/>
      <c r="AS13" s="51"/>
      <c r="AT13" s="51"/>
      <c r="AU13" s="51"/>
      <c r="AV13" s="51"/>
      <c r="AW13" s="51"/>
      <c r="AX13" s="51">
        <v>165630.0</v>
      </c>
      <c r="AY13" s="51"/>
      <c r="AZ13" s="51"/>
      <c r="BA13" s="51"/>
      <c r="BB13" s="51"/>
      <c r="BC13" s="51"/>
      <c r="BD13" s="51">
        <v>169611.25</v>
      </c>
      <c r="BE13" s="51"/>
      <c r="BF13" s="51"/>
      <c r="BG13" s="51"/>
      <c r="BH13" s="51"/>
      <c r="BI13" s="51"/>
      <c r="BJ13" s="51"/>
      <c r="BK13" s="51"/>
      <c r="BL13" s="51">
        <v>187895.0</v>
      </c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>
        <v>176114.7</v>
      </c>
      <c r="CD13" s="51"/>
      <c r="CE13" s="51"/>
      <c r="CF13" s="51"/>
      <c r="CG13" s="51"/>
      <c r="CH13" s="51"/>
      <c r="CI13" s="51"/>
      <c r="CJ13" s="51"/>
      <c r="CK13" s="51"/>
      <c r="CL13" s="51"/>
      <c r="CM13" s="70">
        <v>186131.18</v>
      </c>
      <c r="CN13" s="51"/>
      <c r="CO13" s="51"/>
      <c r="CP13" s="51"/>
      <c r="CQ13" s="51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71"/>
    </row>
    <row r="14">
      <c r="A14" s="17" t="s">
        <v>17</v>
      </c>
      <c r="B14" s="18" t="s">
        <v>18</v>
      </c>
      <c r="C14" s="18" t="s">
        <v>32</v>
      </c>
      <c r="D14" s="18" t="s">
        <v>33</v>
      </c>
      <c r="E14" s="18" t="s">
        <v>9</v>
      </c>
      <c r="F14" s="18" t="s">
        <v>31</v>
      </c>
      <c r="G14" s="18" t="s">
        <v>7</v>
      </c>
      <c r="H14" s="21">
        <f t="shared" si="4"/>
        <v>21532</v>
      </c>
      <c r="I14" s="22"/>
      <c r="J14" s="23"/>
      <c r="K14" s="22"/>
      <c r="L14" s="22"/>
      <c r="M14" s="22"/>
      <c r="N14" s="23"/>
      <c r="O14" s="22"/>
      <c r="P14" s="24"/>
      <c r="Q14" s="24"/>
      <c r="R14" s="24"/>
      <c r="S14" s="25"/>
      <c r="T14" s="24"/>
      <c r="U14" s="24"/>
      <c r="V14" s="24"/>
      <c r="W14" s="24"/>
      <c r="X14" s="24"/>
      <c r="Y14" s="24"/>
      <c r="Z14" s="25"/>
      <c r="AA14" s="25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6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5">
        <v>1800.0</v>
      </c>
      <c r="BY14" s="24"/>
      <c r="BZ14" s="25">
        <v>1250.0</v>
      </c>
      <c r="CA14" s="24"/>
      <c r="CB14" s="24"/>
      <c r="CC14" s="25">
        <v>1900.0</v>
      </c>
      <c r="CD14" s="24"/>
      <c r="CE14" s="25">
        <v>2000.0</v>
      </c>
      <c r="CF14" s="24"/>
      <c r="CG14" s="24"/>
      <c r="CH14" s="25">
        <v>1925.0</v>
      </c>
      <c r="CI14" s="24"/>
      <c r="CJ14" s="25">
        <v>1600.0</v>
      </c>
      <c r="CK14" s="24">
        <f t="shared" ref="CK14:CK15" si="5">2000+208+3854</f>
        <v>6062</v>
      </c>
      <c r="CL14" s="24"/>
      <c r="CM14" s="27"/>
      <c r="CN14" s="24"/>
      <c r="CO14" s="24"/>
      <c r="CP14" s="24"/>
      <c r="CQ14" s="24"/>
      <c r="CR14" s="24">
        <f t="shared" ref="CR14:CR15" si="6">3195+1800</f>
        <v>4995</v>
      </c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8"/>
    </row>
    <row r="15">
      <c r="A15" s="29" t="s">
        <v>17</v>
      </c>
      <c r="B15" s="30" t="s">
        <v>18</v>
      </c>
      <c r="C15" s="30" t="s">
        <v>32</v>
      </c>
      <c r="D15" s="30" t="s">
        <v>33</v>
      </c>
      <c r="E15" s="30" t="s">
        <v>22</v>
      </c>
      <c r="F15" s="30" t="s">
        <v>31</v>
      </c>
      <c r="G15" s="30" t="s">
        <v>7</v>
      </c>
      <c r="H15" s="33">
        <f t="shared" si="4"/>
        <v>21532</v>
      </c>
      <c r="I15" s="36"/>
      <c r="J15" s="35"/>
      <c r="K15" s="36"/>
      <c r="L15" s="36"/>
      <c r="M15" s="36"/>
      <c r="N15" s="35"/>
      <c r="O15" s="36"/>
      <c r="P15" s="37"/>
      <c r="Q15" s="37"/>
      <c r="R15" s="37"/>
      <c r="S15" s="38"/>
      <c r="T15" s="37"/>
      <c r="U15" s="37"/>
      <c r="V15" s="37"/>
      <c r="W15" s="38" t="s">
        <v>34</v>
      </c>
      <c r="X15" s="37"/>
      <c r="Y15" s="37"/>
      <c r="Z15" s="38"/>
      <c r="AA15" s="38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5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8">
        <v>1800.0</v>
      </c>
      <c r="BY15" s="37"/>
      <c r="BZ15" s="38">
        <v>1250.0</v>
      </c>
      <c r="CA15" s="37"/>
      <c r="CB15" s="37"/>
      <c r="CC15" s="38">
        <v>1900.0</v>
      </c>
      <c r="CD15" s="37"/>
      <c r="CE15" s="38">
        <v>2000.0</v>
      </c>
      <c r="CF15" s="37"/>
      <c r="CG15" s="37"/>
      <c r="CH15" s="38">
        <v>1925.0</v>
      </c>
      <c r="CI15" s="37"/>
      <c r="CJ15" s="38">
        <v>1600.0</v>
      </c>
      <c r="CK15" s="37">
        <f t="shared" si="5"/>
        <v>6062</v>
      </c>
      <c r="CL15" s="38"/>
      <c r="CM15" s="40"/>
      <c r="CN15" s="37"/>
      <c r="CO15" s="37"/>
      <c r="CP15" s="37"/>
      <c r="CQ15" s="37"/>
      <c r="CR15" s="37">
        <f t="shared" si="6"/>
        <v>4995</v>
      </c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41"/>
    </row>
    <row r="16">
      <c r="A16" s="42" t="s">
        <v>17</v>
      </c>
      <c r="B16" s="43" t="s">
        <v>18</v>
      </c>
      <c r="C16" s="43" t="s">
        <v>32</v>
      </c>
      <c r="D16" s="43" t="s">
        <v>33</v>
      </c>
      <c r="E16" s="43" t="s">
        <v>23</v>
      </c>
      <c r="F16" s="43" t="s">
        <v>31</v>
      </c>
      <c r="G16" s="43" t="s">
        <v>7</v>
      </c>
      <c r="H16" s="46">
        <f t="shared" si="4"/>
        <v>10475</v>
      </c>
      <c r="I16" s="49"/>
      <c r="J16" s="48"/>
      <c r="K16" s="49"/>
      <c r="L16" s="49"/>
      <c r="M16" s="49"/>
      <c r="N16" s="48"/>
      <c r="O16" s="49"/>
      <c r="P16" s="50"/>
      <c r="Q16" s="50"/>
      <c r="R16" s="50"/>
      <c r="S16" s="51"/>
      <c r="T16" s="50"/>
      <c r="U16" s="50"/>
      <c r="V16" s="50"/>
      <c r="W16" s="50"/>
      <c r="X16" s="50"/>
      <c r="Y16" s="50"/>
      <c r="Z16" s="51"/>
      <c r="AA16" s="51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8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1">
        <f>5700+1250+1925</f>
        <v>8875</v>
      </c>
      <c r="CH16" s="50"/>
      <c r="CI16" s="50"/>
      <c r="CJ16" s="50"/>
      <c r="CK16" s="50"/>
      <c r="CL16" s="51">
        <v>1600.0</v>
      </c>
      <c r="CM16" s="53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4"/>
    </row>
    <row r="17">
      <c r="A17" s="17" t="s">
        <v>17</v>
      </c>
      <c r="B17" s="18" t="s">
        <v>35</v>
      </c>
      <c r="C17" s="18" t="s">
        <v>36</v>
      </c>
      <c r="D17" s="20" t="s">
        <v>37</v>
      </c>
      <c r="E17" s="18" t="s">
        <v>9</v>
      </c>
      <c r="F17" s="18" t="s">
        <v>26</v>
      </c>
      <c r="G17" s="18" t="s">
        <v>7</v>
      </c>
      <c r="H17" s="33">
        <f t="shared" si="4"/>
        <v>12500</v>
      </c>
      <c r="I17" s="72"/>
      <c r="J17" s="72"/>
      <c r="K17" s="72"/>
      <c r="L17" s="72"/>
      <c r="M17" s="72"/>
      <c r="N17" s="73">
        <v>4500.0</v>
      </c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3">
        <v>5000.0</v>
      </c>
      <c r="AA17" s="72"/>
      <c r="AB17" s="72"/>
      <c r="AC17" s="72"/>
      <c r="AD17" s="72"/>
      <c r="AE17" s="72"/>
      <c r="AF17" s="72"/>
      <c r="AG17" s="73"/>
      <c r="AH17" s="72"/>
      <c r="AI17" s="72"/>
      <c r="AJ17" s="72"/>
      <c r="AK17" s="72"/>
      <c r="AL17" s="72"/>
      <c r="AM17" s="72"/>
      <c r="AN17" s="74">
        <v>3000.0</v>
      </c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5"/>
      <c r="CK17" s="72"/>
      <c r="CL17" s="72"/>
      <c r="CM17" s="76"/>
      <c r="CN17" s="72"/>
      <c r="CO17" s="72"/>
      <c r="CP17" s="72"/>
      <c r="CQ17" s="72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5"/>
      <c r="DE17" s="75"/>
      <c r="DF17" s="75"/>
      <c r="DG17" s="75"/>
      <c r="DH17" s="75"/>
      <c r="DI17" s="75"/>
      <c r="DJ17" s="75"/>
      <c r="DK17" s="75"/>
      <c r="DL17" s="75"/>
      <c r="DM17" s="75"/>
      <c r="DN17" s="75"/>
      <c r="DO17" s="75"/>
      <c r="DP17" s="75"/>
      <c r="DQ17" s="75"/>
      <c r="DR17" s="75"/>
      <c r="DS17" s="75"/>
      <c r="DT17" s="75"/>
      <c r="DU17" s="75"/>
      <c r="DV17" s="75"/>
      <c r="DW17" s="75"/>
      <c r="DX17" s="75"/>
      <c r="DY17" s="75"/>
      <c r="DZ17" s="75"/>
      <c r="EA17" s="75"/>
      <c r="EB17" s="75"/>
      <c r="EC17" s="75"/>
      <c r="ED17" s="75"/>
      <c r="EE17" s="75"/>
      <c r="EF17" s="75"/>
      <c r="EG17" s="75"/>
      <c r="EH17" s="75"/>
      <c r="EI17" s="75"/>
      <c r="EJ17" s="75"/>
      <c r="EK17" s="75"/>
      <c r="EL17" s="75"/>
      <c r="EM17" s="75"/>
      <c r="EN17" s="75"/>
      <c r="EO17" s="77"/>
    </row>
    <row r="18">
      <c r="A18" s="29" t="s">
        <v>17</v>
      </c>
      <c r="B18" s="78" t="s">
        <v>35</v>
      </c>
      <c r="C18" s="30" t="s">
        <v>36</v>
      </c>
      <c r="D18" s="32" t="s">
        <v>37</v>
      </c>
      <c r="E18" s="30" t="s">
        <v>22</v>
      </c>
      <c r="F18" s="30" t="s">
        <v>26</v>
      </c>
      <c r="G18" s="30" t="s">
        <v>7</v>
      </c>
      <c r="H18" s="33">
        <f t="shared" si="4"/>
        <v>22658</v>
      </c>
      <c r="I18" s="75"/>
      <c r="J18" s="75"/>
      <c r="K18" s="75"/>
      <c r="L18" s="75"/>
      <c r="M18" s="75"/>
      <c r="N18" s="75"/>
      <c r="O18" s="79">
        <v>12625.0</v>
      </c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9">
        <v>4533.0</v>
      </c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80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  <c r="CG18" s="75"/>
      <c r="CH18" s="79">
        <v>5500.0</v>
      </c>
      <c r="CI18" s="75"/>
      <c r="CJ18" s="75"/>
      <c r="CK18" s="75"/>
      <c r="CL18" s="75"/>
      <c r="CM18" s="81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75"/>
      <c r="CY18" s="75"/>
      <c r="CZ18" s="75"/>
      <c r="DA18" s="75"/>
      <c r="DB18" s="75"/>
      <c r="DC18" s="75"/>
      <c r="DD18" s="75"/>
      <c r="DE18" s="75"/>
      <c r="DF18" s="75"/>
      <c r="DG18" s="75"/>
      <c r="DH18" s="75"/>
      <c r="DI18" s="75"/>
      <c r="DJ18" s="75"/>
      <c r="DK18" s="75"/>
      <c r="DL18" s="75"/>
      <c r="DM18" s="75"/>
      <c r="DN18" s="75"/>
      <c r="DO18" s="75"/>
      <c r="DP18" s="75"/>
      <c r="DQ18" s="75"/>
      <c r="DR18" s="75"/>
      <c r="DS18" s="75"/>
      <c r="DT18" s="75"/>
      <c r="DU18" s="75"/>
      <c r="DV18" s="75"/>
      <c r="DW18" s="75"/>
      <c r="DX18" s="75"/>
      <c r="DY18" s="75"/>
      <c r="DZ18" s="75"/>
      <c r="EA18" s="75"/>
      <c r="EB18" s="75"/>
      <c r="EC18" s="75"/>
      <c r="ED18" s="75"/>
      <c r="EE18" s="75"/>
      <c r="EF18" s="75"/>
      <c r="EG18" s="75"/>
      <c r="EH18" s="75"/>
      <c r="EI18" s="75"/>
      <c r="EJ18" s="75"/>
      <c r="EK18" s="75"/>
      <c r="EL18" s="75"/>
      <c r="EM18" s="75"/>
      <c r="EN18" s="75"/>
      <c r="EO18" s="77"/>
    </row>
    <row r="19">
      <c r="A19" s="42" t="s">
        <v>17</v>
      </c>
      <c r="B19" s="82" t="s">
        <v>35</v>
      </c>
      <c r="C19" s="43" t="s">
        <v>36</v>
      </c>
      <c r="D19" s="32" t="s">
        <v>37</v>
      </c>
      <c r="E19" s="43" t="s">
        <v>23</v>
      </c>
      <c r="F19" s="43" t="s">
        <v>26</v>
      </c>
      <c r="G19" s="43" t="s">
        <v>7</v>
      </c>
      <c r="H19" s="33">
        <f t="shared" si="4"/>
        <v>17155</v>
      </c>
      <c r="I19" s="83"/>
      <c r="J19" s="83"/>
      <c r="K19" s="83"/>
      <c r="L19" s="83"/>
      <c r="M19" s="83"/>
      <c r="N19" s="83"/>
      <c r="O19" s="83"/>
      <c r="P19" s="83"/>
      <c r="Q19" s="83"/>
      <c r="R19" s="84"/>
      <c r="S19" s="83"/>
      <c r="T19" s="83"/>
      <c r="U19" s="83"/>
      <c r="V19" s="84">
        <v>12625.0</v>
      </c>
      <c r="W19" s="84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3"/>
      <c r="AI19" s="83"/>
      <c r="AJ19" s="83"/>
      <c r="AK19" s="84">
        <v>4530.0</v>
      </c>
      <c r="AL19" s="85"/>
      <c r="AM19" s="83"/>
      <c r="AN19" s="86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7"/>
      <c r="CN19" s="83"/>
      <c r="CO19" s="83"/>
      <c r="CP19" s="83"/>
      <c r="CQ19" s="83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5"/>
      <c r="DE19" s="75"/>
      <c r="DF19" s="75"/>
      <c r="DG19" s="75"/>
      <c r="DH19" s="75"/>
      <c r="DI19" s="75"/>
      <c r="DJ19" s="75"/>
      <c r="DK19" s="75"/>
      <c r="DL19" s="75"/>
      <c r="DM19" s="75"/>
      <c r="DN19" s="75"/>
      <c r="DO19" s="75"/>
      <c r="DP19" s="75"/>
      <c r="DQ19" s="75"/>
      <c r="DR19" s="75"/>
      <c r="DS19" s="75"/>
      <c r="DT19" s="75"/>
      <c r="DU19" s="75"/>
      <c r="DV19" s="75"/>
      <c r="DW19" s="75"/>
      <c r="DX19" s="75"/>
      <c r="DY19" s="75"/>
      <c r="DZ19" s="75"/>
      <c r="EA19" s="75"/>
      <c r="EB19" s="75"/>
      <c r="EC19" s="75"/>
      <c r="ED19" s="75"/>
      <c r="EE19" s="75"/>
      <c r="EF19" s="75"/>
      <c r="EG19" s="75"/>
      <c r="EH19" s="75"/>
      <c r="EI19" s="75"/>
      <c r="EJ19" s="75"/>
      <c r="EK19" s="75"/>
      <c r="EL19" s="75"/>
      <c r="EM19" s="75"/>
      <c r="EN19" s="75"/>
      <c r="EO19" s="77"/>
    </row>
    <row r="20">
      <c r="A20" s="59" t="s">
        <v>38</v>
      </c>
      <c r="B20" s="88" t="s">
        <v>35</v>
      </c>
      <c r="C20" s="88" t="s">
        <v>39</v>
      </c>
      <c r="D20" s="88" t="s">
        <v>40</v>
      </c>
      <c r="E20" s="18" t="s">
        <v>9</v>
      </c>
      <c r="F20" s="18" t="s">
        <v>26</v>
      </c>
      <c r="G20" s="18" t="s">
        <v>7</v>
      </c>
      <c r="H20" s="21">
        <f t="shared" si="4"/>
        <v>2800</v>
      </c>
      <c r="I20" s="72"/>
      <c r="J20" s="72"/>
      <c r="K20" s="72"/>
      <c r="L20" s="72"/>
      <c r="M20" s="72"/>
      <c r="N20" s="72"/>
      <c r="O20" s="72"/>
      <c r="P20" s="72"/>
      <c r="Q20" s="72"/>
      <c r="R20" s="73">
        <v>2800.0</v>
      </c>
      <c r="S20" s="72"/>
      <c r="T20" s="72"/>
      <c r="U20" s="72"/>
      <c r="V20" s="72"/>
      <c r="W20" s="73"/>
      <c r="X20" s="72"/>
      <c r="Y20" s="72"/>
      <c r="Z20" s="72"/>
      <c r="AA20" s="73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89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6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  <c r="EC20" s="72"/>
      <c r="ED20" s="72"/>
      <c r="EE20" s="72"/>
      <c r="EF20" s="72"/>
      <c r="EG20" s="72"/>
      <c r="EH20" s="72"/>
      <c r="EI20" s="72"/>
      <c r="EJ20" s="72"/>
      <c r="EK20" s="72"/>
      <c r="EL20" s="72"/>
      <c r="EM20" s="72"/>
      <c r="EN20" s="72"/>
      <c r="EO20" s="90"/>
    </row>
    <row r="21">
      <c r="A21" s="91" t="s">
        <v>38</v>
      </c>
      <c r="B21" s="78" t="s">
        <v>35</v>
      </c>
      <c r="C21" s="78" t="s">
        <v>39</v>
      </c>
      <c r="D21" s="78" t="s">
        <v>40</v>
      </c>
      <c r="E21" s="30" t="s">
        <v>22</v>
      </c>
      <c r="F21" s="30" t="s">
        <v>26</v>
      </c>
      <c r="G21" s="30" t="s">
        <v>7</v>
      </c>
      <c r="H21" s="33">
        <f t="shared" si="4"/>
        <v>5087</v>
      </c>
      <c r="I21" s="92"/>
      <c r="J21" s="75"/>
      <c r="K21" s="75"/>
      <c r="L21" s="75"/>
      <c r="M21" s="75"/>
      <c r="N21" s="75"/>
      <c r="O21" s="75"/>
      <c r="P21" s="75"/>
      <c r="Q21" s="75"/>
      <c r="R21" s="79">
        <v>3220.0</v>
      </c>
      <c r="S21" s="75"/>
      <c r="T21" s="75"/>
      <c r="U21" s="79">
        <v>1867.0</v>
      </c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93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81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75"/>
      <c r="CY21" s="75"/>
      <c r="CZ21" s="75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7"/>
    </row>
    <row r="22">
      <c r="A22" s="94" t="s">
        <v>38</v>
      </c>
      <c r="B22" s="82" t="s">
        <v>35</v>
      </c>
      <c r="C22" s="82" t="s">
        <v>39</v>
      </c>
      <c r="D22" s="82" t="s">
        <v>40</v>
      </c>
      <c r="E22" s="43" t="s">
        <v>23</v>
      </c>
      <c r="F22" s="43" t="s">
        <v>26</v>
      </c>
      <c r="G22" s="43" t="s">
        <v>7</v>
      </c>
      <c r="H22" s="46">
        <f t="shared" si="4"/>
        <v>5777</v>
      </c>
      <c r="I22" s="95"/>
      <c r="J22" s="83"/>
      <c r="K22" s="83"/>
      <c r="L22" s="83"/>
      <c r="M22" s="83"/>
      <c r="N22" s="84"/>
      <c r="O22" s="83"/>
      <c r="P22" s="83"/>
      <c r="Q22" s="83"/>
      <c r="R22" s="84"/>
      <c r="S22" s="84">
        <v>690.0</v>
      </c>
      <c r="T22" s="83"/>
      <c r="U22" s="83"/>
      <c r="V22" s="83"/>
      <c r="W22" s="84">
        <v>3220.0</v>
      </c>
      <c r="X22" s="84">
        <v>1867.0</v>
      </c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6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7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96"/>
    </row>
    <row r="23">
      <c r="A23" s="59" t="s">
        <v>38</v>
      </c>
      <c r="B23" s="88" t="s">
        <v>35</v>
      </c>
      <c r="C23" s="88" t="s">
        <v>41</v>
      </c>
      <c r="D23" s="88" t="s">
        <v>42</v>
      </c>
      <c r="E23" s="18" t="s">
        <v>9</v>
      </c>
      <c r="F23" s="18" t="s">
        <v>26</v>
      </c>
      <c r="G23" s="18" t="s">
        <v>5</v>
      </c>
      <c r="H23" s="33">
        <f t="shared" si="4"/>
        <v>400000</v>
      </c>
      <c r="I23" s="97"/>
      <c r="J23" s="72"/>
      <c r="K23" s="72"/>
      <c r="L23" s="72"/>
      <c r="M23" s="72"/>
      <c r="N23" s="73">
        <v>100000.0</v>
      </c>
      <c r="O23" s="72"/>
      <c r="P23" s="72"/>
      <c r="Q23" s="72"/>
      <c r="R23" s="73">
        <v>100000.0</v>
      </c>
      <c r="S23" s="72"/>
      <c r="T23" s="72"/>
      <c r="U23" s="72"/>
      <c r="V23" s="72"/>
      <c r="W23" s="73">
        <v>100000.0</v>
      </c>
      <c r="X23" s="72"/>
      <c r="Y23" s="72"/>
      <c r="Z23" s="72"/>
      <c r="AA23" s="72"/>
      <c r="AB23" s="73">
        <v>100000.0</v>
      </c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89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6"/>
      <c r="CN23" s="72"/>
      <c r="CO23" s="72"/>
      <c r="CP23" s="72"/>
      <c r="CQ23" s="72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7"/>
    </row>
    <row r="24">
      <c r="A24" s="91" t="s">
        <v>38</v>
      </c>
      <c r="B24" s="32" t="s">
        <v>35</v>
      </c>
      <c r="C24" s="78" t="s">
        <v>41</v>
      </c>
      <c r="D24" s="78" t="s">
        <v>42</v>
      </c>
      <c r="E24" s="30" t="s">
        <v>22</v>
      </c>
      <c r="F24" s="30" t="s">
        <v>26</v>
      </c>
      <c r="G24" s="30" t="s">
        <v>5</v>
      </c>
      <c r="H24" s="33">
        <f t="shared" si="4"/>
        <v>428805</v>
      </c>
      <c r="I24" s="75"/>
      <c r="J24" s="75"/>
      <c r="K24" s="75"/>
      <c r="L24" s="75"/>
      <c r="M24" s="79">
        <v>54167.0</v>
      </c>
      <c r="N24" s="75"/>
      <c r="O24" s="75"/>
      <c r="P24" s="75"/>
      <c r="Q24" s="75"/>
      <c r="R24" s="79">
        <v>91666.0</v>
      </c>
      <c r="S24" s="75"/>
      <c r="T24" s="75"/>
      <c r="U24" s="75"/>
      <c r="V24" s="79">
        <v>100000.0</v>
      </c>
      <c r="W24" s="75"/>
      <c r="X24" s="75"/>
      <c r="Y24" s="75"/>
      <c r="Z24" s="75"/>
      <c r="AA24" s="79">
        <v>91304.0</v>
      </c>
      <c r="AB24" s="75"/>
      <c r="AC24" s="75"/>
      <c r="AD24" s="75"/>
      <c r="AE24" s="79">
        <v>91668.0</v>
      </c>
      <c r="AF24" s="75"/>
      <c r="AG24" s="75"/>
      <c r="AH24" s="75"/>
      <c r="AI24" s="75"/>
      <c r="AJ24" s="75"/>
      <c r="AK24" s="75"/>
      <c r="AL24" s="75"/>
      <c r="AM24" s="75"/>
      <c r="AN24" s="93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9"/>
      <c r="CK24" s="75"/>
      <c r="CL24" s="75"/>
      <c r="CM24" s="81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5"/>
      <c r="DE24" s="75"/>
      <c r="DF24" s="75"/>
      <c r="DG24" s="75"/>
      <c r="DH24" s="75"/>
      <c r="DI24" s="75"/>
      <c r="DJ24" s="75"/>
      <c r="DK24" s="75"/>
      <c r="DL24" s="75"/>
      <c r="DM24" s="75"/>
      <c r="DN24" s="75"/>
      <c r="DO24" s="75"/>
      <c r="DP24" s="75"/>
      <c r="DQ24" s="75"/>
      <c r="DR24" s="75"/>
      <c r="DS24" s="75"/>
      <c r="DT24" s="75"/>
      <c r="DU24" s="75"/>
      <c r="DV24" s="75"/>
      <c r="DW24" s="75"/>
      <c r="DX24" s="75"/>
      <c r="DY24" s="75"/>
      <c r="DZ24" s="75"/>
      <c r="EA24" s="75"/>
      <c r="EB24" s="75"/>
      <c r="EC24" s="75"/>
      <c r="ED24" s="75"/>
      <c r="EE24" s="75"/>
      <c r="EF24" s="75"/>
      <c r="EG24" s="75"/>
      <c r="EH24" s="75"/>
      <c r="EI24" s="75"/>
      <c r="EJ24" s="75"/>
      <c r="EK24" s="75"/>
      <c r="EL24" s="75"/>
      <c r="EM24" s="75"/>
      <c r="EN24" s="75"/>
      <c r="EO24" s="77"/>
    </row>
    <row r="25">
      <c r="A25" s="91" t="s">
        <v>38</v>
      </c>
      <c r="B25" s="32" t="s">
        <v>35</v>
      </c>
      <c r="C25" s="78" t="s">
        <v>41</v>
      </c>
      <c r="D25" s="78" t="s">
        <v>42</v>
      </c>
      <c r="E25" s="30" t="s">
        <v>23</v>
      </c>
      <c r="F25" s="30" t="s">
        <v>26</v>
      </c>
      <c r="G25" s="30" t="s">
        <v>5</v>
      </c>
      <c r="H25" s="33">
        <f t="shared" si="4"/>
        <v>581377</v>
      </c>
      <c r="I25" s="79"/>
      <c r="J25" s="75"/>
      <c r="K25" s="75"/>
      <c r="L25" s="75"/>
      <c r="M25" s="79"/>
      <c r="N25" s="79"/>
      <c r="O25" s="75"/>
      <c r="P25" s="79"/>
      <c r="Q25" s="75"/>
      <c r="R25" s="79">
        <v>61209.0</v>
      </c>
      <c r="S25" s="75"/>
      <c r="T25" s="79">
        <v>103584.0</v>
      </c>
      <c r="U25" s="75"/>
      <c r="V25" s="79"/>
      <c r="W25" s="75"/>
      <c r="X25" s="75"/>
      <c r="Y25" s="75"/>
      <c r="Z25" s="79">
        <v>100000.0</v>
      </c>
      <c r="AA25" s="75"/>
      <c r="AB25" s="75"/>
      <c r="AC25" s="75"/>
      <c r="AD25" s="75"/>
      <c r="AE25" s="79">
        <v>100000.0</v>
      </c>
      <c r="AF25" s="75"/>
      <c r="AG25" s="75"/>
      <c r="AH25" s="75"/>
      <c r="AI25" s="75"/>
      <c r="AJ25" s="75"/>
      <c r="AK25" s="79">
        <v>103584.0</v>
      </c>
      <c r="AL25" s="75"/>
      <c r="AM25" s="75"/>
      <c r="AN25" s="93"/>
      <c r="AO25" s="75"/>
      <c r="AP25" s="75"/>
      <c r="AQ25" s="79">
        <v>113000.0</v>
      </c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  <c r="CD25" s="75"/>
      <c r="CE25" s="75"/>
      <c r="CF25" s="75"/>
      <c r="CG25" s="75"/>
      <c r="CH25" s="75"/>
      <c r="CI25" s="75"/>
      <c r="CJ25" s="75"/>
      <c r="CK25" s="75"/>
      <c r="CL25" s="75"/>
      <c r="CM25" s="81"/>
      <c r="CN25" s="75"/>
      <c r="CO25" s="75"/>
      <c r="CP25" s="75"/>
      <c r="CQ25" s="75"/>
      <c r="CR25" s="75"/>
      <c r="CS25" s="75"/>
      <c r="CT25" s="75"/>
      <c r="CU25" s="75"/>
      <c r="CV25" s="75"/>
      <c r="CW25" s="75"/>
      <c r="CX25" s="75"/>
      <c r="CY25" s="75"/>
      <c r="CZ25" s="75"/>
      <c r="DA25" s="75"/>
      <c r="DB25" s="75"/>
      <c r="DC25" s="75"/>
      <c r="DD25" s="75"/>
      <c r="DE25" s="75"/>
      <c r="DF25" s="75"/>
      <c r="DG25" s="75"/>
      <c r="DH25" s="75"/>
      <c r="DI25" s="75"/>
      <c r="DJ25" s="75"/>
      <c r="DK25" s="75"/>
      <c r="DL25" s="75"/>
      <c r="DM25" s="75"/>
      <c r="DN25" s="75"/>
      <c r="DO25" s="75"/>
      <c r="DP25" s="75"/>
      <c r="DQ25" s="75"/>
      <c r="DR25" s="75"/>
      <c r="DS25" s="75"/>
      <c r="DT25" s="75"/>
      <c r="DU25" s="75"/>
      <c r="DV25" s="75"/>
      <c r="DW25" s="75"/>
      <c r="DX25" s="75"/>
      <c r="DY25" s="75"/>
      <c r="DZ25" s="75"/>
      <c r="EA25" s="75"/>
      <c r="EB25" s="75"/>
      <c r="EC25" s="75"/>
      <c r="ED25" s="75"/>
      <c r="EE25" s="75"/>
      <c r="EF25" s="75"/>
      <c r="EG25" s="75"/>
      <c r="EH25" s="75"/>
      <c r="EI25" s="75"/>
      <c r="EJ25" s="75"/>
      <c r="EK25" s="75"/>
      <c r="EL25" s="75"/>
      <c r="EM25" s="75"/>
      <c r="EN25" s="75"/>
      <c r="EO25" s="77"/>
    </row>
    <row r="26">
      <c r="A26" s="17" t="s">
        <v>17</v>
      </c>
      <c r="B26" s="18" t="s">
        <v>35</v>
      </c>
      <c r="C26" s="18" t="s">
        <v>43</v>
      </c>
      <c r="D26" s="98" t="s">
        <v>44</v>
      </c>
      <c r="E26" s="18" t="s">
        <v>9</v>
      </c>
      <c r="F26" s="18" t="s">
        <v>31</v>
      </c>
      <c r="G26" s="18" t="s">
        <v>7</v>
      </c>
      <c r="H26" s="21">
        <f t="shared" si="4"/>
        <v>59620</v>
      </c>
      <c r="I26" s="99"/>
      <c r="J26" s="99"/>
      <c r="K26" s="99"/>
      <c r="L26" s="99"/>
      <c r="M26" s="99"/>
      <c r="N26" s="99">
        <v>8540.0</v>
      </c>
      <c r="O26" s="99"/>
      <c r="P26" s="73"/>
      <c r="Q26" s="73"/>
      <c r="R26" s="73"/>
      <c r="S26" s="73">
        <v>8000.0</v>
      </c>
      <c r="T26" s="73"/>
      <c r="U26" s="73"/>
      <c r="V26" s="73"/>
      <c r="W26" s="73">
        <v>8000.0</v>
      </c>
      <c r="X26" s="73"/>
      <c r="Y26" s="73"/>
      <c r="Z26" s="73"/>
      <c r="AA26" s="73">
        <v>8000.0</v>
      </c>
      <c r="AB26" s="73"/>
      <c r="AC26" s="73"/>
      <c r="AD26" s="73"/>
      <c r="AE26" s="72"/>
      <c r="AF26" s="73">
        <v>8000.0</v>
      </c>
      <c r="AG26" s="73"/>
      <c r="AH26" s="73"/>
      <c r="AI26" s="72"/>
      <c r="AJ26" s="73">
        <v>8000.0</v>
      </c>
      <c r="AK26" s="73"/>
      <c r="AL26" s="73"/>
      <c r="AM26" s="73"/>
      <c r="AN26" s="74">
        <v>8000.0</v>
      </c>
      <c r="AO26" s="73"/>
      <c r="AP26" s="73"/>
      <c r="AQ26" s="73"/>
      <c r="AR26" s="73"/>
      <c r="AS26" s="73"/>
      <c r="AT26" s="73"/>
      <c r="AU26" s="73"/>
      <c r="AV26" s="73">
        <v>3080.0</v>
      </c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100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101"/>
    </row>
    <row r="27">
      <c r="A27" s="29" t="s">
        <v>17</v>
      </c>
      <c r="B27" s="30" t="s">
        <v>35</v>
      </c>
      <c r="C27" s="30" t="s">
        <v>43</v>
      </c>
      <c r="D27" s="102" t="s">
        <v>44</v>
      </c>
      <c r="E27" s="30" t="s">
        <v>22</v>
      </c>
      <c r="F27" s="30" t="s">
        <v>31</v>
      </c>
      <c r="G27" s="30" t="s">
        <v>7</v>
      </c>
      <c r="H27" s="33">
        <f t="shared" si="4"/>
        <v>61534</v>
      </c>
      <c r="I27" s="103"/>
      <c r="J27" s="92"/>
      <c r="K27" s="92"/>
      <c r="L27" s="92"/>
      <c r="M27" s="92"/>
      <c r="N27" s="103">
        <v>7615.0</v>
      </c>
      <c r="O27" s="92"/>
      <c r="P27" s="75"/>
      <c r="Q27" s="75"/>
      <c r="R27" s="75"/>
      <c r="S27" s="75"/>
      <c r="T27" s="79">
        <v>12824.25</v>
      </c>
      <c r="U27" s="75"/>
      <c r="V27" s="75"/>
      <c r="W27" s="79">
        <v>15026.25</v>
      </c>
      <c r="X27" s="75"/>
      <c r="Y27" s="75"/>
      <c r="Z27" s="75"/>
      <c r="AA27" s="79">
        <v>11337.0</v>
      </c>
      <c r="AB27" s="75"/>
      <c r="AC27" s="75"/>
      <c r="AD27" s="75"/>
      <c r="AE27" s="75"/>
      <c r="AF27" s="79">
        <v>10091.5</v>
      </c>
      <c r="AG27" s="75"/>
      <c r="AH27" s="75"/>
      <c r="AI27" s="75"/>
      <c r="AJ27" s="79">
        <v>3100.0</v>
      </c>
      <c r="AK27" s="75"/>
      <c r="AL27" s="75"/>
      <c r="AM27" s="75"/>
      <c r="AN27" s="93"/>
      <c r="AO27" s="75"/>
      <c r="AP27" s="75"/>
      <c r="AQ27" s="75"/>
      <c r="AR27" s="75"/>
      <c r="AS27" s="75"/>
      <c r="AT27" s="75"/>
      <c r="AU27" s="75"/>
      <c r="AV27" s="79">
        <v>1540.0</v>
      </c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  <c r="CD27" s="75"/>
      <c r="CE27" s="75"/>
      <c r="CF27" s="75"/>
      <c r="CG27" s="75"/>
      <c r="CH27" s="75"/>
      <c r="CI27" s="75"/>
      <c r="CJ27" s="75"/>
      <c r="CK27" s="75"/>
      <c r="CL27" s="75"/>
      <c r="CM27" s="81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75"/>
      <c r="CY27" s="75"/>
      <c r="CZ27" s="75"/>
      <c r="DA27" s="75"/>
      <c r="DB27" s="75"/>
      <c r="DC27" s="75"/>
      <c r="DD27" s="75"/>
      <c r="DE27" s="75"/>
      <c r="DF27" s="75"/>
      <c r="DG27" s="75"/>
      <c r="DH27" s="75"/>
      <c r="DI27" s="75"/>
      <c r="DJ27" s="75"/>
      <c r="DK27" s="75"/>
      <c r="DL27" s="75"/>
      <c r="DM27" s="75"/>
      <c r="DN27" s="75"/>
      <c r="DO27" s="75"/>
      <c r="DP27" s="75"/>
      <c r="DQ27" s="75"/>
      <c r="DR27" s="75"/>
      <c r="DS27" s="75"/>
      <c r="DT27" s="75"/>
      <c r="DU27" s="75"/>
      <c r="DV27" s="75"/>
      <c r="DW27" s="75"/>
      <c r="DX27" s="75"/>
      <c r="DY27" s="75"/>
      <c r="DZ27" s="75"/>
      <c r="EA27" s="75"/>
      <c r="EB27" s="75"/>
      <c r="EC27" s="75"/>
      <c r="ED27" s="75"/>
      <c r="EE27" s="75"/>
      <c r="EF27" s="75"/>
      <c r="EG27" s="75"/>
      <c r="EH27" s="75"/>
      <c r="EI27" s="75"/>
      <c r="EJ27" s="75"/>
      <c r="EK27" s="75"/>
      <c r="EL27" s="75"/>
      <c r="EM27" s="75"/>
      <c r="EN27" s="75"/>
      <c r="EO27" s="77"/>
    </row>
    <row r="28">
      <c r="A28" s="29" t="s">
        <v>17</v>
      </c>
      <c r="B28" s="30" t="s">
        <v>35</v>
      </c>
      <c r="C28" s="30" t="s">
        <v>43</v>
      </c>
      <c r="D28" s="102" t="s">
        <v>44</v>
      </c>
      <c r="E28" s="30" t="s">
        <v>23</v>
      </c>
      <c r="F28" s="30" t="s">
        <v>31</v>
      </c>
      <c r="G28" s="30" t="s">
        <v>7</v>
      </c>
      <c r="H28" s="33">
        <f t="shared" si="4"/>
        <v>61533</v>
      </c>
      <c r="I28" s="103"/>
      <c r="J28" s="103"/>
      <c r="K28" s="103"/>
      <c r="L28" s="103"/>
      <c r="M28" s="103"/>
      <c r="N28" s="103"/>
      <c r="O28" s="92"/>
      <c r="P28" s="75"/>
      <c r="Q28" s="75"/>
      <c r="R28" s="79"/>
      <c r="S28" s="75"/>
      <c r="T28" s="75"/>
      <c r="U28" s="75"/>
      <c r="V28" s="79"/>
      <c r="W28" s="75"/>
      <c r="X28" s="75"/>
      <c r="Y28" s="75"/>
      <c r="Z28" s="75"/>
      <c r="AA28" s="75"/>
      <c r="AB28" s="79">
        <f>7615+8085</f>
        <v>15700</v>
      </c>
      <c r="AC28" s="75"/>
      <c r="AD28" s="75"/>
      <c r="AE28" s="75"/>
      <c r="AF28" s="75"/>
      <c r="AG28" s="75"/>
      <c r="AH28" s="75">
        <f>6941+1058</f>
        <v>7999</v>
      </c>
      <c r="AI28" s="79"/>
      <c r="AJ28" s="75"/>
      <c r="AK28" s="75"/>
      <c r="AL28" s="75"/>
      <c r="AM28" s="79">
        <f>11337+8000</f>
        <v>19337</v>
      </c>
      <c r="AN28" s="93"/>
      <c r="AO28" s="75"/>
      <c r="AP28" s="75"/>
      <c r="AQ28" s="75"/>
      <c r="AR28" s="79">
        <f>3765.5+9134.5+3100</f>
        <v>16000</v>
      </c>
      <c r="AS28" s="75"/>
      <c r="AT28" s="75"/>
      <c r="AU28" s="75"/>
      <c r="AV28" s="79">
        <v>957.0</v>
      </c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9"/>
      <c r="BO28" s="75"/>
      <c r="BP28" s="75"/>
      <c r="BQ28" s="79">
        <v>1540.0</v>
      </c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81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75"/>
      <c r="CY28" s="75"/>
      <c r="CZ28" s="75"/>
      <c r="DA28" s="75"/>
      <c r="DB28" s="75"/>
      <c r="DC28" s="75"/>
      <c r="DD28" s="75"/>
      <c r="DE28" s="75"/>
      <c r="DF28" s="75"/>
      <c r="DG28" s="75"/>
      <c r="DH28" s="75"/>
      <c r="DI28" s="75"/>
      <c r="DJ28" s="75"/>
      <c r="DK28" s="75"/>
      <c r="DL28" s="75"/>
      <c r="DM28" s="75"/>
      <c r="DN28" s="75"/>
      <c r="DO28" s="75"/>
      <c r="DP28" s="75"/>
      <c r="DQ28" s="75"/>
      <c r="DR28" s="75"/>
      <c r="DS28" s="75"/>
      <c r="DT28" s="75"/>
      <c r="DU28" s="75"/>
      <c r="DV28" s="75"/>
      <c r="DW28" s="75"/>
      <c r="DX28" s="75"/>
      <c r="DY28" s="75"/>
      <c r="DZ28" s="75"/>
      <c r="EA28" s="75"/>
      <c r="EB28" s="75"/>
      <c r="EC28" s="75"/>
      <c r="ED28" s="75"/>
      <c r="EE28" s="75"/>
      <c r="EF28" s="75"/>
      <c r="EG28" s="75"/>
      <c r="EH28" s="75"/>
      <c r="EI28" s="75"/>
      <c r="EJ28" s="75"/>
      <c r="EK28" s="75"/>
      <c r="EL28" s="75"/>
      <c r="EM28" s="75"/>
      <c r="EN28" s="75"/>
      <c r="EO28" s="77"/>
    </row>
    <row r="29">
      <c r="A29" s="17" t="s">
        <v>17</v>
      </c>
      <c r="B29" s="18" t="s">
        <v>35</v>
      </c>
      <c r="C29" s="18" t="s">
        <v>43</v>
      </c>
      <c r="D29" s="98" t="s">
        <v>45</v>
      </c>
      <c r="E29" s="18" t="s">
        <v>9</v>
      </c>
      <c r="F29" s="18" t="s">
        <v>31</v>
      </c>
      <c r="G29" s="18" t="s">
        <v>7</v>
      </c>
      <c r="H29" s="21">
        <f t="shared" si="4"/>
        <v>6416</v>
      </c>
      <c r="I29" s="99"/>
      <c r="J29" s="99"/>
      <c r="K29" s="99"/>
      <c r="L29" s="99"/>
      <c r="M29" s="99"/>
      <c r="N29" s="99">
        <v>6416.0</v>
      </c>
      <c r="O29" s="97"/>
      <c r="P29" s="72"/>
      <c r="Q29" s="72"/>
      <c r="R29" s="73"/>
      <c r="S29" s="72"/>
      <c r="T29" s="72"/>
      <c r="U29" s="72"/>
      <c r="V29" s="73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89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6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  <c r="EC29" s="72"/>
      <c r="ED29" s="72"/>
      <c r="EE29" s="72"/>
      <c r="EF29" s="72"/>
      <c r="EG29" s="72"/>
      <c r="EH29" s="72"/>
      <c r="EI29" s="72"/>
      <c r="EJ29" s="72"/>
      <c r="EK29" s="72"/>
      <c r="EL29" s="72"/>
      <c r="EM29" s="72"/>
      <c r="EN29" s="72"/>
      <c r="EO29" s="90"/>
    </row>
    <row r="30">
      <c r="A30" s="29" t="s">
        <v>17</v>
      </c>
      <c r="B30" s="30" t="s">
        <v>35</v>
      </c>
      <c r="C30" s="30" t="s">
        <v>43</v>
      </c>
      <c r="D30" s="102" t="s">
        <v>45</v>
      </c>
      <c r="E30" s="30" t="s">
        <v>22</v>
      </c>
      <c r="F30" s="30" t="s">
        <v>31</v>
      </c>
      <c r="G30" s="30" t="s">
        <v>7</v>
      </c>
      <c r="H30" s="33">
        <f t="shared" si="4"/>
        <v>6416</v>
      </c>
      <c r="I30" s="103"/>
      <c r="J30" s="103"/>
      <c r="K30" s="103"/>
      <c r="L30" s="103"/>
      <c r="M30" s="103"/>
      <c r="N30" s="103"/>
      <c r="O30" s="92"/>
      <c r="P30" s="75"/>
      <c r="Q30" s="75"/>
      <c r="R30" s="79"/>
      <c r="S30" s="75"/>
      <c r="T30" s="75"/>
      <c r="U30" s="75"/>
      <c r="V30" s="75"/>
      <c r="W30" s="75"/>
      <c r="X30" s="79">
        <v>6416.0</v>
      </c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93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81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7"/>
    </row>
    <row r="31">
      <c r="A31" s="29" t="s">
        <v>17</v>
      </c>
      <c r="B31" s="30" t="s">
        <v>35</v>
      </c>
      <c r="C31" s="30" t="s">
        <v>43</v>
      </c>
      <c r="D31" s="102" t="s">
        <v>45</v>
      </c>
      <c r="E31" s="30" t="s">
        <v>23</v>
      </c>
      <c r="F31" s="30" t="s">
        <v>31</v>
      </c>
      <c r="G31" s="30" t="s">
        <v>7</v>
      </c>
      <c r="H31" s="33">
        <f t="shared" si="4"/>
        <v>6416</v>
      </c>
      <c r="I31" s="103"/>
      <c r="J31" s="103"/>
      <c r="K31" s="103"/>
      <c r="L31" s="103"/>
      <c r="M31" s="103"/>
      <c r="N31" s="103"/>
      <c r="O31" s="92"/>
      <c r="P31" s="75"/>
      <c r="Q31" s="75"/>
      <c r="R31" s="79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9">
        <v>6416.0</v>
      </c>
      <c r="AN31" s="93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104"/>
      <c r="CM31" s="81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7"/>
    </row>
    <row r="32">
      <c r="A32" s="17" t="s">
        <v>17</v>
      </c>
      <c r="B32" s="18" t="s">
        <v>35</v>
      </c>
      <c r="C32" s="18" t="s">
        <v>43</v>
      </c>
      <c r="D32" s="98" t="s">
        <v>46</v>
      </c>
      <c r="E32" s="18" t="s">
        <v>9</v>
      </c>
      <c r="F32" s="18" t="s">
        <v>31</v>
      </c>
      <c r="G32" s="18" t="s">
        <v>7</v>
      </c>
      <c r="H32" s="21">
        <f t="shared" si="4"/>
        <v>6231</v>
      </c>
      <c r="I32" s="99"/>
      <c r="J32" s="99"/>
      <c r="K32" s="99"/>
      <c r="L32" s="99"/>
      <c r="M32" s="99"/>
      <c r="N32" s="99">
        <v>4375.0</v>
      </c>
      <c r="O32" s="97"/>
      <c r="P32" s="72"/>
      <c r="Q32" s="72"/>
      <c r="R32" s="73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3">
        <v>1000.0</v>
      </c>
      <c r="AL32" s="72"/>
      <c r="AM32" s="72"/>
      <c r="AN32" s="89"/>
      <c r="AO32" s="72"/>
      <c r="AP32" s="72"/>
      <c r="AQ32" s="72"/>
      <c r="AR32" s="72"/>
      <c r="AS32" s="72"/>
      <c r="AT32" s="73">
        <v>352.0</v>
      </c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3">
        <v>504.0</v>
      </c>
      <c r="BW32" s="72"/>
      <c r="BX32" s="72"/>
      <c r="BY32" s="72"/>
      <c r="BZ32" s="72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6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  <c r="EC32" s="72"/>
      <c r="ED32" s="72"/>
      <c r="EE32" s="72"/>
      <c r="EF32" s="72"/>
      <c r="EG32" s="72"/>
      <c r="EH32" s="72"/>
      <c r="EI32" s="72"/>
      <c r="EJ32" s="72"/>
      <c r="EK32" s="72"/>
      <c r="EL32" s="72"/>
      <c r="EM32" s="72"/>
      <c r="EN32" s="72"/>
      <c r="EO32" s="90"/>
    </row>
    <row r="33">
      <c r="A33" s="29" t="s">
        <v>17</v>
      </c>
      <c r="B33" s="30" t="s">
        <v>35</v>
      </c>
      <c r="C33" s="30" t="s">
        <v>43</v>
      </c>
      <c r="D33" s="102" t="s">
        <v>46</v>
      </c>
      <c r="E33" s="30" t="s">
        <v>22</v>
      </c>
      <c r="F33" s="30" t="s">
        <v>31</v>
      </c>
      <c r="G33" s="30" t="s">
        <v>7</v>
      </c>
      <c r="H33" s="33">
        <f t="shared" si="4"/>
        <v>6231</v>
      </c>
      <c r="I33" s="103"/>
      <c r="J33" s="103"/>
      <c r="K33" s="103"/>
      <c r="L33" s="103"/>
      <c r="M33" s="103"/>
      <c r="N33" s="103"/>
      <c r="O33" s="92"/>
      <c r="P33" s="75"/>
      <c r="Q33" s="75"/>
      <c r="R33" s="79">
        <v>4375.0</v>
      </c>
      <c r="S33" s="75"/>
      <c r="T33" s="75"/>
      <c r="U33" s="75"/>
      <c r="V33" s="75"/>
      <c r="W33" s="75"/>
      <c r="X33" s="79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9">
        <v>1000.0</v>
      </c>
      <c r="AM33" s="75"/>
      <c r="AN33" s="93"/>
      <c r="AO33" s="75"/>
      <c r="AP33" s="75"/>
      <c r="AQ33" s="75"/>
      <c r="AR33" s="75"/>
      <c r="AS33" s="75"/>
      <c r="AT33" s="79">
        <v>352.0</v>
      </c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9">
        <v>504.0</v>
      </c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81"/>
      <c r="CN33" s="75"/>
      <c r="CO33" s="75"/>
      <c r="CP33" s="75"/>
      <c r="CQ33" s="75"/>
      <c r="CR33" s="72"/>
      <c r="CS33" s="75"/>
      <c r="CT33" s="75"/>
      <c r="CU33" s="75"/>
      <c r="CV33" s="75"/>
      <c r="CW33" s="75"/>
      <c r="CX33" s="75"/>
      <c r="CY33" s="75"/>
      <c r="CZ33" s="75"/>
      <c r="DA33" s="75"/>
      <c r="DB33" s="75"/>
      <c r="DC33" s="75"/>
      <c r="DD33" s="75"/>
      <c r="DE33" s="75"/>
      <c r="DF33" s="75"/>
      <c r="DG33" s="75"/>
      <c r="DH33" s="75"/>
      <c r="DI33" s="75"/>
      <c r="DJ33" s="75"/>
      <c r="DK33" s="75"/>
      <c r="DL33" s="75"/>
      <c r="DM33" s="75"/>
      <c r="DN33" s="75"/>
      <c r="DO33" s="75"/>
      <c r="DP33" s="75"/>
      <c r="DQ33" s="75"/>
      <c r="DR33" s="75"/>
      <c r="DS33" s="75"/>
      <c r="DT33" s="75"/>
      <c r="DU33" s="75"/>
      <c r="DV33" s="75"/>
      <c r="DW33" s="75"/>
      <c r="DX33" s="75"/>
      <c r="DY33" s="75"/>
      <c r="DZ33" s="75"/>
      <c r="EA33" s="75"/>
      <c r="EB33" s="75"/>
      <c r="EC33" s="75"/>
      <c r="ED33" s="75"/>
      <c r="EE33" s="75"/>
      <c r="EF33" s="75"/>
      <c r="EG33" s="75"/>
      <c r="EH33" s="75"/>
      <c r="EI33" s="75"/>
      <c r="EJ33" s="75"/>
      <c r="EK33" s="75"/>
      <c r="EL33" s="75"/>
      <c r="EM33" s="75"/>
      <c r="EN33" s="75"/>
      <c r="EO33" s="77"/>
    </row>
    <row r="34">
      <c r="A34" s="42" t="s">
        <v>17</v>
      </c>
      <c r="B34" s="43" t="s">
        <v>35</v>
      </c>
      <c r="C34" s="43" t="s">
        <v>43</v>
      </c>
      <c r="D34" s="105" t="s">
        <v>46</v>
      </c>
      <c r="E34" s="43" t="s">
        <v>23</v>
      </c>
      <c r="F34" s="43" t="s">
        <v>31</v>
      </c>
      <c r="G34" s="43" t="s">
        <v>7</v>
      </c>
      <c r="H34" s="46">
        <f t="shared" si="4"/>
        <v>52343</v>
      </c>
      <c r="I34" s="106">
        <v>15631.0</v>
      </c>
      <c r="J34" s="83"/>
      <c r="K34" s="106"/>
      <c r="L34" s="106">
        <v>2500.0</v>
      </c>
      <c r="M34" s="106"/>
      <c r="N34" s="106">
        <v>10826.5</v>
      </c>
      <c r="O34" s="95"/>
      <c r="P34" s="84">
        <v>9533.5</v>
      </c>
      <c r="Q34" s="83"/>
      <c r="R34" s="84"/>
      <c r="S34" s="83"/>
      <c r="T34" s="83"/>
      <c r="U34" s="83"/>
      <c r="V34" s="84"/>
      <c r="W34" s="83"/>
      <c r="X34" s="84">
        <f>4375+3750</f>
        <v>8125</v>
      </c>
      <c r="Y34" s="83"/>
      <c r="Z34" s="84"/>
      <c r="AA34" s="83"/>
      <c r="AB34" s="84">
        <v>4375.0</v>
      </c>
      <c r="AC34" s="83"/>
      <c r="AD34" s="83"/>
      <c r="AE34" s="84"/>
      <c r="AF34" s="83"/>
      <c r="AG34" s="83"/>
      <c r="AH34" s="83"/>
      <c r="AI34" s="84"/>
      <c r="AJ34" s="83"/>
      <c r="AK34" s="83"/>
      <c r="AL34" s="83"/>
      <c r="AM34" s="84"/>
      <c r="AN34" s="86"/>
      <c r="AO34" s="83"/>
      <c r="AP34" s="83"/>
      <c r="AQ34" s="83"/>
      <c r="AR34" s="83"/>
      <c r="AS34" s="83"/>
      <c r="AT34" s="83"/>
      <c r="AU34" s="83"/>
      <c r="AV34" s="83"/>
      <c r="AW34" s="83"/>
      <c r="AX34" s="84">
        <v>1000.0</v>
      </c>
      <c r="AY34" s="83"/>
      <c r="AZ34" s="83"/>
      <c r="BA34" s="83"/>
      <c r="BB34" s="83"/>
      <c r="BC34" s="83"/>
      <c r="BD34" s="84">
        <v>352.0</v>
      </c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7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96"/>
    </row>
    <row r="35">
      <c r="A35" s="29" t="s">
        <v>17</v>
      </c>
      <c r="B35" s="30" t="s">
        <v>35</v>
      </c>
      <c r="C35" s="30" t="s">
        <v>47</v>
      </c>
      <c r="D35" s="32" t="s">
        <v>48</v>
      </c>
      <c r="E35" s="30" t="s">
        <v>9</v>
      </c>
      <c r="F35" s="30" t="s">
        <v>31</v>
      </c>
      <c r="G35" s="30" t="s">
        <v>7</v>
      </c>
      <c r="H35" s="33">
        <f t="shared" si="4"/>
        <v>114080</v>
      </c>
      <c r="I35" s="103">
        <v>16280.0</v>
      </c>
      <c r="J35" s="75"/>
      <c r="K35" s="103"/>
      <c r="L35" s="103"/>
      <c r="M35" s="103"/>
      <c r="N35" s="103">
        <v>6360.0</v>
      </c>
      <c r="O35" s="92"/>
      <c r="P35" s="75"/>
      <c r="Q35" s="75"/>
      <c r="R35" s="79">
        <v>2736.0</v>
      </c>
      <c r="S35" s="75"/>
      <c r="T35" s="75"/>
      <c r="U35" s="75"/>
      <c r="V35" s="79">
        <v>3168.0</v>
      </c>
      <c r="W35" s="75"/>
      <c r="X35" s="75"/>
      <c r="Y35" s="75"/>
      <c r="Z35" s="79">
        <v>3168.0</v>
      </c>
      <c r="AA35" s="75"/>
      <c r="AB35" s="75"/>
      <c r="AC35" s="75"/>
      <c r="AD35" s="75"/>
      <c r="AE35" s="79">
        <v>3024.0</v>
      </c>
      <c r="AF35" s="75"/>
      <c r="AG35" s="75"/>
      <c r="AH35" s="75"/>
      <c r="AI35" s="79">
        <v>2880.0</v>
      </c>
      <c r="AJ35" s="75"/>
      <c r="AK35" s="75"/>
      <c r="AL35" s="75"/>
      <c r="AM35" s="79">
        <v>3312.0</v>
      </c>
      <c r="AN35" s="93"/>
      <c r="AO35" s="75"/>
      <c r="AP35" s="75"/>
      <c r="AQ35" s="75"/>
      <c r="AR35" s="79">
        <v>2736.0</v>
      </c>
      <c r="AS35" s="75"/>
      <c r="AT35" s="75"/>
      <c r="AU35" s="75"/>
      <c r="AV35" s="79">
        <v>3168.0</v>
      </c>
      <c r="AW35" s="75"/>
      <c r="AX35" s="75"/>
      <c r="AY35" s="75"/>
      <c r="AZ35" s="75"/>
      <c r="BA35" s="79">
        <v>3168.0</v>
      </c>
      <c r="BB35" s="75"/>
      <c r="BC35" s="75"/>
      <c r="BD35" s="75"/>
      <c r="BE35" s="79">
        <v>3024.0</v>
      </c>
      <c r="BF35" s="75"/>
      <c r="BG35" s="75"/>
      <c r="BH35" s="75"/>
      <c r="BI35" s="75"/>
      <c r="BJ35" s="79">
        <v>3312.0</v>
      </c>
      <c r="BK35" s="75"/>
      <c r="BL35" s="75"/>
      <c r="BM35" s="75"/>
      <c r="BN35" s="79">
        <v>3024.0</v>
      </c>
      <c r="BO35" s="75"/>
      <c r="BP35" s="75"/>
      <c r="BQ35" s="75"/>
      <c r="BR35" s="75"/>
      <c r="BS35" s="79">
        <v>3024.0</v>
      </c>
      <c r="BT35" s="75"/>
      <c r="BU35" s="75"/>
      <c r="BV35" s="75"/>
      <c r="BW35" s="79">
        <v>3168.0</v>
      </c>
      <c r="BX35" s="75"/>
      <c r="BY35" s="75"/>
      <c r="BZ35" s="75"/>
      <c r="CA35" s="79">
        <v>2880.0</v>
      </c>
      <c r="CB35" s="75"/>
      <c r="CC35" s="75"/>
      <c r="CD35" s="75"/>
      <c r="CE35" s="75"/>
      <c r="CF35" s="79">
        <v>3312.0</v>
      </c>
      <c r="CG35" s="75"/>
      <c r="CH35" s="75"/>
      <c r="CI35" s="75"/>
      <c r="CJ35" s="79">
        <v>2880.0</v>
      </c>
      <c r="CK35" s="75"/>
      <c r="CL35" s="75"/>
      <c r="CM35" s="81"/>
      <c r="CN35" s="79">
        <v>3168.0</v>
      </c>
      <c r="CO35" s="75"/>
      <c r="CP35" s="75"/>
      <c r="CQ35" s="75"/>
      <c r="CR35" s="79">
        <v>3024.0</v>
      </c>
      <c r="CS35" s="75"/>
      <c r="CT35" s="75"/>
      <c r="CU35" s="75"/>
      <c r="CV35" s="75"/>
      <c r="CW35" s="79">
        <v>3024.0</v>
      </c>
      <c r="CX35" s="75"/>
      <c r="CY35" s="75"/>
      <c r="CZ35" s="75"/>
      <c r="DA35" s="79">
        <v>3024.0</v>
      </c>
      <c r="DB35" s="75"/>
      <c r="DC35" s="75"/>
      <c r="DD35" s="75"/>
      <c r="DE35" s="79">
        <v>3024.0</v>
      </c>
      <c r="DF35" s="75"/>
      <c r="DG35" s="75"/>
      <c r="DH35" s="75"/>
      <c r="DI35" s="75"/>
      <c r="DJ35" s="79">
        <v>3024.0</v>
      </c>
      <c r="DK35" s="75"/>
      <c r="DL35" s="75"/>
      <c r="DM35" s="75"/>
      <c r="DN35" s="79">
        <v>3024.0</v>
      </c>
      <c r="DO35" s="75"/>
      <c r="DP35" s="75"/>
      <c r="DQ35" s="75"/>
      <c r="DR35" s="79">
        <v>3024.0</v>
      </c>
      <c r="DS35" s="79"/>
      <c r="DT35" s="75"/>
      <c r="DU35" s="75"/>
      <c r="DV35" s="75"/>
      <c r="DW35" s="79">
        <v>3024.0</v>
      </c>
      <c r="DX35" s="75"/>
      <c r="DY35" s="75"/>
      <c r="DZ35" s="75"/>
      <c r="EA35" s="79">
        <v>3024.0</v>
      </c>
      <c r="EB35" s="75"/>
      <c r="EC35" s="75"/>
      <c r="ED35" s="75"/>
      <c r="EE35" s="79">
        <v>3024.0</v>
      </c>
      <c r="EF35" s="75"/>
      <c r="EG35" s="75"/>
      <c r="EH35" s="75"/>
      <c r="EI35" s="75"/>
      <c r="EJ35" s="79">
        <v>3024.0</v>
      </c>
      <c r="EK35" s="75"/>
      <c r="EL35" s="75"/>
      <c r="EM35" s="75"/>
      <c r="EN35" s="79">
        <v>3024.0</v>
      </c>
      <c r="EO35" s="77"/>
    </row>
    <row r="36">
      <c r="A36" s="29" t="s">
        <v>17</v>
      </c>
      <c r="B36" s="30" t="s">
        <v>35</v>
      </c>
      <c r="C36" s="30" t="s">
        <v>47</v>
      </c>
      <c r="D36" s="32" t="s">
        <v>48</v>
      </c>
      <c r="E36" s="30" t="s">
        <v>22</v>
      </c>
      <c r="F36" s="30" t="s">
        <v>31</v>
      </c>
      <c r="G36" s="30" t="s">
        <v>7</v>
      </c>
      <c r="H36" s="33">
        <f t="shared" si="4"/>
        <v>74060</v>
      </c>
      <c r="I36" s="103">
        <v>16280.0</v>
      </c>
      <c r="J36" s="75"/>
      <c r="K36" s="92"/>
      <c r="L36" s="92"/>
      <c r="M36" s="103"/>
      <c r="N36" s="103">
        <v>5580.0</v>
      </c>
      <c r="O36" s="92"/>
      <c r="P36" s="75"/>
      <c r="Q36" s="75"/>
      <c r="R36" s="79">
        <v>2592.0</v>
      </c>
      <c r="S36" s="75"/>
      <c r="T36" s="75"/>
      <c r="U36" s="75"/>
      <c r="V36" s="75"/>
      <c r="W36" s="79">
        <v>3024.0</v>
      </c>
      <c r="X36" s="75"/>
      <c r="Y36" s="75"/>
      <c r="Z36" s="75"/>
      <c r="AA36" s="79">
        <v>1008.0</v>
      </c>
      <c r="AB36" s="75"/>
      <c r="AC36" s="75"/>
      <c r="AD36" s="75"/>
      <c r="AE36" s="79">
        <v>3024.0</v>
      </c>
      <c r="AF36" s="75"/>
      <c r="AG36" s="75"/>
      <c r="AH36" s="75"/>
      <c r="AI36" s="79">
        <v>2592.0</v>
      </c>
      <c r="AJ36" s="75"/>
      <c r="AK36" s="75"/>
      <c r="AL36" s="75"/>
      <c r="AM36" s="75"/>
      <c r="AN36" s="80">
        <v>3312.0</v>
      </c>
      <c r="AO36" s="75"/>
      <c r="AP36" s="75"/>
      <c r="AQ36" s="75"/>
      <c r="AR36" s="79">
        <v>2592.0</v>
      </c>
      <c r="AS36" s="75"/>
      <c r="AT36" s="75"/>
      <c r="AU36" s="75"/>
      <c r="AV36" s="79">
        <v>3168.0</v>
      </c>
      <c r="AW36" s="75"/>
      <c r="AX36" s="75"/>
      <c r="AY36" s="75"/>
      <c r="AZ36" s="75"/>
      <c r="BA36" s="79">
        <v>3168.0</v>
      </c>
      <c r="BB36" s="75"/>
      <c r="BC36" s="75"/>
      <c r="BD36" s="75"/>
      <c r="BE36" s="79">
        <v>3024.0</v>
      </c>
      <c r="BF36" s="75"/>
      <c r="BG36" s="75"/>
      <c r="BH36" s="75"/>
      <c r="BI36" s="79">
        <v>3096.0</v>
      </c>
      <c r="BJ36" s="75"/>
      <c r="BK36" s="75"/>
      <c r="BL36" s="75"/>
      <c r="BM36" s="75"/>
      <c r="BN36" s="79">
        <v>2592.0</v>
      </c>
      <c r="BO36" s="75"/>
      <c r="BP36" s="75"/>
      <c r="BQ36" s="75"/>
      <c r="BR36" s="79">
        <v>2880.0</v>
      </c>
      <c r="BS36" s="75"/>
      <c r="BT36" s="75"/>
      <c r="BU36" s="75"/>
      <c r="BV36" s="75"/>
      <c r="BW36" s="79">
        <v>2736.0</v>
      </c>
      <c r="BX36" s="75"/>
      <c r="BY36" s="75"/>
      <c r="BZ36" s="75"/>
      <c r="CA36" s="79">
        <v>2304.0</v>
      </c>
      <c r="CB36" s="75"/>
      <c r="CC36" s="75"/>
      <c r="CD36" s="75"/>
      <c r="CE36" s="75"/>
      <c r="CF36" s="79">
        <v>3024.0</v>
      </c>
      <c r="CG36" s="75"/>
      <c r="CH36" s="75"/>
      <c r="CI36" s="75"/>
      <c r="CJ36" s="79">
        <v>2736.0</v>
      </c>
      <c r="CK36" s="75"/>
      <c r="CL36" s="75"/>
      <c r="CM36" s="81"/>
      <c r="CN36" s="79">
        <v>2736.0</v>
      </c>
      <c r="CO36" s="75"/>
      <c r="CP36" s="75"/>
      <c r="CQ36" s="75"/>
      <c r="CR36" s="79">
        <v>2592.0</v>
      </c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5"/>
      <c r="DE36" s="75"/>
      <c r="DF36" s="75"/>
      <c r="DG36" s="75"/>
      <c r="DH36" s="75"/>
      <c r="DI36" s="75"/>
      <c r="DJ36" s="75"/>
      <c r="DK36" s="75"/>
      <c r="DL36" s="75"/>
      <c r="DM36" s="75"/>
      <c r="DN36" s="75"/>
      <c r="DO36" s="75"/>
      <c r="DP36" s="75"/>
      <c r="DQ36" s="75"/>
      <c r="DR36" s="75"/>
      <c r="DS36" s="75"/>
      <c r="DT36" s="75"/>
      <c r="DU36" s="75"/>
      <c r="DV36" s="75"/>
      <c r="DW36" s="75"/>
      <c r="DX36" s="75"/>
      <c r="DY36" s="75"/>
      <c r="DZ36" s="75"/>
      <c r="EA36" s="75"/>
      <c r="EB36" s="75"/>
      <c r="EC36" s="75"/>
      <c r="ED36" s="75"/>
      <c r="EE36" s="75"/>
      <c r="EF36" s="75"/>
      <c r="EG36" s="75"/>
      <c r="EH36" s="75"/>
      <c r="EI36" s="75"/>
      <c r="EJ36" s="75"/>
      <c r="EK36" s="75"/>
      <c r="EL36" s="75"/>
      <c r="EM36" s="75"/>
      <c r="EN36" s="75"/>
      <c r="EO36" s="77"/>
    </row>
    <row r="37">
      <c r="A37" s="29" t="s">
        <v>17</v>
      </c>
      <c r="B37" s="30" t="s">
        <v>35</v>
      </c>
      <c r="C37" s="30" t="s">
        <v>47</v>
      </c>
      <c r="D37" s="32" t="s">
        <v>48</v>
      </c>
      <c r="E37" s="30" t="s">
        <v>23</v>
      </c>
      <c r="F37" s="30" t="s">
        <v>31</v>
      </c>
      <c r="G37" s="30" t="s">
        <v>7</v>
      </c>
      <c r="H37" s="33">
        <f t="shared" si="4"/>
        <v>83924</v>
      </c>
      <c r="I37" s="103">
        <v>20520.0</v>
      </c>
      <c r="J37" s="92"/>
      <c r="K37" s="92"/>
      <c r="L37" s="92"/>
      <c r="M37" s="103"/>
      <c r="N37" s="92"/>
      <c r="O37" s="92"/>
      <c r="P37" s="79">
        <v>5580.0</v>
      </c>
      <c r="Q37" s="75"/>
      <c r="R37" s="79">
        <v>16280.0</v>
      </c>
      <c r="S37" s="75"/>
      <c r="T37" s="75"/>
      <c r="U37" s="75"/>
      <c r="V37" s="79">
        <v>2592.0</v>
      </c>
      <c r="W37" s="75"/>
      <c r="X37" s="75"/>
      <c r="Y37" s="75"/>
      <c r="Z37" s="79"/>
      <c r="AA37" s="75"/>
      <c r="AB37" s="79">
        <v>3024.0</v>
      </c>
      <c r="AC37" s="79">
        <v>1008.0</v>
      </c>
      <c r="AD37" s="75"/>
      <c r="AE37" s="79"/>
      <c r="AF37" s="75"/>
      <c r="AG37" s="75"/>
      <c r="AH37" s="75"/>
      <c r="AI37" s="79">
        <v>3024.0</v>
      </c>
      <c r="AJ37" s="75"/>
      <c r="AK37" s="75"/>
      <c r="AL37" s="75"/>
      <c r="AM37" s="79">
        <v>2592.0</v>
      </c>
      <c r="AN37" s="93"/>
      <c r="AO37" s="75"/>
      <c r="AP37" s="75"/>
      <c r="AQ37" s="75"/>
      <c r="AR37" s="75"/>
      <c r="AS37" s="75"/>
      <c r="AT37" s="79">
        <v>3312.0</v>
      </c>
      <c r="AU37" s="75"/>
      <c r="AV37" s="75"/>
      <c r="AW37" s="75"/>
      <c r="AX37" s="79">
        <v>2592.0</v>
      </c>
      <c r="AY37" s="75"/>
      <c r="AZ37" s="79">
        <v>3168.0</v>
      </c>
      <c r="BA37" s="75"/>
      <c r="BB37" s="75"/>
      <c r="BC37" s="75"/>
      <c r="BD37" s="75"/>
      <c r="BE37" s="75"/>
      <c r="BF37" s="79">
        <v>3168.0</v>
      </c>
      <c r="BG37" s="75"/>
      <c r="BH37" s="75"/>
      <c r="BI37" s="75"/>
      <c r="BJ37" s="75"/>
      <c r="BK37" s="79">
        <v>3024.0</v>
      </c>
      <c r="BL37" s="75"/>
      <c r="BM37" s="79">
        <v>3096.0</v>
      </c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9">
        <v>2880.0</v>
      </c>
      <c r="BY37" s="75"/>
      <c r="BZ37" s="79">
        <v>2736.0</v>
      </c>
      <c r="CA37" s="75"/>
      <c r="CB37" s="75"/>
      <c r="CC37" s="75"/>
      <c r="CD37" s="75"/>
      <c r="CE37" s="79">
        <v>2304.0</v>
      </c>
      <c r="CF37" s="75"/>
      <c r="CG37" s="75"/>
      <c r="CH37" s="75"/>
      <c r="CI37" s="75"/>
      <c r="CJ37" s="75"/>
      <c r="CK37" s="75"/>
      <c r="CL37" s="79">
        <v>3024.0</v>
      </c>
      <c r="CM37" s="81"/>
      <c r="CN37" s="75"/>
      <c r="CO37" s="75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75"/>
      <c r="DJ37" s="75"/>
      <c r="DK37" s="75"/>
      <c r="DL37" s="75"/>
      <c r="DM37" s="75"/>
      <c r="DN37" s="75"/>
      <c r="DO37" s="75"/>
      <c r="DP37" s="75"/>
      <c r="DQ37" s="75"/>
      <c r="DR37" s="75"/>
      <c r="DS37" s="75"/>
      <c r="DT37" s="75"/>
      <c r="DU37" s="75"/>
      <c r="DV37" s="75"/>
      <c r="DW37" s="75"/>
      <c r="DX37" s="75"/>
      <c r="DY37" s="75"/>
      <c r="DZ37" s="75"/>
      <c r="EA37" s="75"/>
      <c r="EB37" s="75"/>
      <c r="EC37" s="75"/>
      <c r="ED37" s="75"/>
      <c r="EE37" s="75"/>
      <c r="EF37" s="75"/>
      <c r="EG37" s="75"/>
      <c r="EH37" s="75"/>
      <c r="EI37" s="75"/>
      <c r="EJ37" s="75"/>
      <c r="EK37" s="75"/>
      <c r="EL37" s="75"/>
      <c r="EM37" s="75"/>
      <c r="EN37" s="75"/>
      <c r="EO37" s="77"/>
    </row>
    <row r="38">
      <c r="A38" s="17" t="s">
        <v>17</v>
      </c>
      <c r="B38" s="18" t="s">
        <v>35</v>
      </c>
      <c r="C38" s="18" t="s">
        <v>49</v>
      </c>
      <c r="D38" s="20" t="s">
        <v>49</v>
      </c>
      <c r="E38" s="18" t="s">
        <v>9</v>
      </c>
      <c r="F38" s="18" t="s">
        <v>31</v>
      </c>
      <c r="G38" s="18" t="s">
        <v>7</v>
      </c>
      <c r="H38" s="21">
        <f t="shared" si="4"/>
        <v>105500</v>
      </c>
      <c r="I38" s="97"/>
      <c r="J38" s="97"/>
      <c r="K38" s="97"/>
      <c r="L38" s="97"/>
      <c r="M38" s="99">
        <v>2200.0</v>
      </c>
      <c r="N38" s="97"/>
      <c r="O38" s="97"/>
      <c r="P38" s="72"/>
      <c r="Q38" s="72"/>
      <c r="R38" s="73">
        <v>3200.0</v>
      </c>
      <c r="S38" s="72"/>
      <c r="T38" s="72"/>
      <c r="U38" s="72"/>
      <c r="V38" s="73">
        <v>3400.0</v>
      </c>
      <c r="W38" s="72"/>
      <c r="X38" s="72"/>
      <c r="Y38" s="72"/>
      <c r="Z38" s="73">
        <v>3400.0</v>
      </c>
      <c r="AA38" s="72"/>
      <c r="AB38" s="72"/>
      <c r="AC38" s="72"/>
      <c r="AD38" s="72"/>
      <c r="AE38" s="73">
        <v>3400.0</v>
      </c>
      <c r="AF38" s="72"/>
      <c r="AG38" s="72"/>
      <c r="AH38" s="72"/>
      <c r="AI38" s="73">
        <v>3400.0</v>
      </c>
      <c r="AJ38" s="72"/>
      <c r="AK38" s="72"/>
      <c r="AL38" s="72"/>
      <c r="AM38" s="73">
        <v>3400.0</v>
      </c>
      <c r="AN38" s="89"/>
      <c r="AO38" s="72"/>
      <c r="AP38" s="72"/>
      <c r="AQ38" s="72"/>
      <c r="AR38" s="73">
        <v>3400.0</v>
      </c>
      <c r="AS38" s="72"/>
      <c r="AT38" s="72"/>
      <c r="AU38" s="72"/>
      <c r="AV38" s="73">
        <v>3400.0</v>
      </c>
      <c r="AW38" s="72"/>
      <c r="AX38" s="72"/>
      <c r="AY38" s="72"/>
      <c r="AZ38" s="72"/>
      <c r="BA38" s="73">
        <v>3400.0</v>
      </c>
      <c r="BB38" s="72"/>
      <c r="BC38" s="72"/>
      <c r="BD38" s="72"/>
      <c r="BE38" s="73">
        <v>5000.0</v>
      </c>
      <c r="BF38" s="72"/>
      <c r="BG38" s="72"/>
      <c r="BH38" s="72"/>
      <c r="BI38" s="72"/>
      <c r="BJ38" s="73">
        <v>3400.0</v>
      </c>
      <c r="BK38" s="72"/>
      <c r="BL38" s="72"/>
      <c r="BM38" s="72"/>
      <c r="BN38" s="73">
        <v>4500.0</v>
      </c>
      <c r="BO38" s="72"/>
      <c r="BP38" s="72"/>
      <c r="BQ38" s="72"/>
      <c r="BR38" s="73">
        <v>4500.0</v>
      </c>
      <c r="BS38" s="72"/>
      <c r="BT38" s="72"/>
      <c r="BU38" s="72"/>
      <c r="BV38" s="72"/>
      <c r="BW38" s="73">
        <v>4500.0</v>
      </c>
      <c r="BX38" s="72"/>
      <c r="BY38" s="72"/>
      <c r="BZ38" s="72"/>
      <c r="CA38" s="73">
        <v>4500.0</v>
      </c>
      <c r="CB38" s="72"/>
      <c r="CC38" s="72"/>
      <c r="CD38" s="72"/>
      <c r="CE38" s="72"/>
      <c r="CF38" s="73">
        <v>4500.0</v>
      </c>
      <c r="CG38" s="72"/>
      <c r="CH38" s="72"/>
      <c r="CI38" s="73">
        <v>14000.0</v>
      </c>
      <c r="CJ38" s="107"/>
      <c r="CK38" s="72"/>
      <c r="CL38" s="72"/>
      <c r="CM38" s="72"/>
      <c r="CN38" s="73">
        <v>14000.0</v>
      </c>
      <c r="CO38" s="72"/>
      <c r="CP38" s="72"/>
      <c r="CQ38" s="72"/>
      <c r="CR38" s="73">
        <v>14000.0</v>
      </c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101"/>
    </row>
    <row r="39">
      <c r="A39" s="29" t="s">
        <v>17</v>
      </c>
      <c r="B39" s="30" t="s">
        <v>35</v>
      </c>
      <c r="C39" s="30" t="s">
        <v>49</v>
      </c>
      <c r="D39" s="32" t="s">
        <v>49</v>
      </c>
      <c r="E39" s="30" t="s">
        <v>22</v>
      </c>
      <c r="F39" s="30" t="s">
        <v>31</v>
      </c>
      <c r="G39" s="30" t="s">
        <v>7</v>
      </c>
      <c r="H39" s="33">
        <f t="shared" si="4"/>
        <v>126942</v>
      </c>
      <c r="I39" s="79">
        <v>3402.0</v>
      </c>
      <c r="J39" s="79"/>
      <c r="K39" s="79"/>
      <c r="L39" s="79"/>
      <c r="M39" s="79"/>
      <c r="N39" s="79"/>
      <c r="O39" s="79">
        <v>3192.0</v>
      </c>
      <c r="P39" s="75"/>
      <c r="Q39" s="75"/>
      <c r="R39" s="79">
        <v>4015.0</v>
      </c>
      <c r="S39" s="75"/>
      <c r="T39" s="75"/>
      <c r="U39" s="75"/>
      <c r="V39" s="79">
        <v>4908.0</v>
      </c>
      <c r="W39" s="75"/>
      <c r="X39" s="75"/>
      <c r="Y39" s="75"/>
      <c r="Z39" s="75"/>
      <c r="AA39" s="79">
        <v>3402.0</v>
      </c>
      <c r="AB39" s="75"/>
      <c r="AC39" s="75"/>
      <c r="AD39" s="75"/>
      <c r="AE39" s="79">
        <v>3780.0</v>
      </c>
      <c r="AF39" s="75"/>
      <c r="AG39" s="75"/>
      <c r="AH39" s="75"/>
      <c r="AI39" s="79">
        <v>3948.0</v>
      </c>
      <c r="AJ39" s="75"/>
      <c r="AK39" s="75"/>
      <c r="AL39" s="75"/>
      <c r="AM39" s="75"/>
      <c r="AN39" s="80">
        <v>3696.0</v>
      </c>
      <c r="AO39" s="75"/>
      <c r="AP39" s="75"/>
      <c r="AQ39" s="75"/>
      <c r="AR39" s="79">
        <v>4064.0</v>
      </c>
      <c r="AS39" s="75"/>
      <c r="AT39" s="75"/>
      <c r="AU39" s="75"/>
      <c r="AV39" s="79">
        <v>3444.0</v>
      </c>
      <c r="AW39" s="75"/>
      <c r="AX39" s="75"/>
      <c r="AY39" s="75"/>
      <c r="AZ39" s="75"/>
      <c r="BA39" s="79">
        <v>9465.0</v>
      </c>
      <c r="BB39" s="75"/>
      <c r="BC39" s="75"/>
      <c r="BD39" s="75"/>
      <c r="BE39" s="79">
        <v>4629.0</v>
      </c>
      <c r="BF39" s="75"/>
      <c r="BG39" s="75"/>
      <c r="BH39" s="75"/>
      <c r="BI39" s="75"/>
      <c r="BJ39" s="79">
        <v>5124.0</v>
      </c>
      <c r="BK39" s="75"/>
      <c r="BL39" s="75"/>
      <c r="BM39" s="75"/>
      <c r="BN39" s="79">
        <v>5001.0</v>
      </c>
      <c r="BO39" s="75"/>
      <c r="BP39" s="75"/>
      <c r="BQ39" s="75"/>
      <c r="BR39" s="79">
        <v>6828.0</v>
      </c>
      <c r="BS39" s="75"/>
      <c r="BT39" s="75"/>
      <c r="BU39" s="75"/>
      <c r="BV39" s="75"/>
      <c r="BW39" s="79">
        <v>8846.0</v>
      </c>
      <c r="BX39" s="75"/>
      <c r="BY39" s="75"/>
      <c r="BZ39" s="75"/>
      <c r="CA39" s="79">
        <v>10045.0</v>
      </c>
      <c r="CB39" s="75"/>
      <c r="CC39" s="75"/>
      <c r="CD39" s="75"/>
      <c r="CE39" s="75"/>
      <c r="CF39" s="79">
        <v>10728.0</v>
      </c>
      <c r="CG39" s="75"/>
      <c r="CH39" s="75"/>
      <c r="CI39" s="79">
        <v>13374.0</v>
      </c>
      <c r="CJ39" s="75"/>
      <c r="CK39" s="75"/>
      <c r="CL39" s="75"/>
      <c r="CM39" s="81"/>
      <c r="CN39" s="79">
        <v>15051.0</v>
      </c>
      <c r="CO39" s="75"/>
      <c r="CP39" s="75"/>
      <c r="CQ39" s="75"/>
      <c r="CR39" s="75"/>
      <c r="CS39" s="75"/>
      <c r="CT39" s="75"/>
      <c r="CU39" s="75"/>
      <c r="CV39" s="75"/>
      <c r="CW39" s="75"/>
      <c r="CX39" s="75"/>
      <c r="CY39" s="75"/>
      <c r="CZ39" s="75"/>
      <c r="DA39" s="75"/>
      <c r="DB39" s="75"/>
      <c r="DC39" s="75"/>
      <c r="DD39" s="75"/>
      <c r="DE39" s="75"/>
      <c r="DF39" s="75"/>
      <c r="DG39" s="75"/>
      <c r="DH39" s="75"/>
      <c r="DI39" s="75"/>
      <c r="DJ39" s="75"/>
      <c r="DK39" s="75"/>
      <c r="DL39" s="75"/>
      <c r="DM39" s="75"/>
      <c r="DN39" s="75"/>
      <c r="DO39" s="75"/>
      <c r="DP39" s="75"/>
      <c r="DQ39" s="75"/>
      <c r="DR39" s="75"/>
      <c r="DS39" s="75"/>
      <c r="DT39" s="75"/>
      <c r="DU39" s="75"/>
      <c r="DV39" s="75"/>
      <c r="DW39" s="75"/>
      <c r="DX39" s="75"/>
      <c r="DY39" s="75"/>
      <c r="DZ39" s="75"/>
      <c r="EA39" s="75"/>
      <c r="EB39" s="75"/>
      <c r="EC39" s="75"/>
      <c r="ED39" s="75"/>
      <c r="EE39" s="75"/>
      <c r="EF39" s="75"/>
      <c r="EG39" s="75"/>
      <c r="EH39" s="75"/>
      <c r="EI39" s="75"/>
      <c r="EJ39" s="75"/>
      <c r="EK39" s="75"/>
      <c r="EL39" s="75"/>
      <c r="EM39" s="75"/>
      <c r="EN39" s="75"/>
      <c r="EO39" s="77"/>
    </row>
    <row r="40">
      <c r="A40" s="42" t="s">
        <v>17</v>
      </c>
      <c r="B40" s="43" t="s">
        <v>35</v>
      </c>
      <c r="C40" s="43" t="s">
        <v>49</v>
      </c>
      <c r="D40" s="45" t="s">
        <v>49</v>
      </c>
      <c r="E40" s="43" t="s">
        <v>23</v>
      </c>
      <c r="F40" s="43" t="s">
        <v>31</v>
      </c>
      <c r="G40" s="43" t="s">
        <v>7</v>
      </c>
      <c r="H40" s="46">
        <f t="shared" si="4"/>
        <v>105238.5</v>
      </c>
      <c r="I40" s="84">
        <v>3192.0</v>
      </c>
      <c r="J40" s="108"/>
      <c r="K40" s="84"/>
      <c r="L40" s="84">
        <v>3528.0</v>
      </c>
      <c r="M40" s="84"/>
      <c r="N40" s="84"/>
      <c r="O40" s="84"/>
      <c r="P40" s="83"/>
      <c r="Q40" s="83"/>
      <c r="R40" s="83"/>
      <c r="S40" s="83"/>
      <c r="T40" s="83"/>
      <c r="U40" s="83"/>
      <c r="V40" s="84">
        <v>6594.0</v>
      </c>
      <c r="W40" s="83"/>
      <c r="X40" s="83"/>
      <c r="Y40" s="83"/>
      <c r="Z40" s="109">
        <v>4015.0</v>
      </c>
      <c r="AA40" s="83"/>
      <c r="AB40" s="83"/>
      <c r="AC40" s="83"/>
      <c r="AD40" s="83"/>
      <c r="AE40" s="84"/>
      <c r="AF40" s="83"/>
      <c r="AG40" s="83"/>
      <c r="AH40" s="110">
        <f>4908+3402</f>
        <v>8310</v>
      </c>
      <c r="AI40" s="83"/>
      <c r="AJ40" s="83"/>
      <c r="AK40" s="83"/>
      <c r="AL40" s="83"/>
      <c r="AM40" s="83"/>
      <c r="AN40" s="86"/>
      <c r="AO40" s="83"/>
      <c r="AP40" s="83"/>
      <c r="AQ40" s="83"/>
      <c r="AR40" s="83"/>
      <c r="AS40" s="83"/>
      <c r="AT40" s="84">
        <f>3948+3780</f>
        <v>7728</v>
      </c>
      <c r="AU40" s="83"/>
      <c r="AV40" s="83"/>
      <c r="AW40" s="83"/>
      <c r="AX40" s="83"/>
      <c r="AY40" s="83"/>
      <c r="AZ40" s="83"/>
      <c r="BA40" s="83"/>
      <c r="BB40" s="83"/>
      <c r="BC40" s="83"/>
      <c r="BD40" s="84">
        <v>3696.0</v>
      </c>
      <c r="BE40" s="83"/>
      <c r="BF40" s="84">
        <f>4064+3444</f>
        <v>7508</v>
      </c>
      <c r="BG40" s="83"/>
      <c r="BH40" s="83"/>
      <c r="BI40" s="83"/>
      <c r="BJ40" s="83"/>
      <c r="BK40" s="83"/>
      <c r="BL40" s="84">
        <v>14094.0</v>
      </c>
      <c r="BM40" s="83"/>
      <c r="BN40" s="83"/>
      <c r="BO40" s="83"/>
      <c r="BP40" s="84">
        <v>5001.0</v>
      </c>
      <c r="BQ40" s="84">
        <v>5124.0</v>
      </c>
      <c r="BR40" s="83"/>
      <c r="BS40" s="83"/>
      <c r="BT40" s="84">
        <v>6828.0</v>
      </c>
      <c r="BU40" s="83"/>
      <c r="BV40" s="83"/>
      <c r="BW40" s="83"/>
      <c r="BX40" s="84">
        <v>8846.0</v>
      </c>
      <c r="BY40" s="83"/>
      <c r="BZ40" s="83"/>
      <c r="CA40" s="83"/>
      <c r="CB40" s="83"/>
      <c r="CC40" s="84">
        <v>10045.5</v>
      </c>
      <c r="CD40" s="83"/>
      <c r="CE40" s="83"/>
      <c r="CF40" s="83"/>
      <c r="CG40" s="83"/>
      <c r="CH40" s="84">
        <v>10729.0</v>
      </c>
      <c r="CI40" s="83"/>
      <c r="CJ40" s="83"/>
      <c r="CK40" s="83"/>
      <c r="CL40" s="83"/>
      <c r="CM40" s="87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96"/>
    </row>
    <row r="41">
      <c r="A41" s="91" t="s">
        <v>38</v>
      </c>
      <c r="B41" s="30" t="s">
        <v>50</v>
      </c>
      <c r="C41" s="30" t="s">
        <v>51</v>
      </c>
      <c r="D41" s="111" t="s">
        <v>52</v>
      </c>
      <c r="E41" s="30" t="s">
        <v>9</v>
      </c>
      <c r="F41" s="30" t="s">
        <v>53</v>
      </c>
      <c r="G41" s="32" t="s">
        <v>3</v>
      </c>
      <c r="H41" s="33">
        <f t="shared" si="4"/>
        <v>17534</v>
      </c>
      <c r="I41" s="35">
        <v>8767.0</v>
      </c>
      <c r="J41" s="36"/>
      <c r="K41" s="35"/>
      <c r="L41" s="36"/>
      <c r="M41" s="36"/>
      <c r="N41" s="36"/>
      <c r="O41" s="36"/>
      <c r="P41" s="38"/>
      <c r="Q41" s="37"/>
      <c r="R41" s="38">
        <v>8767.0</v>
      </c>
      <c r="S41" s="38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5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40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41"/>
    </row>
    <row r="42">
      <c r="A42" s="91" t="s">
        <v>38</v>
      </c>
      <c r="B42" s="30" t="s">
        <v>50</v>
      </c>
      <c r="C42" s="30" t="s">
        <v>51</v>
      </c>
      <c r="D42" s="111" t="s">
        <v>52</v>
      </c>
      <c r="E42" s="30" t="s">
        <v>22</v>
      </c>
      <c r="F42" s="30" t="s">
        <v>53</v>
      </c>
      <c r="G42" s="32" t="s">
        <v>3</v>
      </c>
      <c r="H42" s="33">
        <f t="shared" si="4"/>
        <v>17534</v>
      </c>
      <c r="I42" s="35">
        <v>8767.0</v>
      </c>
      <c r="J42" s="36"/>
      <c r="K42" s="36"/>
      <c r="L42" s="36"/>
      <c r="M42" s="36"/>
      <c r="N42" s="36"/>
      <c r="O42" s="36"/>
      <c r="P42" s="37"/>
      <c r="Q42" s="37"/>
      <c r="R42" s="38">
        <v>8767.0</v>
      </c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5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40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41"/>
    </row>
    <row r="43">
      <c r="A43" s="91" t="s">
        <v>38</v>
      </c>
      <c r="B43" s="30" t="s">
        <v>50</v>
      </c>
      <c r="C43" s="30" t="s">
        <v>51</v>
      </c>
      <c r="D43" s="111" t="s">
        <v>52</v>
      </c>
      <c r="E43" s="30" t="s">
        <v>23</v>
      </c>
      <c r="F43" s="30" t="s">
        <v>53</v>
      </c>
      <c r="G43" s="32" t="s">
        <v>3</v>
      </c>
      <c r="H43" s="33">
        <f t="shared" si="4"/>
        <v>17534</v>
      </c>
      <c r="I43" s="36"/>
      <c r="J43" s="36"/>
      <c r="K43" s="36"/>
      <c r="L43" s="36"/>
      <c r="M43" s="35">
        <v>8767.0</v>
      </c>
      <c r="N43" s="36"/>
      <c r="O43" s="35"/>
      <c r="P43" s="37"/>
      <c r="Q43" s="37"/>
      <c r="R43" s="38"/>
      <c r="S43" s="37"/>
      <c r="T43" s="37"/>
      <c r="U43" s="37"/>
      <c r="V43" s="38"/>
      <c r="W43" s="37"/>
      <c r="X43" s="38">
        <v>8767.0</v>
      </c>
      <c r="Y43" s="37"/>
      <c r="Z43" s="38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5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40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41"/>
    </row>
    <row r="44">
      <c r="A44" s="59" t="s">
        <v>38</v>
      </c>
      <c r="B44" s="18" t="s">
        <v>50</v>
      </c>
      <c r="C44" s="18" t="s">
        <v>51</v>
      </c>
      <c r="D44" s="98" t="s">
        <v>54</v>
      </c>
      <c r="E44" s="18" t="s">
        <v>9</v>
      </c>
      <c r="F44" s="18" t="s">
        <v>53</v>
      </c>
      <c r="G44" s="20" t="s">
        <v>3</v>
      </c>
      <c r="H44" s="21">
        <f t="shared" si="4"/>
        <v>6000</v>
      </c>
      <c r="I44" s="22"/>
      <c r="J44" s="22"/>
      <c r="K44" s="22"/>
      <c r="L44" s="22"/>
      <c r="M44" s="22"/>
      <c r="N44" s="22"/>
      <c r="O44" s="23"/>
      <c r="P44" s="24"/>
      <c r="Q44" s="24"/>
      <c r="R44" s="25">
        <v>3000.0</v>
      </c>
      <c r="S44" s="24"/>
      <c r="T44" s="24"/>
      <c r="U44" s="24"/>
      <c r="V44" s="25"/>
      <c r="W44" s="24"/>
      <c r="X44" s="24"/>
      <c r="Y44" s="25"/>
      <c r="Z44" s="25"/>
      <c r="AA44" s="24"/>
      <c r="AB44" s="24"/>
      <c r="AC44" s="24"/>
      <c r="AD44" s="24"/>
      <c r="AE44" s="25"/>
      <c r="AF44" s="24"/>
      <c r="AG44" s="24"/>
      <c r="AH44" s="25"/>
      <c r="AI44" s="25"/>
      <c r="AJ44" s="25"/>
      <c r="AK44" s="24"/>
      <c r="AL44" s="25"/>
      <c r="AM44" s="24"/>
      <c r="AN44" s="26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>
        <v>3000.0</v>
      </c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112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113"/>
    </row>
    <row r="45">
      <c r="A45" s="91" t="s">
        <v>38</v>
      </c>
      <c r="B45" s="30" t="s">
        <v>50</v>
      </c>
      <c r="C45" s="30" t="s">
        <v>51</v>
      </c>
      <c r="D45" s="102" t="s">
        <v>54</v>
      </c>
      <c r="E45" s="30" t="s">
        <v>22</v>
      </c>
      <c r="F45" s="30" t="s">
        <v>53</v>
      </c>
      <c r="G45" s="32" t="s">
        <v>3</v>
      </c>
      <c r="H45" s="33">
        <f t="shared" si="4"/>
        <v>6600</v>
      </c>
      <c r="I45" s="36"/>
      <c r="J45" s="36"/>
      <c r="K45" s="36"/>
      <c r="L45" s="36"/>
      <c r="M45" s="36"/>
      <c r="N45" s="36"/>
      <c r="O45" s="35"/>
      <c r="P45" s="37"/>
      <c r="Q45" s="37"/>
      <c r="R45" s="38">
        <v>3300.0</v>
      </c>
      <c r="S45" s="37"/>
      <c r="T45" s="37"/>
      <c r="U45" s="37"/>
      <c r="V45" s="37"/>
      <c r="W45" s="37"/>
      <c r="X45" s="37"/>
      <c r="Y45" s="37"/>
      <c r="Z45" s="38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8"/>
      <c r="AL45" s="38"/>
      <c r="AM45" s="37"/>
      <c r="AN45" s="5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8">
        <v>3300.0</v>
      </c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40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41"/>
    </row>
    <row r="46">
      <c r="A46" s="94" t="s">
        <v>38</v>
      </c>
      <c r="B46" s="43" t="s">
        <v>50</v>
      </c>
      <c r="C46" s="43" t="s">
        <v>51</v>
      </c>
      <c r="D46" s="105" t="s">
        <v>54</v>
      </c>
      <c r="E46" s="43" t="s">
        <v>23</v>
      </c>
      <c r="F46" s="43" t="s">
        <v>53</v>
      </c>
      <c r="G46" s="45" t="s">
        <v>3</v>
      </c>
      <c r="H46" s="46">
        <f t="shared" si="4"/>
        <v>6300</v>
      </c>
      <c r="I46" s="49"/>
      <c r="J46" s="49"/>
      <c r="K46" s="49"/>
      <c r="L46" s="49"/>
      <c r="M46" s="49"/>
      <c r="N46" s="49"/>
      <c r="O46" s="48"/>
      <c r="P46" s="50"/>
      <c r="Q46" s="50"/>
      <c r="R46" s="51"/>
      <c r="S46" s="50"/>
      <c r="T46" s="50"/>
      <c r="U46" s="50"/>
      <c r="V46" s="50"/>
      <c r="W46" s="50"/>
      <c r="X46" s="50"/>
      <c r="Y46" s="50"/>
      <c r="Z46" s="51"/>
      <c r="AA46" s="50"/>
      <c r="AB46" s="50"/>
      <c r="AC46" s="51"/>
      <c r="AD46" s="50"/>
      <c r="AE46" s="50"/>
      <c r="AF46" s="50"/>
      <c r="AG46" s="50"/>
      <c r="AH46" s="50"/>
      <c r="AI46" s="50"/>
      <c r="AJ46" s="50"/>
      <c r="AK46" s="51">
        <v>3300.0</v>
      </c>
      <c r="AL46" s="50"/>
      <c r="AM46" s="50"/>
      <c r="AN46" s="58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1">
        <v>3000.0</v>
      </c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3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4"/>
    </row>
    <row r="47">
      <c r="A47" s="91" t="s">
        <v>38</v>
      </c>
      <c r="B47" s="30" t="s">
        <v>50</v>
      </c>
      <c r="C47" s="30" t="s">
        <v>51</v>
      </c>
      <c r="D47" s="32" t="s">
        <v>55</v>
      </c>
      <c r="E47" s="30" t="s">
        <v>9</v>
      </c>
      <c r="F47" s="30" t="s">
        <v>53</v>
      </c>
      <c r="G47" s="32" t="s">
        <v>3</v>
      </c>
      <c r="H47" s="33">
        <f t="shared" si="4"/>
        <v>17283</v>
      </c>
      <c r="I47" s="36"/>
      <c r="J47" s="36"/>
      <c r="K47" s="36"/>
      <c r="L47" s="36"/>
      <c r="M47" s="36"/>
      <c r="N47" s="36"/>
      <c r="O47" s="35"/>
      <c r="P47" s="37"/>
      <c r="Q47" s="37"/>
      <c r="R47" s="38"/>
      <c r="S47" s="37"/>
      <c r="T47" s="37"/>
      <c r="U47" s="37"/>
      <c r="V47" s="37"/>
      <c r="W47" s="38">
        <v>17283.0</v>
      </c>
      <c r="X47" s="37"/>
      <c r="Y47" s="37"/>
      <c r="Z47" s="38"/>
      <c r="AA47" s="37"/>
      <c r="AB47" s="37"/>
      <c r="AC47" s="38"/>
      <c r="AD47" s="38"/>
      <c r="AE47" s="37"/>
      <c r="AF47" s="37"/>
      <c r="AG47" s="37"/>
      <c r="AH47" s="38"/>
      <c r="AI47" s="38"/>
      <c r="AJ47" s="37"/>
      <c r="AK47" s="37"/>
      <c r="AL47" s="38"/>
      <c r="AM47" s="38"/>
      <c r="AN47" s="57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67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71"/>
    </row>
    <row r="48">
      <c r="A48" s="91" t="s">
        <v>38</v>
      </c>
      <c r="B48" s="30" t="s">
        <v>50</v>
      </c>
      <c r="C48" s="30" t="s">
        <v>51</v>
      </c>
      <c r="D48" s="32" t="s">
        <v>55</v>
      </c>
      <c r="E48" s="30" t="s">
        <v>22</v>
      </c>
      <c r="F48" s="30" t="s">
        <v>53</v>
      </c>
      <c r="G48" s="32" t="s">
        <v>3</v>
      </c>
      <c r="H48" s="33">
        <f t="shared" si="4"/>
        <v>14220</v>
      </c>
      <c r="I48" s="36"/>
      <c r="J48" s="36"/>
      <c r="K48" s="36"/>
      <c r="L48" s="36"/>
      <c r="M48" s="36"/>
      <c r="N48" s="36"/>
      <c r="O48" s="35"/>
      <c r="P48" s="37"/>
      <c r="Q48" s="37"/>
      <c r="R48" s="38"/>
      <c r="S48" s="37"/>
      <c r="T48" s="37"/>
      <c r="U48" s="37"/>
      <c r="V48" s="37"/>
      <c r="W48" s="38">
        <v>17283.0</v>
      </c>
      <c r="X48" s="37"/>
      <c r="Y48" s="37"/>
      <c r="Z48" s="38"/>
      <c r="AA48" s="37"/>
      <c r="AB48" s="37"/>
      <c r="AC48" s="38"/>
      <c r="AD48" s="37"/>
      <c r="AE48" s="37"/>
      <c r="AF48" s="37"/>
      <c r="AG48" s="37"/>
      <c r="AH48" s="37"/>
      <c r="AI48" s="37"/>
      <c r="AJ48" s="37"/>
      <c r="AK48" s="37"/>
      <c r="AL48" s="38">
        <v>-6363.0</v>
      </c>
      <c r="AM48" s="38">
        <v>3300.0</v>
      </c>
      <c r="AN48" s="5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40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41"/>
    </row>
    <row r="49">
      <c r="A49" s="91" t="s">
        <v>38</v>
      </c>
      <c r="B49" s="30" t="s">
        <v>50</v>
      </c>
      <c r="C49" s="30" t="s">
        <v>51</v>
      </c>
      <c r="D49" s="32" t="s">
        <v>55</v>
      </c>
      <c r="E49" s="30" t="s">
        <v>23</v>
      </c>
      <c r="F49" s="30" t="s">
        <v>53</v>
      </c>
      <c r="G49" s="32" t="s">
        <v>3</v>
      </c>
      <c r="H49" s="33">
        <f t="shared" si="4"/>
        <v>12648</v>
      </c>
      <c r="I49" s="36"/>
      <c r="J49" s="36"/>
      <c r="K49" s="36"/>
      <c r="L49" s="36"/>
      <c r="M49" s="36"/>
      <c r="N49" s="36"/>
      <c r="O49" s="35"/>
      <c r="P49" s="37"/>
      <c r="Q49" s="37"/>
      <c r="R49" s="38"/>
      <c r="S49" s="37"/>
      <c r="T49" s="37"/>
      <c r="U49" s="37"/>
      <c r="V49" s="37"/>
      <c r="W49" s="37"/>
      <c r="X49" s="37"/>
      <c r="Y49" s="37"/>
      <c r="Z49" s="38"/>
      <c r="AA49" s="37"/>
      <c r="AB49" s="37"/>
      <c r="AC49" s="38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57"/>
      <c r="AO49" s="37"/>
      <c r="AP49" s="37"/>
      <c r="AQ49" s="37"/>
      <c r="AR49" s="37"/>
      <c r="AS49" s="38">
        <v>12648.0</v>
      </c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40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41"/>
    </row>
    <row r="50">
      <c r="A50" s="59" t="s">
        <v>38</v>
      </c>
      <c r="B50" s="18" t="s">
        <v>50</v>
      </c>
      <c r="C50" s="18" t="s">
        <v>51</v>
      </c>
      <c r="D50" s="20" t="s">
        <v>56</v>
      </c>
      <c r="E50" s="18" t="s">
        <v>9</v>
      </c>
      <c r="F50" s="18" t="s">
        <v>53</v>
      </c>
      <c r="G50" s="20" t="s">
        <v>3</v>
      </c>
      <c r="H50" s="21">
        <f t="shared" si="4"/>
        <v>36460</v>
      </c>
      <c r="I50" s="22"/>
      <c r="J50" s="22"/>
      <c r="K50" s="22"/>
      <c r="L50" s="22"/>
      <c r="M50" s="22"/>
      <c r="N50" s="22"/>
      <c r="O50" s="23"/>
      <c r="P50" s="24"/>
      <c r="Q50" s="24"/>
      <c r="R50" s="25"/>
      <c r="S50" s="24"/>
      <c r="T50" s="24"/>
      <c r="U50" s="24"/>
      <c r="V50" s="24"/>
      <c r="W50" s="25">
        <v>9240.0</v>
      </c>
      <c r="X50" s="24"/>
      <c r="Y50" s="24"/>
      <c r="Z50" s="25"/>
      <c r="AA50" s="24"/>
      <c r="AB50" s="24"/>
      <c r="AC50" s="25"/>
      <c r="AD50" s="24"/>
      <c r="AE50" s="24"/>
      <c r="AF50" s="25"/>
      <c r="AG50" s="24"/>
      <c r="AH50" s="24"/>
      <c r="AI50" s="25"/>
      <c r="AJ50" s="25">
        <v>9240.0</v>
      </c>
      <c r="AK50" s="24"/>
      <c r="AL50" s="25"/>
      <c r="AM50" s="25"/>
      <c r="AN50" s="26"/>
      <c r="AO50" s="25"/>
      <c r="AP50" s="25">
        <v>12320.0</v>
      </c>
      <c r="AQ50" s="25">
        <v>2320.0</v>
      </c>
      <c r="AR50" s="25"/>
      <c r="AS50" s="25"/>
      <c r="AT50" s="25"/>
      <c r="AU50" s="25"/>
      <c r="AV50" s="25"/>
      <c r="AW50" s="25"/>
      <c r="AX50" s="25">
        <v>2800.0</v>
      </c>
      <c r="AY50" s="25"/>
      <c r="AZ50" s="25">
        <v>540.0</v>
      </c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112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113"/>
    </row>
    <row r="51">
      <c r="A51" s="91" t="s">
        <v>38</v>
      </c>
      <c r="B51" s="30" t="s">
        <v>50</v>
      </c>
      <c r="C51" s="30" t="s">
        <v>51</v>
      </c>
      <c r="D51" s="32" t="s">
        <v>56</v>
      </c>
      <c r="E51" s="30" t="s">
        <v>22</v>
      </c>
      <c r="F51" s="30" t="s">
        <v>53</v>
      </c>
      <c r="G51" s="32" t="s">
        <v>3</v>
      </c>
      <c r="H51" s="33">
        <f t="shared" si="4"/>
        <v>39139</v>
      </c>
      <c r="I51" s="36"/>
      <c r="J51" s="36"/>
      <c r="K51" s="36"/>
      <c r="L51" s="36"/>
      <c r="M51" s="36"/>
      <c r="N51" s="36"/>
      <c r="O51" s="35"/>
      <c r="P51" s="37"/>
      <c r="Q51" s="37"/>
      <c r="R51" s="38"/>
      <c r="S51" s="37"/>
      <c r="T51" s="37"/>
      <c r="U51" s="37"/>
      <c r="V51" s="37"/>
      <c r="W51" s="38">
        <v>9240.0</v>
      </c>
      <c r="X51" s="37"/>
      <c r="Y51" s="37"/>
      <c r="Z51" s="38"/>
      <c r="AA51" s="37"/>
      <c r="AB51" s="37"/>
      <c r="AC51" s="38"/>
      <c r="AD51" s="37"/>
      <c r="AE51" s="37"/>
      <c r="AF51" s="37"/>
      <c r="AG51" s="37"/>
      <c r="AH51" s="37"/>
      <c r="AI51" s="37"/>
      <c r="AJ51" s="38">
        <v>10164.0</v>
      </c>
      <c r="AK51" s="37"/>
      <c r="AL51" s="37"/>
      <c r="AM51" s="37"/>
      <c r="AN51" s="57"/>
      <c r="AO51" s="37"/>
      <c r="AP51" s="37"/>
      <c r="AQ51" s="38">
        <v>16104.0</v>
      </c>
      <c r="AR51" s="37"/>
      <c r="AS51" s="37"/>
      <c r="AT51" s="38"/>
      <c r="AU51" s="37"/>
      <c r="AV51" s="37"/>
      <c r="AW51" s="37"/>
      <c r="AX51" s="38">
        <v>3037.0</v>
      </c>
      <c r="AY51" s="37"/>
      <c r="AZ51" s="38">
        <v>594.0</v>
      </c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40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41"/>
    </row>
    <row r="52">
      <c r="A52" s="94" t="s">
        <v>38</v>
      </c>
      <c r="B52" s="43" t="s">
        <v>50</v>
      </c>
      <c r="C52" s="43" t="s">
        <v>51</v>
      </c>
      <c r="D52" s="45" t="s">
        <v>56</v>
      </c>
      <c r="E52" s="43" t="s">
        <v>23</v>
      </c>
      <c r="F52" s="43" t="s">
        <v>53</v>
      </c>
      <c r="G52" s="45" t="s">
        <v>3</v>
      </c>
      <c r="H52" s="46">
        <f t="shared" si="4"/>
        <v>41308</v>
      </c>
      <c r="I52" s="49"/>
      <c r="J52" s="49"/>
      <c r="K52" s="49"/>
      <c r="L52" s="49"/>
      <c r="M52" s="49"/>
      <c r="N52" s="49"/>
      <c r="O52" s="48"/>
      <c r="P52" s="50"/>
      <c r="Q52" s="50"/>
      <c r="R52" s="51"/>
      <c r="S52" s="50"/>
      <c r="T52" s="50"/>
      <c r="U52" s="50"/>
      <c r="V52" s="50"/>
      <c r="W52" s="50"/>
      <c r="X52" s="50"/>
      <c r="Y52" s="50"/>
      <c r="Z52" s="51"/>
      <c r="AA52" s="50"/>
      <c r="AB52" s="50"/>
      <c r="AC52" s="51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69">
        <v>9240.0</v>
      </c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1">
        <v>10164.0</v>
      </c>
      <c r="BK52" s="50"/>
      <c r="BL52" s="50"/>
      <c r="BM52" s="50"/>
      <c r="BN52" s="51">
        <v>8400.0</v>
      </c>
      <c r="BO52" s="50"/>
      <c r="BP52" s="50"/>
      <c r="BQ52" s="50"/>
      <c r="BR52" s="50"/>
      <c r="BS52" s="51">
        <v>10164.0</v>
      </c>
      <c r="BT52" s="50"/>
      <c r="BU52" s="50"/>
      <c r="BV52" s="50"/>
      <c r="BW52" s="50"/>
      <c r="BX52" s="50"/>
      <c r="BY52" s="50"/>
      <c r="BZ52" s="51">
        <v>3340.0</v>
      </c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3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4"/>
    </row>
    <row r="53">
      <c r="A53" s="29" t="s">
        <v>17</v>
      </c>
      <c r="B53" s="30" t="s">
        <v>50</v>
      </c>
      <c r="C53" s="30" t="s">
        <v>57</v>
      </c>
      <c r="D53" s="30" t="s">
        <v>58</v>
      </c>
      <c r="E53" s="30" t="s">
        <v>9</v>
      </c>
      <c r="F53" s="30" t="s">
        <v>21</v>
      </c>
      <c r="G53" s="30" t="s">
        <v>4</v>
      </c>
      <c r="H53" s="33">
        <f t="shared" si="4"/>
        <v>150148</v>
      </c>
      <c r="I53" s="34"/>
      <c r="J53" s="36"/>
      <c r="K53" s="36"/>
      <c r="L53" s="36"/>
      <c r="M53" s="36"/>
      <c r="N53" s="36"/>
      <c r="O53" s="36"/>
      <c r="P53" s="38"/>
      <c r="Q53" s="38"/>
      <c r="R53" s="38"/>
      <c r="S53" s="37"/>
      <c r="T53" s="38"/>
      <c r="U53" s="38"/>
      <c r="V53" s="38"/>
      <c r="W53" s="37"/>
      <c r="X53" s="37"/>
      <c r="Y53" s="37"/>
      <c r="Z53" s="38"/>
      <c r="AA53" s="37"/>
      <c r="AB53" s="37"/>
      <c r="AC53" s="37"/>
      <c r="AD53" s="38"/>
      <c r="AE53" s="38"/>
      <c r="AF53" s="37"/>
      <c r="AG53" s="38">
        <v>25025.0</v>
      </c>
      <c r="AH53" s="38"/>
      <c r="AI53" s="37"/>
      <c r="AJ53" s="37"/>
      <c r="AK53" s="37"/>
      <c r="AL53" s="37"/>
      <c r="AM53" s="37"/>
      <c r="AN53" s="57"/>
      <c r="AO53" s="37"/>
      <c r="AP53" s="37"/>
      <c r="AQ53" s="37"/>
      <c r="AR53" s="37"/>
      <c r="AS53" s="37"/>
      <c r="AT53" s="37"/>
      <c r="AU53" s="37"/>
      <c r="AV53" s="38"/>
      <c r="AW53" s="37"/>
      <c r="AX53" s="37"/>
      <c r="AY53" s="38"/>
      <c r="AZ53" s="38"/>
      <c r="BA53" s="38">
        <v>43098.0</v>
      </c>
      <c r="BB53" s="37"/>
      <c r="BC53" s="37"/>
      <c r="BD53" s="38"/>
      <c r="BE53" s="37"/>
      <c r="BF53" s="37"/>
      <c r="BG53" s="37"/>
      <c r="BH53" s="37"/>
      <c r="BI53" s="38"/>
      <c r="BJ53" s="37"/>
      <c r="BK53" s="37"/>
      <c r="BL53" s="38">
        <v>55610.0</v>
      </c>
      <c r="BM53" s="37"/>
      <c r="BN53" s="37"/>
      <c r="BO53" s="37"/>
      <c r="BP53" s="37"/>
      <c r="BQ53" s="37"/>
      <c r="BR53" s="38"/>
      <c r="BS53" s="37"/>
      <c r="BT53" s="37"/>
      <c r="BU53" s="37"/>
      <c r="BV53" s="38"/>
      <c r="BW53" s="37"/>
      <c r="BX53" s="37"/>
      <c r="BY53" s="37"/>
      <c r="BZ53" s="38"/>
      <c r="CA53" s="37"/>
      <c r="CB53" s="37"/>
      <c r="CC53" s="37"/>
      <c r="CD53" s="38"/>
      <c r="CE53" s="37"/>
      <c r="CF53" s="37"/>
      <c r="CG53" s="37"/>
      <c r="CH53" s="37"/>
      <c r="CI53" s="38"/>
      <c r="CJ53" s="37"/>
      <c r="CK53" s="37"/>
      <c r="CL53" s="37"/>
      <c r="CM53" s="40"/>
      <c r="CN53" s="37"/>
      <c r="CO53" s="37"/>
      <c r="CP53" s="37"/>
      <c r="CQ53" s="37"/>
      <c r="CR53" s="37"/>
      <c r="CS53" s="37"/>
      <c r="CT53" s="37"/>
      <c r="CU53" s="37"/>
      <c r="CV53" s="38">
        <v>26415.0</v>
      </c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41"/>
    </row>
    <row r="54">
      <c r="A54" s="29" t="s">
        <v>17</v>
      </c>
      <c r="B54" s="30" t="s">
        <v>50</v>
      </c>
      <c r="C54" s="30" t="s">
        <v>57</v>
      </c>
      <c r="D54" s="30" t="s">
        <v>58</v>
      </c>
      <c r="E54" s="30" t="s">
        <v>22</v>
      </c>
      <c r="F54" s="30" t="s">
        <v>21</v>
      </c>
      <c r="G54" s="30" t="s">
        <v>4</v>
      </c>
      <c r="H54" s="33">
        <f t="shared" si="4"/>
        <v>131173</v>
      </c>
      <c r="I54" s="34"/>
      <c r="J54" s="36"/>
      <c r="K54" s="36"/>
      <c r="L54" s="36"/>
      <c r="M54" s="36"/>
      <c r="N54" s="36"/>
      <c r="O54" s="36"/>
      <c r="P54" s="38">
        <v>440.0</v>
      </c>
      <c r="Q54" s="37"/>
      <c r="R54" s="37"/>
      <c r="S54" s="37"/>
      <c r="T54" s="37"/>
      <c r="U54" s="37"/>
      <c r="V54" s="38">
        <v>7000.0</v>
      </c>
      <c r="W54" s="37"/>
      <c r="X54" s="37"/>
      <c r="Y54" s="37"/>
      <c r="Z54" s="37"/>
      <c r="AA54" s="37"/>
      <c r="AB54" s="37"/>
      <c r="AC54" s="37"/>
      <c r="AD54" s="38"/>
      <c r="AE54" s="38">
        <v>25025.0</v>
      </c>
      <c r="AF54" s="37"/>
      <c r="AG54" s="37"/>
      <c r="AH54" s="37"/>
      <c r="AI54" s="37"/>
      <c r="AJ54" s="37"/>
      <c r="AK54" s="37"/>
      <c r="AL54" s="37"/>
      <c r="AM54" s="37"/>
      <c r="AN54" s="5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8">
        <v>43098.0</v>
      </c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8">
        <v>55610.0</v>
      </c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40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41"/>
    </row>
    <row r="55">
      <c r="A55" s="29" t="s">
        <v>17</v>
      </c>
      <c r="B55" s="30" t="s">
        <v>50</v>
      </c>
      <c r="C55" s="30" t="s">
        <v>57</v>
      </c>
      <c r="D55" s="30" t="s">
        <v>58</v>
      </c>
      <c r="E55" s="30" t="s">
        <v>23</v>
      </c>
      <c r="F55" s="30" t="s">
        <v>21</v>
      </c>
      <c r="G55" s="30" t="s">
        <v>4</v>
      </c>
      <c r="H55" s="33">
        <f t="shared" si="4"/>
        <v>130733</v>
      </c>
      <c r="I55" s="34"/>
      <c r="J55" s="36"/>
      <c r="K55" s="36"/>
      <c r="L55" s="36"/>
      <c r="M55" s="35"/>
      <c r="N55" s="36"/>
      <c r="O55" s="36"/>
      <c r="P55" s="37"/>
      <c r="Q55" s="37"/>
      <c r="R55" s="38"/>
      <c r="S55" s="37"/>
      <c r="T55" s="37"/>
      <c r="U55" s="38"/>
      <c r="V55" s="38"/>
      <c r="W55" s="37"/>
      <c r="X55" s="37"/>
      <c r="Y55" s="38"/>
      <c r="Z55" s="38"/>
      <c r="AA55" s="38"/>
      <c r="AB55" s="37"/>
      <c r="AC55" s="38"/>
      <c r="AD55" s="38">
        <v>7000.0</v>
      </c>
      <c r="AE55" s="38"/>
      <c r="AF55" s="37"/>
      <c r="AG55" s="38"/>
      <c r="AH55" s="37"/>
      <c r="AI55" s="38"/>
      <c r="AJ55" s="37"/>
      <c r="AK55" s="37"/>
      <c r="AL55" s="37"/>
      <c r="AM55" s="38">
        <v>25025.0</v>
      </c>
      <c r="AN55" s="5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8">
        <v>43098.0</v>
      </c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8">
        <v>55610.0</v>
      </c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40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41"/>
    </row>
    <row r="56">
      <c r="A56" s="17" t="s">
        <v>17</v>
      </c>
      <c r="B56" s="18" t="s">
        <v>50</v>
      </c>
      <c r="C56" s="18" t="s">
        <v>57</v>
      </c>
      <c r="D56" s="18" t="s">
        <v>59</v>
      </c>
      <c r="E56" s="18" t="s">
        <v>9</v>
      </c>
      <c r="F56" s="18" t="s">
        <v>21</v>
      </c>
      <c r="G56" s="18" t="s">
        <v>4</v>
      </c>
      <c r="H56" s="21">
        <f t="shared" si="4"/>
        <v>305517</v>
      </c>
      <c r="I56" s="114">
        <v>30010.0</v>
      </c>
      <c r="J56" s="22"/>
      <c r="K56" s="22"/>
      <c r="L56" s="22"/>
      <c r="M56" s="23">
        <v>36529.0</v>
      </c>
      <c r="N56" s="22"/>
      <c r="O56" s="22"/>
      <c r="P56" s="24"/>
      <c r="Q56" s="24"/>
      <c r="R56" s="25"/>
      <c r="S56" s="24"/>
      <c r="T56" s="24"/>
      <c r="U56" s="25"/>
      <c r="V56" s="25">
        <v>10931.0</v>
      </c>
      <c r="W56" s="24"/>
      <c r="X56" s="24"/>
      <c r="Y56" s="25"/>
      <c r="Z56" s="25"/>
      <c r="AA56" s="25"/>
      <c r="AB56" s="24"/>
      <c r="AC56" s="25"/>
      <c r="AD56" s="24"/>
      <c r="AE56" s="25"/>
      <c r="AF56" s="24"/>
      <c r="AG56" s="25"/>
      <c r="AH56" s="24"/>
      <c r="AI56" s="25"/>
      <c r="AJ56" s="24"/>
      <c r="AK56" s="24"/>
      <c r="AL56" s="25">
        <v>3828.0</v>
      </c>
      <c r="AM56" s="25"/>
      <c r="AN56" s="26"/>
      <c r="AO56" s="25"/>
      <c r="AP56" s="25">
        <v>3140.0</v>
      </c>
      <c r="AQ56" s="25">
        <v>60.0</v>
      </c>
      <c r="AR56" s="25"/>
      <c r="AS56" s="25">
        <v>68526.0</v>
      </c>
      <c r="AT56" s="25"/>
      <c r="AU56" s="25"/>
      <c r="AV56" s="25"/>
      <c r="AW56" s="25"/>
      <c r="AX56" s="25"/>
      <c r="AY56" s="25"/>
      <c r="AZ56" s="25"/>
      <c r="BA56" s="25"/>
      <c r="BB56" s="25"/>
      <c r="BC56" s="25">
        <v>48982.0</v>
      </c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>
        <v>30917.0</v>
      </c>
      <c r="BQ56" s="25">
        <v>23526.0</v>
      </c>
      <c r="BR56" s="25"/>
      <c r="BS56" s="25"/>
      <c r="BT56" s="25"/>
      <c r="BU56" s="25"/>
      <c r="BV56" s="25"/>
      <c r="BW56" s="25"/>
      <c r="BX56" s="25"/>
      <c r="BY56" s="25">
        <v>928.0</v>
      </c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>
        <v>5650.0</v>
      </c>
      <c r="CL56" s="25"/>
      <c r="CM56" s="112"/>
      <c r="CN56" s="25"/>
      <c r="CO56" s="25"/>
      <c r="CP56" s="25"/>
      <c r="CQ56" s="25"/>
      <c r="CR56" s="25"/>
      <c r="CS56" s="25"/>
      <c r="CT56" s="25"/>
      <c r="CU56" s="25">
        <v>5254.0</v>
      </c>
      <c r="CV56" s="25">
        <v>9072.0</v>
      </c>
      <c r="CW56" s="25">
        <v>13443.0</v>
      </c>
      <c r="CX56" s="25">
        <v>9467.0</v>
      </c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>
        <v>5254.0</v>
      </c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113"/>
    </row>
    <row r="57">
      <c r="A57" s="29" t="s">
        <v>17</v>
      </c>
      <c r="B57" s="30" t="s">
        <v>50</v>
      </c>
      <c r="C57" s="30" t="s">
        <v>57</v>
      </c>
      <c r="D57" s="30" t="s">
        <v>59</v>
      </c>
      <c r="E57" s="30" t="s">
        <v>22</v>
      </c>
      <c r="F57" s="30" t="s">
        <v>21</v>
      </c>
      <c r="G57" s="30" t="s">
        <v>4</v>
      </c>
      <c r="H57" s="33">
        <f t="shared" si="4"/>
        <v>263027</v>
      </c>
      <c r="I57" s="66">
        <v>30010.0</v>
      </c>
      <c r="J57" s="36"/>
      <c r="K57" s="36"/>
      <c r="L57" s="36"/>
      <c r="M57" s="35">
        <v>36529.0</v>
      </c>
      <c r="N57" s="36"/>
      <c r="O57" s="36"/>
      <c r="P57" s="37"/>
      <c r="Q57" s="37"/>
      <c r="R57" s="37"/>
      <c r="S57" s="37"/>
      <c r="T57" s="37"/>
      <c r="U57" s="37"/>
      <c r="V57" s="38">
        <v>10931.0</v>
      </c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8">
        <v>3828.0</v>
      </c>
      <c r="AM57" s="37"/>
      <c r="AN57" s="57"/>
      <c r="AO57" s="37"/>
      <c r="AP57" s="38">
        <v>3140.0</v>
      </c>
      <c r="AQ57" s="38">
        <v>60.0</v>
      </c>
      <c r="AR57" s="37"/>
      <c r="AS57" s="38">
        <v>68526.0</v>
      </c>
      <c r="AT57" s="37"/>
      <c r="AU57" s="37"/>
      <c r="AV57" s="37"/>
      <c r="AW57" s="37"/>
      <c r="AX57" s="37"/>
      <c r="AY57" s="37"/>
      <c r="AZ57" s="37"/>
      <c r="BA57" s="37"/>
      <c r="BB57" s="37"/>
      <c r="BC57" s="38">
        <v>48982.0</v>
      </c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8">
        <v>30917.0</v>
      </c>
      <c r="BQ57" s="38">
        <v>23526.0</v>
      </c>
      <c r="BR57" s="38"/>
      <c r="BS57" s="37"/>
      <c r="BT57" s="37"/>
      <c r="BU57" s="37"/>
      <c r="BV57" s="37"/>
      <c r="BW57" s="38"/>
      <c r="BX57" s="37"/>
      <c r="BY57" s="38">
        <v>928.0</v>
      </c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8">
        <v>5650.0</v>
      </c>
      <c r="CL57" s="37"/>
      <c r="CM57" s="40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41"/>
    </row>
    <row r="58">
      <c r="A58" s="42" t="s">
        <v>17</v>
      </c>
      <c r="B58" s="43" t="s">
        <v>50</v>
      </c>
      <c r="C58" s="43" t="s">
        <v>57</v>
      </c>
      <c r="D58" s="43" t="s">
        <v>59</v>
      </c>
      <c r="E58" s="43" t="s">
        <v>23</v>
      </c>
      <c r="F58" s="43" t="s">
        <v>21</v>
      </c>
      <c r="G58" s="43" t="s">
        <v>4</v>
      </c>
      <c r="H58" s="46">
        <f t="shared" si="4"/>
        <v>215044.5</v>
      </c>
      <c r="I58" s="47"/>
      <c r="J58" s="49"/>
      <c r="K58" s="49"/>
      <c r="L58" s="49"/>
      <c r="M58" s="49">
        <f>15700+8269</f>
        <v>23969</v>
      </c>
      <c r="N58" s="49"/>
      <c r="O58" s="49"/>
      <c r="P58" s="50"/>
      <c r="Q58" s="50"/>
      <c r="R58" s="50"/>
      <c r="S58" s="50"/>
      <c r="T58" s="50"/>
      <c r="U58" s="50"/>
      <c r="V58" s="50"/>
      <c r="W58" s="50"/>
      <c r="X58" s="50"/>
      <c r="Y58" s="51"/>
      <c r="Z58" s="50"/>
      <c r="AA58" s="50"/>
      <c r="AB58" s="50"/>
      <c r="AC58" s="50"/>
      <c r="AD58" s="51">
        <v>10931.0</v>
      </c>
      <c r="AE58" s="50"/>
      <c r="AF58" s="50"/>
      <c r="AG58" s="50"/>
      <c r="AH58" s="51"/>
      <c r="AI58" s="51"/>
      <c r="AJ58" s="51"/>
      <c r="AK58" s="50"/>
      <c r="AL58" s="50"/>
      <c r="AM58" s="50"/>
      <c r="AN58" s="58"/>
      <c r="AO58" s="50"/>
      <c r="AP58" s="50"/>
      <c r="AQ58" s="50"/>
      <c r="AR58" s="50"/>
      <c r="AS58" s="50"/>
      <c r="AT58" s="50"/>
      <c r="AU58" s="51">
        <f>3828+3200</f>
        <v>7028</v>
      </c>
      <c r="AV58" s="50"/>
      <c r="AW58" s="50"/>
      <c r="AX58" s="51">
        <v>68526.0</v>
      </c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1">
        <v>33175.0</v>
      </c>
      <c r="BL58" s="51">
        <v>15807.0</v>
      </c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1">
        <v>30917.0</v>
      </c>
      <c r="BY58" s="50"/>
      <c r="BZ58" s="51">
        <v>23526.0</v>
      </c>
      <c r="CA58" s="50"/>
      <c r="CB58" s="50"/>
      <c r="CC58" s="50"/>
      <c r="CD58" s="50"/>
      <c r="CE58" s="50"/>
      <c r="CF58" s="50"/>
      <c r="CG58" s="50"/>
      <c r="CH58" s="51">
        <v>1165.5</v>
      </c>
      <c r="CI58" s="50"/>
      <c r="CJ58" s="50"/>
      <c r="CK58" s="50"/>
      <c r="CL58" s="50"/>
      <c r="CM58" s="53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4"/>
    </row>
    <row r="59">
      <c r="A59" s="29" t="s">
        <v>17</v>
      </c>
      <c r="B59" s="32" t="s">
        <v>50</v>
      </c>
      <c r="C59" s="32" t="s">
        <v>57</v>
      </c>
      <c r="D59" s="32" t="s">
        <v>60</v>
      </c>
      <c r="E59" s="30" t="s">
        <v>9</v>
      </c>
      <c r="F59" s="32" t="s">
        <v>21</v>
      </c>
      <c r="G59" s="32" t="s">
        <v>4</v>
      </c>
      <c r="H59" s="33">
        <f t="shared" si="4"/>
        <v>10400</v>
      </c>
      <c r="I59" s="35"/>
      <c r="J59" s="36"/>
      <c r="K59" s="36"/>
      <c r="L59" s="36"/>
      <c r="M59" s="35"/>
      <c r="N59" s="35"/>
      <c r="O59" s="36"/>
      <c r="P59" s="38"/>
      <c r="Q59" s="37"/>
      <c r="R59" s="37"/>
      <c r="S59" s="37"/>
      <c r="T59" s="37"/>
      <c r="U59" s="37"/>
      <c r="V59" s="38">
        <v>1300.0</v>
      </c>
      <c r="W59" s="37"/>
      <c r="X59" s="37"/>
      <c r="Y59" s="37"/>
      <c r="Z59" s="37"/>
      <c r="AA59" s="37"/>
      <c r="AB59" s="37"/>
      <c r="AC59" s="37"/>
      <c r="AD59" s="37"/>
      <c r="AE59" s="38">
        <v>2600.0</v>
      </c>
      <c r="AF59" s="37"/>
      <c r="AG59" s="37"/>
      <c r="AH59" s="37"/>
      <c r="AI59" s="37"/>
      <c r="AJ59" s="37"/>
      <c r="AK59" s="37"/>
      <c r="AL59" s="37"/>
      <c r="AM59" s="37"/>
      <c r="AN59" s="5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8">
        <v>1300.0</v>
      </c>
      <c r="BZ59" s="38"/>
      <c r="CA59" s="37"/>
      <c r="CB59" s="37"/>
      <c r="CC59" s="37"/>
      <c r="CD59" s="37"/>
      <c r="CE59" s="38">
        <v>1300.0</v>
      </c>
      <c r="CF59" s="37"/>
      <c r="CG59" s="37"/>
      <c r="CH59" s="37"/>
      <c r="CI59" s="37"/>
      <c r="CJ59" s="37"/>
      <c r="CK59" s="37"/>
      <c r="CL59" s="37"/>
      <c r="CM59" s="40"/>
      <c r="CN59" s="37"/>
      <c r="CO59" s="37"/>
      <c r="CP59" s="37"/>
      <c r="CQ59" s="37"/>
      <c r="CR59" s="38">
        <v>1300.0</v>
      </c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8">
        <v>1300.0</v>
      </c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8">
        <v>1300.0</v>
      </c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41"/>
    </row>
    <row r="60">
      <c r="A60" s="29" t="s">
        <v>17</v>
      </c>
      <c r="B60" s="32" t="s">
        <v>50</v>
      </c>
      <c r="C60" s="32" t="s">
        <v>57</v>
      </c>
      <c r="D60" s="32" t="s">
        <v>60</v>
      </c>
      <c r="E60" s="30" t="s">
        <v>22</v>
      </c>
      <c r="F60" s="32" t="s">
        <v>21</v>
      </c>
      <c r="G60" s="32" t="s">
        <v>4</v>
      </c>
      <c r="H60" s="33">
        <f t="shared" si="4"/>
        <v>7150</v>
      </c>
      <c r="I60" s="35"/>
      <c r="J60" s="36"/>
      <c r="K60" s="36"/>
      <c r="L60" s="36"/>
      <c r="M60" s="35"/>
      <c r="N60" s="35"/>
      <c r="O60" s="36"/>
      <c r="P60" s="38"/>
      <c r="Q60" s="37"/>
      <c r="R60" s="37"/>
      <c r="S60" s="37"/>
      <c r="T60" s="37"/>
      <c r="U60" s="37"/>
      <c r="V60" s="38">
        <v>1300.0</v>
      </c>
      <c r="W60" s="37"/>
      <c r="X60" s="37"/>
      <c r="Y60" s="37"/>
      <c r="Z60" s="37"/>
      <c r="AA60" s="37"/>
      <c r="AB60" s="37"/>
      <c r="AC60" s="37"/>
      <c r="AD60" s="37"/>
      <c r="AE60" s="38">
        <v>2600.0</v>
      </c>
      <c r="AF60" s="37"/>
      <c r="AG60" s="37"/>
      <c r="AH60" s="37"/>
      <c r="AI60" s="37"/>
      <c r="AJ60" s="37"/>
      <c r="AK60" s="37"/>
      <c r="AL60" s="37"/>
      <c r="AM60" s="37"/>
      <c r="AN60" s="5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8">
        <v>1300.0</v>
      </c>
      <c r="BZ60" s="37"/>
      <c r="CA60" s="37"/>
      <c r="CB60" s="37"/>
      <c r="CC60" s="37"/>
      <c r="CD60" s="37"/>
      <c r="CE60" s="38">
        <v>1950.0</v>
      </c>
      <c r="CF60" s="37"/>
      <c r="CG60" s="37"/>
      <c r="CH60" s="37"/>
      <c r="CI60" s="37"/>
      <c r="CJ60" s="37"/>
      <c r="CK60" s="37"/>
      <c r="CL60" s="37"/>
      <c r="CM60" s="40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41"/>
    </row>
    <row r="61">
      <c r="A61" s="29" t="s">
        <v>17</v>
      </c>
      <c r="B61" s="32" t="s">
        <v>50</v>
      </c>
      <c r="C61" s="32" t="s">
        <v>57</v>
      </c>
      <c r="D61" s="32" t="s">
        <v>60</v>
      </c>
      <c r="E61" s="30" t="s">
        <v>23</v>
      </c>
      <c r="F61" s="32" t="s">
        <v>21</v>
      </c>
      <c r="G61" s="32" t="s">
        <v>4</v>
      </c>
      <c r="H61" s="33">
        <f t="shared" si="4"/>
        <v>1300</v>
      </c>
      <c r="I61" s="35"/>
      <c r="J61" s="36"/>
      <c r="K61" s="36"/>
      <c r="L61" s="36"/>
      <c r="M61" s="35"/>
      <c r="N61" s="35"/>
      <c r="O61" s="36"/>
      <c r="P61" s="38"/>
      <c r="Q61" s="37"/>
      <c r="R61" s="37"/>
      <c r="S61" s="37"/>
      <c r="T61" s="37"/>
      <c r="U61" s="37"/>
      <c r="V61" s="37"/>
      <c r="W61" s="37"/>
      <c r="X61" s="37"/>
      <c r="Y61" s="38">
        <v>1300.0</v>
      </c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5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8"/>
      <c r="CE61" s="37"/>
      <c r="CF61" s="37"/>
      <c r="CG61" s="37"/>
      <c r="CH61" s="37"/>
      <c r="CI61" s="37"/>
      <c r="CJ61" s="37"/>
      <c r="CK61" s="37"/>
      <c r="CL61" s="37"/>
      <c r="CM61" s="40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41"/>
    </row>
    <row r="62">
      <c r="A62" s="59" t="s">
        <v>38</v>
      </c>
      <c r="B62" s="18" t="s">
        <v>50</v>
      </c>
      <c r="C62" s="18" t="s">
        <v>57</v>
      </c>
      <c r="D62" s="20" t="s">
        <v>61</v>
      </c>
      <c r="E62" s="18" t="s">
        <v>9</v>
      </c>
      <c r="F62" s="18" t="s">
        <v>21</v>
      </c>
      <c r="G62" s="20" t="s">
        <v>4</v>
      </c>
      <c r="H62" s="21">
        <f t="shared" si="4"/>
        <v>17770</v>
      </c>
      <c r="I62" s="22"/>
      <c r="J62" s="22"/>
      <c r="K62" s="22"/>
      <c r="L62" s="22"/>
      <c r="M62" s="22"/>
      <c r="N62" s="22"/>
      <c r="O62" s="23">
        <v>8885.0</v>
      </c>
      <c r="P62" s="24"/>
      <c r="Q62" s="24"/>
      <c r="R62" s="25"/>
      <c r="S62" s="24"/>
      <c r="T62" s="24"/>
      <c r="U62" s="24"/>
      <c r="V62" s="24"/>
      <c r="W62" s="24"/>
      <c r="X62" s="24"/>
      <c r="Y62" s="24"/>
      <c r="Z62" s="25"/>
      <c r="AA62" s="24"/>
      <c r="AB62" s="24"/>
      <c r="AC62" s="25">
        <v>8885.0</v>
      </c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6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7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8"/>
    </row>
    <row r="63">
      <c r="A63" s="91" t="s">
        <v>38</v>
      </c>
      <c r="B63" s="30" t="s">
        <v>50</v>
      </c>
      <c r="C63" s="30" t="s">
        <v>57</v>
      </c>
      <c r="D63" s="32" t="s">
        <v>61</v>
      </c>
      <c r="E63" s="30" t="s">
        <v>22</v>
      </c>
      <c r="F63" s="30" t="s">
        <v>21</v>
      </c>
      <c r="G63" s="32" t="s">
        <v>4</v>
      </c>
      <c r="H63" s="33">
        <f t="shared" si="4"/>
        <v>17770</v>
      </c>
      <c r="I63" s="36"/>
      <c r="J63" s="36"/>
      <c r="K63" s="36"/>
      <c r="L63" s="36"/>
      <c r="M63" s="36"/>
      <c r="N63" s="36"/>
      <c r="O63" s="35">
        <v>8885.0</v>
      </c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8">
        <v>8885.0</v>
      </c>
      <c r="AG63" s="37"/>
      <c r="AH63" s="37"/>
      <c r="AI63" s="37"/>
      <c r="AJ63" s="37"/>
      <c r="AK63" s="37"/>
      <c r="AL63" s="37"/>
      <c r="AM63" s="37"/>
      <c r="AN63" s="5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40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41"/>
    </row>
    <row r="64">
      <c r="A64" s="94" t="s">
        <v>38</v>
      </c>
      <c r="B64" s="43" t="s">
        <v>50</v>
      </c>
      <c r="C64" s="43" t="s">
        <v>57</v>
      </c>
      <c r="D64" s="45" t="s">
        <v>61</v>
      </c>
      <c r="E64" s="43" t="s">
        <v>23</v>
      </c>
      <c r="F64" s="43" t="s">
        <v>21</v>
      </c>
      <c r="G64" s="45" t="s">
        <v>4</v>
      </c>
      <c r="H64" s="46">
        <f t="shared" si="4"/>
        <v>21670</v>
      </c>
      <c r="I64" s="49"/>
      <c r="J64" s="49"/>
      <c r="K64" s="49"/>
      <c r="L64" s="49"/>
      <c r="M64" s="49"/>
      <c r="N64" s="48"/>
      <c r="O64" s="49"/>
      <c r="P64" s="50"/>
      <c r="Q64" s="50"/>
      <c r="R64" s="50"/>
      <c r="S64" s="50"/>
      <c r="T64" s="51">
        <v>8885.0</v>
      </c>
      <c r="U64" s="50"/>
      <c r="V64" s="51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1"/>
      <c r="AJ64" s="51">
        <v>11485.0</v>
      </c>
      <c r="AK64" s="50"/>
      <c r="AL64" s="50"/>
      <c r="AM64" s="50"/>
      <c r="AN64" s="58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1">
        <v>1300.0</v>
      </c>
      <c r="CE64" s="50"/>
      <c r="CF64" s="50"/>
      <c r="CG64" s="50"/>
      <c r="CH64" s="50"/>
      <c r="CI64" s="50"/>
      <c r="CJ64" s="50"/>
      <c r="CK64" s="50"/>
      <c r="CL64" s="50"/>
      <c r="CM64" s="53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4"/>
    </row>
    <row r="65">
      <c r="A65" s="91" t="s">
        <v>38</v>
      </c>
      <c r="B65" s="30" t="s">
        <v>50</v>
      </c>
      <c r="C65" s="30" t="s">
        <v>57</v>
      </c>
      <c r="D65" s="30" t="s">
        <v>62</v>
      </c>
      <c r="E65" s="30" t="s">
        <v>9</v>
      </c>
      <c r="F65" s="30" t="s">
        <v>26</v>
      </c>
      <c r="G65" s="30" t="s">
        <v>5</v>
      </c>
      <c r="H65" s="33">
        <f t="shared" si="4"/>
        <v>4590800</v>
      </c>
      <c r="I65" s="34"/>
      <c r="J65" s="36"/>
      <c r="K65" s="36"/>
      <c r="L65" s="36"/>
      <c r="M65" s="36"/>
      <c r="N65" s="36"/>
      <c r="O65" s="36"/>
      <c r="P65" s="37"/>
      <c r="Q65" s="37"/>
      <c r="R65" s="37"/>
      <c r="S65" s="37"/>
      <c r="T65" s="37"/>
      <c r="U65" s="37"/>
      <c r="V65" s="37"/>
      <c r="W65" s="37"/>
      <c r="X65" s="37"/>
      <c r="Y65" s="38">
        <v>1150000.0</v>
      </c>
      <c r="Z65" s="37"/>
      <c r="AA65" s="37"/>
      <c r="AB65" s="37"/>
      <c r="AC65" s="37"/>
      <c r="AD65" s="37"/>
      <c r="AE65" s="37"/>
      <c r="AF65" s="37"/>
      <c r="AG65" s="37"/>
      <c r="AH65" s="38">
        <v>1150000.0</v>
      </c>
      <c r="AI65" s="37"/>
      <c r="AJ65" s="37"/>
      <c r="AK65" s="37"/>
      <c r="AL65" s="37"/>
      <c r="AM65" s="37"/>
      <c r="AN65" s="57"/>
      <c r="AO65" s="37"/>
      <c r="AP65" s="37"/>
      <c r="AQ65" s="37"/>
      <c r="AR65" s="37"/>
      <c r="AS65" s="37"/>
      <c r="AT65" s="37"/>
      <c r="AU65" s="37"/>
      <c r="AV65" s="38"/>
      <c r="AW65" s="37"/>
      <c r="AX65" s="38"/>
      <c r="AY65" s="37"/>
      <c r="AZ65" s="38">
        <v>1145400.0</v>
      </c>
      <c r="BA65" s="37"/>
      <c r="BB65" s="37"/>
      <c r="BC65" s="37"/>
      <c r="BD65" s="38"/>
      <c r="BE65" s="37"/>
      <c r="BF65" s="37"/>
      <c r="BG65" s="38"/>
      <c r="BH65" s="37"/>
      <c r="BI65" s="38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8">
        <v>1145400.0</v>
      </c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40"/>
      <c r="CN65" s="37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7"/>
      <c r="DS65" s="37"/>
      <c r="DT65" s="37"/>
      <c r="DU65" s="37"/>
      <c r="DV65" s="37"/>
      <c r="DW65" s="37"/>
      <c r="DX65" s="37"/>
      <c r="DY65" s="37"/>
      <c r="DZ65" s="37"/>
      <c r="EA65" s="37"/>
      <c r="EB65" s="37"/>
      <c r="EC65" s="37"/>
      <c r="ED65" s="37"/>
      <c r="EE65" s="37"/>
      <c r="EF65" s="37"/>
      <c r="EG65" s="37"/>
      <c r="EH65" s="37"/>
      <c r="EI65" s="37"/>
      <c r="EJ65" s="37"/>
      <c r="EK65" s="37"/>
      <c r="EL65" s="37"/>
      <c r="EM65" s="37"/>
      <c r="EN65" s="37"/>
      <c r="EO65" s="41"/>
    </row>
    <row r="66">
      <c r="A66" s="91" t="s">
        <v>38</v>
      </c>
      <c r="B66" s="30" t="s">
        <v>50</v>
      </c>
      <c r="C66" s="30" t="s">
        <v>57</v>
      </c>
      <c r="D66" s="30" t="s">
        <v>62</v>
      </c>
      <c r="E66" s="30" t="s">
        <v>22</v>
      </c>
      <c r="F66" s="30" t="s">
        <v>26</v>
      </c>
      <c r="G66" s="30" t="s">
        <v>5</v>
      </c>
      <c r="H66" s="33">
        <f t="shared" si="4"/>
        <v>4758010</v>
      </c>
      <c r="I66" s="36"/>
      <c r="J66" s="36"/>
      <c r="K66" s="36"/>
      <c r="L66" s="36"/>
      <c r="M66" s="36"/>
      <c r="N66" s="36"/>
      <c r="O66" s="36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8">
        <v>1150000.0</v>
      </c>
      <c r="AG66" s="37"/>
      <c r="AH66" s="37"/>
      <c r="AI66" s="37"/>
      <c r="AJ66" s="38">
        <v>1317210.0</v>
      </c>
      <c r="AK66" s="37"/>
      <c r="AL66" s="37"/>
      <c r="AM66" s="37"/>
      <c r="AN66" s="5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8">
        <v>1145400.0</v>
      </c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8">
        <v>1145400.0</v>
      </c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40"/>
      <c r="CN66" s="37"/>
      <c r="CO66" s="37"/>
      <c r="CP66" s="37"/>
      <c r="CQ66" s="37"/>
      <c r="CR66" s="37"/>
      <c r="CS66" s="37"/>
      <c r="CT66" s="37"/>
      <c r="CU66" s="37"/>
      <c r="CV66" s="37"/>
      <c r="CW66" s="37"/>
      <c r="CX66" s="37"/>
      <c r="CY66" s="37"/>
      <c r="CZ66" s="37"/>
      <c r="DA66" s="37"/>
      <c r="DB66" s="37"/>
      <c r="DC66" s="37"/>
      <c r="DD66" s="37"/>
      <c r="DE66" s="37"/>
      <c r="DF66" s="37"/>
      <c r="DG66" s="37"/>
      <c r="DH66" s="37"/>
      <c r="DI66" s="37"/>
      <c r="DJ66" s="37"/>
      <c r="DK66" s="37"/>
      <c r="DL66" s="37"/>
      <c r="DM66" s="37"/>
      <c r="DN66" s="37"/>
      <c r="DO66" s="37"/>
      <c r="DP66" s="37"/>
      <c r="DQ66" s="37"/>
      <c r="DR66" s="37"/>
      <c r="DS66" s="37"/>
      <c r="DT66" s="37"/>
      <c r="DU66" s="37"/>
      <c r="DV66" s="37"/>
      <c r="DW66" s="37"/>
      <c r="DX66" s="37"/>
      <c r="DY66" s="37"/>
      <c r="DZ66" s="37"/>
      <c r="EA66" s="37"/>
      <c r="EB66" s="37"/>
      <c r="EC66" s="37"/>
      <c r="ED66" s="37"/>
      <c r="EE66" s="37"/>
      <c r="EF66" s="37"/>
      <c r="EG66" s="37"/>
      <c r="EH66" s="37"/>
      <c r="EI66" s="37"/>
      <c r="EJ66" s="37"/>
      <c r="EK66" s="37"/>
      <c r="EL66" s="37"/>
      <c r="EM66" s="37"/>
      <c r="EN66" s="37"/>
      <c r="EO66" s="41"/>
    </row>
    <row r="67">
      <c r="A67" s="91" t="s">
        <v>38</v>
      </c>
      <c r="B67" s="30" t="s">
        <v>50</v>
      </c>
      <c r="C67" s="30" t="s">
        <v>57</v>
      </c>
      <c r="D67" s="30" t="s">
        <v>62</v>
      </c>
      <c r="E67" s="30" t="s">
        <v>23</v>
      </c>
      <c r="F67" s="30" t="s">
        <v>26</v>
      </c>
      <c r="G67" s="30" t="s">
        <v>5</v>
      </c>
      <c r="H67" s="33">
        <f t="shared" si="4"/>
        <v>3921540</v>
      </c>
      <c r="I67" s="36"/>
      <c r="J67" s="35"/>
      <c r="K67" s="36"/>
      <c r="L67" s="36"/>
      <c r="M67" s="36"/>
      <c r="N67" s="35"/>
      <c r="O67" s="36"/>
      <c r="P67" s="37"/>
      <c r="Q67" s="37"/>
      <c r="R67" s="37"/>
      <c r="S67" s="38"/>
      <c r="T67" s="37"/>
      <c r="U67" s="37"/>
      <c r="V67" s="37"/>
      <c r="W67" s="37"/>
      <c r="X67" s="38">
        <v>1202670.0</v>
      </c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8">
        <v>1202250.0</v>
      </c>
      <c r="AK67" s="37"/>
      <c r="AL67" s="37"/>
      <c r="AM67" s="37"/>
      <c r="AN67" s="5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8">
        <v>601335.0</v>
      </c>
      <c r="BD67" s="37"/>
      <c r="BE67" s="37"/>
      <c r="BF67" s="37"/>
      <c r="BG67" s="37"/>
      <c r="BH67" s="37"/>
      <c r="BI67" s="37"/>
      <c r="BJ67" s="37"/>
      <c r="BK67" s="37"/>
      <c r="BL67" s="38">
        <v>601335.0</v>
      </c>
      <c r="BM67" s="37"/>
      <c r="BN67" s="37"/>
      <c r="BO67" s="37"/>
      <c r="BP67" s="37"/>
      <c r="BQ67" s="37"/>
      <c r="BR67" s="37"/>
      <c r="BS67" s="37"/>
      <c r="BT67" s="37"/>
      <c r="BU67" s="37"/>
      <c r="BV67" s="38">
        <v>313950.0</v>
      </c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40"/>
      <c r="CN67" s="37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7"/>
      <c r="DS67" s="37"/>
      <c r="DT67" s="37"/>
      <c r="DU67" s="37"/>
      <c r="DV67" s="37"/>
      <c r="DW67" s="37"/>
      <c r="DX67" s="37"/>
      <c r="DY67" s="37"/>
      <c r="DZ67" s="37"/>
      <c r="EA67" s="37"/>
      <c r="EB67" s="37"/>
      <c r="EC67" s="37"/>
      <c r="ED67" s="37"/>
      <c r="EE67" s="37"/>
      <c r="EF67" s="37"/>
      <c r="EG67" s="37"/>
      <c r="EH67" s="37"/>
      <c r="EI67" s="37"/>
      <c r="EJ67" s="37"/>
      <c r="EK67" s="37"/>
      <c r="EL67" s="37"/>
      <c r="EM67" s="37"/>
      <c r="EN67" s="37"/>
      <c r="EO67" s="41"/>
    </row>
    <row r="68">
      <c r="A68" s="59" t="s">
        <v>38</v>
      </c>
      <c r="B68" s="20" t="s">
        <v>50</v>
      </c>
      <c r="C68" s="20" t="s">
        <v>63</v>
      </c>
      <c r="D68" s="20" t="s">
        <v>64</v>
      </c>
      <c r="E68" s="18" t="s">
        <v>9</v>
      </c>
      <c r="F68" s="20" t="s">
        <v>29</v>
      </c>
      <c r="G68" s="20" t="s">
        <v>7</v>
      </c>
      <c r="H68" s="21">
        <f t="shared" si="4"/>
        <v>39300</v>
      </c>
      <c r="I68" s="23">
        <v>18000.0</v>
      </c>
      <c r="J68" s="22"/>
      <c r="K68" s="22"/>
      <c r="L68" s="22"/>
      <c r="M68" s="23">
        <v>16000.0</v>
      </c>
      <c r="N68" s="23"/>
      <c r="O68" s="22"/>
      <c r="P68" s="25">
        <v>5300.0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6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7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8"/>
    </row>
    <row r="69">
      <c r="A69" s="91" t="s">
        <v>38</v>
      </c>
      <c r="B69" s="30" t="s">
        <v>50</v>
      </c>
      <c r="C69" s="32" t="s">
        <v>63</v>
      </c>
      <c r="D69" s="32" t="s">
        <v>64</v>
      </c>
      <c r="E69" s="30" t="s">
        <v>22</v>
      </c>
      <c r="F69" s="32" t="s">
        <v>29</v>
      </c>
      <c r="G69" s="32" t="s">
        <v>7</v>
      </c>
      <c r="H69" s="33">
        <f t="shared" si="4"/>
        <v>39300</v>
      </c>
      <c r="I69" s="35">
        <v>18000.0</v>
      </c>
      <c r="J69" s="36"/>
      <c r="K69" s="36"/>
      <c r="L69" s="36"/>
      <c r="M69" s="35">
        <v>16000.0</v>
      </c>
      <c r="N69" s="36"/>
      <c r="O69" s="36"/>
      <c r="P69" s="38">
        <v>5300.0</v>
      </c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5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40"/>
      <c r="CN69" s="37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7"/>
      <c r="DS69" s="37"/>
      <c r="DT69" s="37"/>
      <c r="DU69" s="37"/>
      <c r="DV69" s="37"/>
      <c r="DW69" s="37"/>
      <c r="DX69" s="37"/>
      <c r="DY69" s="37"/>
      <c r="DZ69" s="37"/>
      <c r="EA69" s="37"/>
      <c r="EB69" s="37"/>
      <c r="EC69" s="37"/>
      <c r="ED69" s="37"/>
      <c r="EE69" s="37"/>
      <c r="EF69" s="37"/>
      <c r="EG69" s="37"/>
      <c r="EH69" s="37"/>
      <c r="EI69" s="37"/>
      <c r="EJ69" s="37"/>
      <c r="EK69" s="37"/>
      <c r="EL69" s="37"/>
      <c r="EM69" s="37"/>
      <c r="EN69" s="37"/>
      <c r="EO69" s="41"/>
    </row>
    <row r="70">
      <c r="A70" s="94" t="s">
        <v>38</v>
      </c>
      <c r="B70" s="43" t="s">
        <v>50</v>
      </c>
      <c r="C70" s="45" t="s">
        <v>63</v>
      </c>
      <c r="D70" s="45" t="s">
        <v>64</v>
      </c>
      <c r="E70" s="43" t="s">
        <v>23</v>
      </c>
      <c r="F70" s="45" t="s">
        <v>29</v>
      </c>
      <c r="G70" s="45" t="s">
        <v>7</v>
      </c>
      <c r="H70" s="46">
        <f t="shared" si="4"/>
        <v>39300</v>
      </c>
      <c r="I70" s="48">
        <v>9000.0</v>
      </c>
      <c r="J70" s="49"/>
      <c r="K70" s="48"/>
      <c r="L70" s="49"/>
      <c r="M70" s="49"/>
      <c r="N70" s="49"/>
      <c r="O70" s="48">
        <v>16000.0</v>
      </c>
      <c r="P70" s="51"/>
      <c r="Q70" s="50"/>
      <c r="R70" s="51">
        <v>5300.0</v>
      </c>
      <c r="S70" s="51">
        <v>9000.0</v>
      </c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8"/>
      <c r="AO70" s="50"/>
      <c r="AP70" s="50"/>
      <c r="AQ70" s="50"/>
      <c r="AR70" s="50"/>
      <c r="AS70" s="50"/>
      <c r="AT70" s="50"/>
      <c r="AU70" s="50"/>
      <c r="AV70" s="50"/>
      <c r="AW70" s="51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3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4"/>
    </row>
    <row r="71">
      <c r="A71" s="115"/>
      <c r="B71" s="31"/>
      <c r="C71" s="31"/>
      <c r="D71" s="31"/>
      <c r="E71" s="31"/>
      <c r="F71" s="31"/>
      <c r="G71" s="116"/>
      <c r="H71" s="117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93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81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75"/>
      <c r="DX71" s="75"/>
      <c r="DY71" s="75"/>
      <c r="DZ71" s="75"/>
      <c r="EA71" s="75"/>
      <c r="EB71" s="75"/>
      <c r="EC71" s="75"/>
      <c r="ED71" s="75"/>
      <c r="EE71" s="75"/>
      <c r="EF71" s="75"/>
      <c r="EG71" s="75"/>
      <c r="EH71" s="75"/>
      <c r="EI71" s="75"/>
      <c r="EJ71" s="75"/>
      <c r="EK71" s="75"/>
      <c r="EL71" s="75"/>
      <c r="EM71" s="75"/>
      <c r="EN71" s="75"/>
      <c r="EO71" s="77"/>
    </row>
    <row r="72">
      <c r="A72" s="115"/>
      <c r="B72" s="31"/>
      <c r="C72" s="31"/>
      <c r="D72" s="31"/>
      <c r="E72" s="31"/>
      <c r="F72" s="31"/>
      <c r="G72" s="116"/>
      <c r="H72" s="117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93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81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7"/>
    </row>
    <row r="73">
      <c r="A73" s="115"/>
      <c r="B73" s="31"/>
      <c r="C73" s="31"/>
      <c r="D73" s="31"/>
      <c r="E73" s="31"/>
      <c r="F73" s="31"/>
      <c r="G73" s="116"/>
      <c r="H73" s="117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93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81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7"/>
    </row>
    <row r="74">
      <c r="A74" s="115"/>
      <c r="B74" s="31"/>
      <c r="C74" s="31"/>
      <c r="D74" s="31"/>
      <c r="E74" s="31"/>
      <c r="F74" s="31"/>
      <c r="G74" s="116"/>
      <c r="H74" s="117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93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81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7"/>
    </row>
    <row r="75">
      <c r="A75" s="115"/>
      <c r="B75" s="31"/>
      <c r="C75" s="31"/>
      <c r="D75" s="31"/>
      <c r="E75" s="31"/>
      <c r="F75" s="31"/>
      <c r="G75" s="116"/>
      <c r="H75" s="117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93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81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5"/>
      <c r="EA75" s="75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7"/>
    </row>
    <row r="76">
      <c r="A76" s="115"/>
      <c r="B76" s="31"/>
      <c r="C76" s="31"/>
      <c r="D76" s="31"/>
      <c r="E76" s="31"/>
      <c r="F76" s="31"/>
      <c r="G76" s="116"/>
      <c r="H76" s="117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93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81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75"/>
      <c r="DX76" s="75"/>
      <c r="DY76" s="75"/>
      <c r="DZ76" s="75"/>
      <c r="EA76" s="75"/>
      <c r="EB76" s="75"/>
      <c r="EC76" s="75"/>
      <c r="ED76" s="75"/>
      <c r="EE76" s="75"/>
      <c r="EF76" s="75"/>
      <c r="EG76" s="75"/>
      <c r="EH76" s="75"/>
      <c r="EI76" s="75"/>
      <c r="EJ76" s="75"/>
      <c r="EK76" s="75"/>
      <c r="EL76" s="75"/>
      <c r="EM76" s="75"/>
      <c r="EN76" s="75"/>
      <c r="EO76" s="77"/>
    </row>
    <row r="77">
      <c r="A77" s="115"/>
      <c r="B77" s="31"/>
      <c r="C77" s="31"/>
      <c r="D77" s="31"/>
      <c r="E77" s="31"/>
      <c r="F77" s="31"/>
      <c r="G77" s="116"/>
      <c r="H77" s="117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93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81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75"/>
      <c r="DX77" s="75"/>
      <c r="DY77" s="75"/>
      <c r="DZ77" s="75"/>
      <c r="EA77" s="75"/>
      <c r="EB77" s="75"/>
      <c r="EC77" s="75"/>
      <c r="ED77" s="75"/>
      <c r="EE77" s="75"/>
      <c r="EF77" s="75"/>
      <c r="EG77" s="75"/>
      <c r="EH77" s="75"/>
      <c r="EI77" s="75"/>
      <c r="EJ77" s="75"/>
      <c r="EK77" s="75"/>
      <c r="EL77" s="75"/>
      <c r="EM77" s="75"/>
      <c r="EN77" s="75"/>
      <c r="EO77" s="77"/>
    </row>
    <row r="78">
      <c r="A78" s="115"/>
      <c r="B78" s="31"/>
      <c r="C78" s="31"/>
      <c r="D78" s="31"/>
      <c r="E78" s="31"/>
      <c r="F78" s="31"/>
      <c r="G78" s="116"/>
      <c r="H78" s="117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93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81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75"/>
      <c r="DX78" s="75"/>
      <c r="DY78" s="75"/>
      <c r="DZ78" s="75"/>
      <c r="EA78" s="75"/>
      <c r="EB78" s="75"/>
      <c r="EC78" s="75"/>
      <c r="ED78" s="75"/>
      <c r="EE78" s="75"/>
      <c r="EF78" s="75"/>
      <c r="EG78" s="75"/>
      <c r="EH78" s="75"/>
      <c r="EI78" s="75"/>
      <c r="EJ78" s="75"/>
      <c r="EK78" s="75"/>
      <c r="EL78" s="75"/>
      <c r="EM78" s="75"/>
      <c r="EN78" s="75"/>
      <c r="EO78" s="77"/>
    </row>
    <row r="79">
      <c r="A79" s="115"/>
      <c r="B79" s="31"/>
      <c r="C79" s="31"/>
      <c r="D79" s="31"/>
      <c r="E79" s="31"/>
      <c r="F79" s="31"/>
      <c r="G79" s="116"/>
      <c r="H79" s="117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93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81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75"/>
      <c r="DX79" s="75"/>
      <c r="DY79" s="75"/>
      <c r="DZ79" s="75"/>
      <c r="EA79" s="75"/>
      <c r="EB79" s="75"/>
      <c r="EC79" s="75"/>
      <c r="ED79" s="75"/>
      <c r="EE79" s="75"/>
      <c r="EF79" s="75"/>
      <c r="EG79" s="75"/>
      <c r="EH79" s="75"/>
      <c r="EI79" s="75"/>
      <c r="EJ79" s="75"/>
      <c r="EK79" s="75"/>
      <c r="EL79" s="75"/>
      <c r="EM79" s="75"/>
      <c r="EN79" s="75"/>
      <c r="EO79" s="77"/>
    </row>
    <row r="80">
      <c r="A80" s="115"/>
      <c r="B80" s="31"/>
      <c r="C80" s="31"/>
      <c r="D80" s="31"/>
      <c r="E80" s="31"/>
      <c r="F80" s="31"/>
      <c r="G80" s="116"/>
      <c r="H80" s="117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93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81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75"/>
      <c r="DF80" s="75"/>
      <c r="DG80" s="75"/>
      <c r="DH80" s="75"/>
      <c r="DI80" s="75"/>
      <c r="DJ80" s="75"/>
      <c r="DK80" s="75"/>
      <c r="DL80" s="75"/>
      <c r="DM80" s="75"/>
      <c r="DN80" s="75"/>
      <c r="DO80" s="75"/>
      <c r="DP80" s="75"/>
      <c r="DQ80" s="75"/>
      <c r="DR80" s="75"/>
      <c r="DS80" s="75"/>
      <c r="DT80" s="75"/>
      <c r="DU80" s="75"/>
      <c r="DV80" s="75"/>
      <c r="DW80" s="75"/>
      <c r="DX80" s="75"/>
      <c r="DY80" s="75"/>
      <c r="DZ80" s="75"/>
      <c r="EA80" s="75"/>
      <c r="EB80" s="75"/>
      <c r="EC80" s="75"/>
      <c r="ED80" s="75"/>
      <c r="EE80" s="75"/>
      <c r="EF80" s="75"/>
      <c r="EG80" s="75"/>
      <c r="EH80" s="75"/>
      <c r="EI80" s="75"/>
      <c r="EJ80" s="75"/>
      <c r="EK80" s="75"/>
      <c r="EL80" s="75"/>
      <c r="EM80" s="75"/>
      <c r="EN80" s="75"/>
      <c r="EO80" s="77"/>
    </row>
    <row r="81">
      <c r="A81" s="115"/>
      <c r="B81" s="31"/>
      <c r="C81" s="31"/>
      <c r="D81" s="31"/>
      <c r="E81" s="31"/>
      <c r="F81" s="31"/>
      <c r="G81" s="116"/>
      <c r="H81" s="117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93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81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7"/>
    </row>
    <row r="82">
      <c r="A82" s="115"/>
      <c r="B82" s="31"/>
      <c r="C82" s="31"/>
      <c r="D82" s="31"/>
      <c r="E82" s="31"/>
      <c r="F82" s="31"/>
      <c r="G82" s="116"/>
      <c r="H82" s="117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93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81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  <c r="DR82" s="75"/>
      <c r="DS82" s="75"/>
      <c r="DT82" s="75"/>
      <c r="DU82" s="75"/>
      <c r="DV82" s="75"/>
      <c r="DW82" s="75"/>
      <c r="DX82" s="75"/>
      <c r="DY82" s="75"/>
      <c r="DZ82" s="75"/>
      <c r="EA82" s="75"/>
      <c r="EB82" s="75"/>
      <c r="EC82" s="75"/>
      <c r="ED82" s="75"/>
      <c r="EE82" s="75"/>
      <c r="EF82" s="75"/>
      <c r="EG82" s="75"/>
      <c r="EH82" s="75"/>
      <c r="EI82" s="75"/>
      <c r="EJ82" s="75"/>
      <c r="EK82" s="75"/>
      <c r="EL82" s="75"/>
      <c r="EM82" s="75"/>
      <c r="EN82" s="75"/>
      <c r="EO82" s="77"/>
    </row>
    <row r="83">
      <c r="A83" s="115"/>
      <c r="B83" s="31"/>
      <c r="C83" s="31"/>
      <c r="D83" s="31"/>
      <c r="E83" s="31"/>
      <c r="F83" s="31"/>
      <c r="G83" s="116"/>
      <c r="H83" s="117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93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81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75"/>
      <c r="DX83" s="75"/>
      <c r="DY83" s="75"/>
      <c r="DZ83" s="75"/>
      <c r="EA83" s="75"/>
      <c r="EB83" s="75"/>
      <c r="EC83" s="75"/>
      <c r="ED83" s="75"/>
      <c r="EE83" s="75"/>
      <c r="EF83" s="75"/>
      <c r="EG83" s="75"/>
      <c r="EH83" s="75"/>
      <c r="EI83" s="75"/>
      <c r="EJ83" s="75"/>
      <c r="EK83" s="75"/>
      <c r="EL83" s="75"/>
      <c r="EM83" s="75"/>
      <c r="EN83" s="75"/>
      <c r="EO83" s="77"/>
    </row>
    <row r="84">
      <c r="A84" s="115"/>
      <c r="B84" s="31"/>
      <c r="C84" s="31"/>
      <c r="D84" s="31"/>
      <c r="E84" s="31"/>
      <c r="F84" s="31"/>
      <c r="G84" s="116"/>
      <c r="H84" s="117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93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81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5"/>
      <c r="EA84" s="75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7"/>
    </row>
    <row r="85">
      <c r="A85" s="115"/>
      <c r="B85" s="31"/>
      <c r="C85" s="31"/>
      <c r="D85" s="31"/>
      <c r="E85" s="31"/>
      <c r="F85" s="31"/>
      <c r="G85" s="116"/>
      <c r="H85" s="117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93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81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5"/>
      <c r="EA85" s="75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7"/>
    </row>
    <row r="86">
      <c r="A86" s="115"/>
      <c r="B86" s="31"/>
      <c r="C86" s="31"/>
      <c r="D86" s="31"/>
      <c r="E86" s="31"/>
      <c r="F86" s="31"/>
      <c r="G86" s="116"/>
      <c r="H86" s="117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93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81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5"/>
      <c r="EA86" s="75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7"/>
    </row>
    <row r="87">
      <c r="A87" s="115"/>
      <c r="B87" s="31"/>
      <c r="C87" s="31"/>
      <c r="D87" s="31"/>
      <c r="E87" s="31"/>
      <c r="F87" s="31"/>
      <c r="G87" s="116"/>
      <c r="H87" s="117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93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81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7"/>
    </row>
    <row r="88">
      <c r="A88" s="115"/>
      <c r="B88" s="31"/>
      <c r="C88" s="31"/>
      <c r="D88" s="31"/>
      <c r="E88" s="31"/>
      <c r="F88" s="31"/>
      <c r="G88" s="116"/>
      <c r="H88" s="117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93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81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75"/>
      <c r="DX88" s="75"/>
      <c r="DY88" s="75"/>
      <c r="DZ88" s="75"/>
      <c r="EA88" s="75"/>
      <c r="EB88" s="75"/>
      <c r="EC88" s="75"/>
      <c r="ED88" s="75"/>
      <c r="EE88" s="75"/>
      <c r="EF88" s="75"/>
      <c r="EG88" s="75"/>
      <c r="EH88" s="75"/>
      <c r="EI88" s="75"/>
      <c r="EJ88" s="75"/>
      <c r="EK88" s="75"/>
      <c r="EL88" s="75"/>
      <c r="EM88" s="75"/>
      <c r="EN88" s="75"/>
      <c r="EO88" s="77"/>
    </row>
    <row r="89">
      <c r="A89" s="115"/>
      <c r="B89" s="31"/>
      <c r="C89" s="31"/>
      <c r="D89" s="31"/>
      <c r="E89" s="31"/>
      <c r="F89" s="31"/>
      <c r="G89" s="116"/>
      <c r="H89" s="117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93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81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75"/>
      <c r="DX89" s="75"/>
      <c r="DY89" s="75"/>
      <c r="DZ89" s="75"/>
      <c r="EA89" s="75"/>
      <c r="EB89" s="75"/>
      <c r="EC89" s="75"/>
      <c r="ED89" s="75"/>
      <c r="EE89" s="75"/>
      <c r="EF89" s="75"/>
      <c r="EG89" s="75"/>
      <c r="EH89" s="75"/>
      <c r="EI89" s="75"/>
      <c r="EJ89" s="75"/>
      <c r="EK89" s="75"/>
      <c r="EL89" s="75"/>
      <c r="EM89" s="75"/>
      <c r="EN89" s="75"/>
      <c r="EO89" s="77"/>
    </row>
    <row r="90">
      <c r="A90" s="115"/>
      <c r="B90" s="31"/>
      <c r="C90" s="31"/>
      <c r="D90" s="31"/>
      <c r="E90" s="31"/>
      <c r="F90" s="31"/>
      <c r="G90" s="116"/>
      <c r="H90" s="117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93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81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75"/>
      <c r="DX90" s="75"/>
      <c r="DY90" s="75"/>
      <c r="DZ90" s="75"/>
      <c r="EA90" s="75"/>
      <c r="EB90" s="75"/>
      <c r="EC90" s="75"/>
      <c r="ED90" s="75"/>
      <c r="EE90" s="75"/>
      <c r="EF90" s="75"/>
      <c r="EG90" s="75"/>
      <c r="EH90" s="75"/>
      <c r="EI90" s="75"/>
      <c r="EJ90" s="75"/>
      <c r="EK90" s="75"/>
      <c r="EL90" s="75"/>
      <c r="EM90" s="75"/>
      <c r="EN90" s="75"/>
      <c r="EO90" s="77"/>
    </row>
    <row r="91">
      <c r="A91" s="115"/>
      <c r="B91" s="31"/>
      <c r="C91" s="31"/>
      <c r="D91" s="31"/>
      <c r="E91" s="31"/>
      <c r="F91" s="31"/>
      <c r="G91" s="116"/>
      <c r="H91" s="117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93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81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75"/>
      <c r="DX91" s="75"/>
      <c r="DY91" s="75"/>
      <c r="DZ91" s="75"/>
      <c r="EA91" s="75"/>
      <c r="EB91" s="75"/>
      <c r="EC91" s="75"/>
      <c r="ED91" s="75"/>
      <c r="EE91" s="75"/>
      <c r="EF91" s="75"/>
      <c r="EG91" s="75"/>
      <c r="EH91" s="75"/>
      <c r="EI91" s="75"/>
      <c r="EJ91" s="75"/>
      <c r="EK91" s="75"/>
      <c r="EL91" s="75"/>
      <c r="EM91" s="75"/>
      <c r="EN91" s="75"/>
      <c r="EO91" s="77"/>
    </row>
    <row r="92">
      <c r="A92" s="115"/>
      <c r="B92" s="31"/>
      <c r="C92" s="31"/>
      <c r="D92" s="31"/>
      <c r="E92" s="31"/>
      <c r="F92" s="31"/>
      <c r="G92" s="116"/>
      <c r="H92" s="117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93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81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75"/>
      <c r="DX92" s="75"/>
      <c r="DY92" s="75"/>
      <c r="DZ92" s="75"/>
      <c r="EA92" s="75"/>
      <c r="EB92" s="75"/>
      <c r="EC92" s="75"/>
      <c r="ED92" s="75"/>
      <c r="EE92" s="75"/>
      <c r="EF92" s="75"/>
      <c r="EG92" s="75"/>
      <c r="EH92" s="75"/>
      <c r="EI92" s="75"/>
      <c r="EJ92" s="75"/>
      <c r="EK92" s="75"/>
      <c r="EL92" s="75"/>
      <c r="EM92" s="75"/>
      <c r="EN92" s="75"/>
      <c r="EO92" s="77"/>
    </row>
    <row r="93">
      <c r="A93" s="115"/>
      <c r="B93" s="31"/>
      <c r="C93" s="31"/>
      <c r="D93" s="31"/>
      <c r="E93" s="31"/>
      <c r="F93" s="31"/>
      <c r="G93" s="116"/>
      <c r="H93" s="117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93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81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5"/>
      <c r="DE93" s="75"/>
      <c r="DF93" s="75"/>
      <c r="DG93" s="75"/>
      <c r="DH93" s="75"/>
      <c r="DI93" s="75"/>
      <c r="DJ93" s="75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  <c r="DW93" s="75"/>
      <c r="DX93" s="75"/>
      <c r="DY93" s="75"/>
      <c r="DZ93" s="75"/>
      <c r="EA93" s="75"/>
      <c r="EB93" s="75"/>
      <c r="EC93" s="75"/>
      <c r="ED93" s="75"/>
      <c r="EE93" s="75"/>
      <c r="EF93" s="75"/>
      <c r="EG93" s="75"/>
      <c r="EH93" s="75"/>
      <c r="EI93" s="75"/>
      <c r="EJ93" s="75"/>
      <c r="EK93" s="75"/>
      <c r="EL93" s="75"/>
      <c r="EM93" s="75"/>
      <c r="EN93" s="75"/>
      <c r="EO93" s="77"/>
    </row>
    <row r="94">
      <c r="A94" s="115"/>
      <c r="B94" s="31"/>
      <c r="C94" s="31"/>
      <c r="D94" s="31"/>
      <c r="E94" s="31"/>
      <c r="F94" s="31"/>
      <c r="G94" s="116"/>
      <c r="H94" s="117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93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81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  <c r="DL94" s="75"/>
      <c r="DM94" s="75"/>
      <c r="DN94" s="75"/>
      <c r="DO94" s="75"/>
      <c r="DP94" s="75"/>
      <c r="DQ94" s="75"/>
      <c r="DR94" s="75"/>
      <c r="DS94" s="75"/>
      <c r="DT94" s="75"/>
      <c r="DU94" s="75"/>
      <c r="DV94" s="75"/>
      <c r="DW94" s="75"/>
      <c r="DX94" s="75"/>
      <c r="DY94" s="75"/>
      <c r="DZ94" s="75"/>
      <c r="EA94" s="75"/>
      <c r="EB94" s="75"/>
      <c r="EC94" s="75"/>
      <c r="ED94" s="75"/>
      <c r="EE94" s="75"/>
      <c r="EF94" s="75"/>
      <c r="EG94" s="75"/>
      <c r="EH94" s="75"/>
      <c r="EI94" s="75"/>
      <c r="EJ94" s="75"/>
      <c r="EK94" s="75"/>
      <c r="EL94" s="75"/>
      <c r="EM94" s="75"/>
      <c r="EN94" s="75"/>
      <c r="EO94" s="77"/>
    </row>
    <row r="95">
      <c r="A95" s="115"/>
      <c r="B95" s="31"/>
      <c r="C95" s="31"/>
      <c r="D95" s="31"/>
      <c r="E95" s="31"/>
      <c r="F95" s="31"/>
      <c r="G95" s="116"/>
      <c r="H95" s="117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93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81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75"/>
      <c r="DS95" s="75"/>
      <c r="DT95" s="75"/>
      <c r="DU95" s="75"/>
      <c r="DV95" s="75"/>
      <c r="DW95" s="75"/>
      <c r="DX95" s="75"/>
      <c r="DY95" s="75"/>
      <c r="DZ95" s="75"/>
      <c r="EA95" s="75"/>
      <c r="EB95" s="75"/>
      <c r="EC95" s="75"/>
      <c r="ED95" s="75"/>
      <c r="EE95" s="75"/>
      <c r="EF95" s="75"/>
      <c r="EG95" s="75"/>
      <c r="EH95" s="75"/>
      <c r="EI95" s="75"/>
      <c r="EJ95" s="75"/>
      <c r="EK95" s="75"/>
      <c r="EL95" s="75"/>
      <c r="EM95" s="75"/>
      <c r="EN95" s="75"/>
      <c r="EO95" s="77"/>
    </row>
    <row r="96">
      <c r="A96" s="115"/>
      <c r="B96" s="31"/>
      <c r="C96" s="31"/>
      <c r="D96" s="31"/>
      <c r="E96" s="31"/>
      <c r="F96" s="31"/>
      <c r="G96" s="116"/>
      <c r="H96" s="117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93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81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  <c r="DL96" s="75"/>
      <c r="DM96" s="75"/>
      <c r="DN96" s="75"/>
      <c r="DO96" s="75"/>
      <c r="DP96" s="75"/>
      <c r="DQ96" s="75"/>
      <c r="DR96" s="75"/>
      <c r="DS96" s="75"/>
      <c r="DT96" s="75"/>
      <c r="DU96" s="75"/>
      <c r="DV96" s="75"/>
      <c r="DW96" s="75"/>
      <c r="DX96" s="75"/>
      <c r="DY96" s="75"/>
      <c r="DZ96" s="75"/>
      <c r="EA96" s="75"/>
      <c r="EB96" s="75"/>
      <c r="EC96" s="75"/>
      <c r="ED96" s="75"/>
      <c r="EE96" s="75"/>
      <c r="EF96" s="75"/>
      <c r="EG96" s="75"/>
      <c r="EH96" s="75"/>
      <c r="EI96" s="75"/>
      <c r="EJ96" s="75"/>
      <c r="EK96" s="75"/>
      <c r="EL96" s="75"/>
      <c r="EM96" s="75"/>
      <c r="EN96" s="75"/>
      <c r="EO96" s="77"/>
    </row>
    <row r="97">
      <c r="A97" s="115"/>
      <c r="B97" s="31"/>
      <c r="C97" s="31"/>
      <c r="D97" s="31"/>
      <c r="E97" s="31"/>
      <c r="F97" s="31"/>
      <c r="G97" s="116"/>
      <c r="H97" s="117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93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  <c r="CF97" s="75"/>
      <c r="CG97" s="75"/>
      <c r="CH97" s="75"/>
      <c r="CI97" s="75"/>
      <c r="CJ97" s="75"/>
      <c r="CK97" s="75"/>
      <c r="CL97" s="75"/>
      <c r="CM97" s="81"/>
      <c r="CN97" s="75"/>
      <c r="CO97" s="75"/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/>
      <c r="DD97" s="75"/>
      <c r="DE97" s="75"/>
      <c r="DF97" s="75"/>
      <c r="DG97" s="75"/>
      <c r="DH97" s="75"/>
      <c r="DI97" s="75"/>
      <c r="DJ97" s="75"/>
      <c r="DK97" s="75"/>
      <c r="DL97" s="75"/>
      <c r="DM97" s="75"/>
      <c r="DN97" s="75"/>
      <c r="DO97" s="75"/>
      <c r="DP97" s="75"/>
      <c r="DQ97" s="75"/>
      <c r="DR97" s="75"/>
      <c r="DS97" s="75"/>
      <c r="DT97" s="75"/>
      <c r="DU97" s="75"/>
      <c r="DV97" s="75"/>
      <c r="DW97" s="75"/>
      <c r="DX97" s="75"/>
      <c r="DY97" s="75"/>
      <c r="DZ97" s="75"/>
      <c r="EA97" s="75"/>
      <c r="EB97" s="75"/>
      <c r="EC97" s="75"/>
      <c r="ED97" s="75"/>
      <c r="EE97" s="75"/>
      <c r="EF97" s="75"/>
      <c r="EG97" s="75"/>
      <c r="EH97" s="75"/>
      <c r="EI97" s="75"/>
      <c r="EJ97" s="75"/>
      <c r="EK97" s="75"/>
      <c r="EL97" s="75"/>
      <c r="EM97" s="75"/>
      <c r="EN97" s="75"/>
      <c r="EO97" s="77"/>
    </row>
    <row r="98">
      <c r="A98" s="115"/>
      <c r="B98" s="31"/>
      <c r="C98" s="31"/>
      <c r="D98" s="31"/>
      <c r="E98" s="31"/>
      <c r="F98" s="31"/>
      <c r="G98" s="116"/>
      <c r="H98" s="117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93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  <c r="CF98" s="75"/>
      <c r="CG98" s="75"/>
      <c r="CH98" s="75"/>
      <c r="CI98" s="75"/>
      <c r="CJ98" s="75"/>
      <c r="CK98" s="75"/>
      <c r="CL98" s="75"/>
      <c r="CM98" s="81"/>
      <c r="CN98" s="75"/>
      <c r="CO98" s="75"/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/>
      <c r="DD98" s="75"/>
      <c r="DE98" s="75"/>
      <c r="DF98" s="75"/>
      <c r="DG98" s="75"/>
      <c r="DH98" s="75"/>
      <c r="DI98" s="75"/>
      <c r="DJ98" s="75"/>
      <c r="DK98" s="75"/>
      <c r="DL98" s="75"/>
      <c r="DM98" s="75"/>
      <c r="DN98" s="75"/>
      <c r="DO98" s="75"/>
      <c r="DP98" s="75"/>
      <c r="DQ98" s="75"/>
      <c r="DR98" s="75"/>
      <c r="DS98" s="75"/>
      <c r="DT98" s="75"/>
      <c r="DU98" s="75"/>
      <c r="DV98" s="75"/>
      <c r="DW98" s="75"/>
      <c r="DX98" s="75"/>
      <c r="DY98" s="75"/>
      <c r="DZ98" s="75"/>
      <c r="EA98" s="75"/>
      <c r="EB98" s="75"/>
      <c r="EC98" s="75"/>
      <c r="ED98" s="75"/>
      <c r="EE98" s="75"/>
      <c r="EF98" s="75"/>
      <c r="EG98" s="75"/>
      <c r="EH98" s="75"/>
      <c r="EI98" s="75"/>
      <c r="EJ98" s="75"/>
      <c r="EK98" s="75"/>
      <c r="EL98" s="75"/>
      <c r="EM98" s="75"/>
      <c r="EN98" s="75"/>
      <c r="EO98" s="77"/>
    </row>
    <row r="99">
      <c r="A99" s="115"/>
      <c r="B99" s="31"/>
      <c r="C99" s="31"/>
      <c r="D99" s="31"/>
      <c r="E99" s="31"/>
      <c r="F99" s="31"/>
      <c r="G99" s="116"/>
      <c r="H99" s="117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93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  <c r="CF99" s="75"/>
      <c r="CG99" s="75"/>
      <c r="CH99" s="75"/>
      <c r="CI99" s="75"/>
      <c r="CJ99" s="75"/>
      <c r="CK99" s="75"/>
      <c r="CL99" s="75"/>
      <c r="CM99" s="81"/>
      <c r="CN99" s="75"/>
      <c r="CO99" s="75"/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/>
      <c r="DD99" s="75"/>
      <c r="DE99" s="75"/>
      <c r="DF99" s="75"/>
      <c r="DG99" s="75"/>
      <c r="DH99" s="75"/>
      <c r="DI99" s="75"/>
      <c r="DJ99" s="75"/>
      <c r="DK99" s="75"/>
      <c r="DL99" s="75"/>
      <c r="DM99" s="75"/>
      <c r="DN99" s="75"/>
      <c r="DO99" s="75"/>
      <c r="DP99" s="75"/>
      <c r="DQ99" s="75"/>
      <c r="DR99" s="75"/>
      <c r="DS99" s="75"/>
      <c r="DT99" s="75"/>
      <c r="DU99" s="75"/>
      <c r="DV99" s="75"/>
      <c r="DW99" s="75"/>
      <c r="DX99" s="75"/>
      <c r="DY99" s="75"/>
      <c r="DZ99" s="75"/>
      <c r="EA99" s="75"/>
      <c r="EB99" s="75"/>
      <c r="EC99" s="75"/>
      <c r="ED99" s="75"/>
      <c r="EE99" s="75"/>
      <c r="EF99" s="75"/>
      <c r="EG99" s="75"/>
      <c r="EH99" s="75"/>
      <c r="EI99" s="75"/>
      <c r="EJ99" s="75"/>
      <c r="EK99" s="75"/>
      <c r="EL99" s="75"/>
      <c r="EM99" s="75"/>
      <c r="EN99" s="75"/>
      <c r="EO99" s="77"/>
    </row>
    <row r="100">
      <c r="A100" s="115"/>
      <c r="B100" s="31"/>
      <c r="C100" s="31"/>
      <c r="D100" s="31"/>
      <c r="E100" s="31"/>
      <c r="F100" s="31"/>
      <c r="G100" s="116"/>
      <c r="H100" s="117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93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81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75"/>
      <c r="DX100" s="75"/>
      <c r="DY100" s="75"/>
      <c r="DZ100" s="75"/>
      <c r="EA100" s="75"/>
      <c r="EB100" s="75"/>
      <c r="EC100" s="75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7"/>
    </row>
    <row r="101">
      <c r="A101" s="115"/>
      <c r="B101" s="31"/>
      <c r="C101" s="31"/>
      <c r="D101" s="31"/>
      <c r="E101" s="31"/>
      <c r="F101" s="31"/>
      <c r="G101" s="116"/>
      <c r="H101" s="117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93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  <c r="CF101" s="75"/>
      <c r="CG101" s="75"/>
      <c r="CH101" s="75"/>
      <c r="CI101" s="75"/>
      <c r="CJ101" s="75"/>
      <c r="CK101" s="75"/>
      <c r="CL101" s="75"/>
      <c r="CM101" s="81"/>
      <c r="CN101" s="75"/>
      <c r="CO101" s="75"/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/>
      <c r="DD101" s="75"/>
      <c r="DE101" s="75"/>
      <c r="DF101" s="75"/>
      <c r="DG101" s="75"/>
      <c r="DH101" s="75"/>
      <c r="DI101" s="75"/>
      <c r="DJ101" s="75"/>
      <c r="DK101" s="75"/>
      <c r="DL101" s="75"/>
      <c r="DM101" s="75"/>
      <c r="DN101" s="75"/>
      <c r="DO101" s="75"/>
      <c r="DP101" s="75"/>
      <c r="DQ101" s="75"/>
      <c r="DR101" s="75"/>
      <c r="DS101" s="75"/>
      <c r="DT101" s="75"/>
      <c r="DU101" s="75"/>
      <c r="DV101" s="75"/>
      <c r="DW101" s="75"/>
      <c r="DX101" s="75"/>
      <c r="DY101" s="75"/>
      <c r="DZ101" s="75"/>
      <c r="EA101" s="75"/>
      <c r="EB101" s="75"/>
      <c r="EC101" s="75"/>
      <c r="ED101" s="75"/>
      <c r="EE101" s="75"/>
      <c r="EF101" s="75"/>
      <c r="EG101" s="75"/>
      <c r="EH101" s="75"/>
      <c r="EI101" s="75"/>
      <c r="EJ101" s="75"/>
      <c r="EK101" s="75"/>
      <c r="EL101" s="75"/>
      <c r="EM101" s="75"/>
      <c r="EN101" s="75"/>
      <c r="EO101" s="77"/>
    </row>
    <row r="102">
      <c r="A102" s="115"/>
      <c r="B102" s="31"/>
      <c r="C102" s="31"/>
      <c r="D102" s="31"/>
      <c r="E102" s="31"/>
      <c r="F102" s="31"/>
      <c r="G102" s="116"/>
      <c r="H102" s="117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93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  <c r="CF102" s="75"/>
      <c r="CG102" s="75"/>
      <c r="CH102" s="75"/>
      <c r="CI102" s="75"/>
      <c r="CJ102" s="75"/>
      <c r="CK102" s="75"/>
      <c r="CL102" s="75"/>
      <c r="CM102" s="81"/>
      <c r="CN102" s="75"/>
      <c r="CO102" s="75"/>
      <c r="CP102" s="75"/>
      <c r="CQ102" s="75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75"/>
      <c r="DC102" s="75"/>
      <c r="DD102" s="75"/>
      <c r="DE102" s="75"/>
      <c r="DF102" s="75"/>
      <c r="DG102" s="75"/>
      <c r="DH102" s="75"/>
      <c r="DI102" s="75"/>
      <c r="DJ102" s="75"/>
      <c r="DK102" s="75"/>
      <c r="DL102" s="75"/>
      <c r="DM102" s="75"/>
      <c r="DN102" s="75"/>
      <c r="DO102" s="75"/>
      <c r="DP102" s="75"/>
      <c r="DQ102" s="75"/>
      <c r="DR102" s="75"/>
      <c r="DS102" s="75"/>
      <c r="DT102" s="75"/>
      <c r="DU102" s="75"/>
      <c r="DV102" s="75"/>
      <c r="DW102" s="75"/>
      <c r="DX102" s="75"/>
      <c r="DY102" s="75"/>
      <c r="DZ102" s="75"/>
      <c r="EA102" s="75"/>
      <c r="EB102" s="75"/>
      <c r="EC102" s="75"/>
      <c r="ED102" s="75"/>
      <c r="EE102" s="75"/>
      <c r="EF102" s="75"/>
      <c r="EG102" s="75"/>
      <c r="EH102" s="75"/>
      <c r="EI102" s="75"/>
      <c r="EJ102" s="75"/>
      <c r="EK102" s="75"/>
      <c r="EL102" s="75"/>
      <c r="EM102" s="75"/>
      <c r="EN102" s="75"/>
      <c r="EO102" s="77"/>
    </row>
    <row r="103">
      <c r="A103" s="115"/>
      <c r="B103" s="31"/>
      <c r="C103" s="31"/>
      <c r="D103" s="31"/>
      <c r="E103" s="31"/>
      <c r="F103" s="31"/>
      <c r="G103" s="116"/>
      <c r="H103" s="117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93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81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75"/>
      <c r="DX103" s="75"/>
      <c r="DY103" s="75"/>
      <c r="DZ103" s="75"/>
      <c r="EA103" s="75"/>
      <c r="EB103" s="75"/>
      <c r="EC103" s="75"/>
      <c r="ED103" s="75"/>
      <c r="EE103" s="75"/>
      <c r="EF103" s="75"/>
      <c r="EG103" s="75"/>
      <c r="EH103" s="75"/>
      <c r="EI103" s="75"/>
      <c r="EJ103" s="75"/>
      <c r="EK103" s="75"/>
      <c r="EL103" s="75"/>
      <c r="EM103" s="75"/>
      <c r="EN103" s="75"/>
      <c r="EO103" s="77"/>
    </row>
    <row r="104">
      <c r="A104" s="115"/>
      <c r="B104" s="31"/>
      <c r="C104" s="31"/>
      <c r="D104" s="31"/>
      <c r="E104" s="31"/>
      <c r="F104" s="31"/>
      <c r="G104" s="116"/>
      <c r="H104" s="117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93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81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75"/>
      <c r="DX104" s="75"/>
      <c r="DY104" s="75"/>
      <c r="DZ104" s="75"/>
      <c r="EA104" s="75"/>
      <c r="EB104" s="75"/>
      <c r="EC104" s="75"/>
      <c r="ED104" s="75"/>
      <c r="EE104" s="75"/>
      <c r="EF104" s="75"/>
      <c r="EG104" s="75"/>
      <c r="EH104" s="75"/>
      <c r="EI104" s="75"/>
      <c r="EJ104" s="75"/>
      <c r="EK104" s="75"/>
      <c r="EL104" s="75"/>
      <c r="EM104" s="75"/>
      <c r="EN104" s="75"/>
      <c r="EO104" s="77"/>
    </row>
    <row r="105">
      <c r="A105" s="115"/>
      <c r="B105" s="31"/>
      <c r="C105" s="31"/>
      <c r="D105" s="31"/>
      <c r="E105" s="31"/>
      <c r="F105" s="31"/>
      <c r="G105" s="116"/>
      <c r="H105" s="117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93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81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75"/>
      <c r="DX105" s="75"/>
      <c r="DY105" s="75"/>
      <c r="DZ105" s="75"/>
      <c r="EA105" s="75"/>
      <c r="EB105" s="75"/>
      <c r="EC105" s="75"/>
      <c r="ED105" s="75"/>
      <c r="EE105" s="75"/>
      <c r="EF105" s="75"/>
      <c r="EG105" s="75"/>
      <c r="EH105" s="75"/>
      <c r="EI105" s="75"/>
      <c r="EJ105" s="75"/>
      <c r="EK105" s="75"/>
      <c r="EL105" s="75"/>
      <c r="EM105" s="75"/>
      <c r="EN105" s="75"/>
      <c r="EO105" s="77"/>
    </row>
    <row r="106">
      <c r="A106" s="115"/>
      <c r="B106" s="31"/>
      <c r="C106" s="31"/>
      <c r="D106" s="31"/>
      <c r="E106" s="31"/>
      <c r="F106" s="31"/>
      <c r="G106" s="116"/>
      <c r="H106" s="117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93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81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75"/>
      <c r="DX106" s="75"/>
      <c r="DY106" s="75"/>
      <c r="DZ106" s="75"/>
      <c r="EA106" s="75"/>
      <c r="EB106" s="75"/>
      <c r="EC106" s="75"/>
      <c r="ED106" s="75"/>
      <c r="EE106" s="75"/>
      <c r="EF106" s="75"/>
      <c r="EG106" s="75"/>
      <c r="EH106" s="75"/>
      <c r="EI106" s="75"/>
      <c r="EJ106" s="75"/>
      <c r="EK106" s="75"/>
      <c r="EL106" s="75"/>
      <c r="EM106" s="75"/>
      <c r="EN106" s="75"/>
      <c r="EO106" s="77"/>
    </row>
    <row r="107">
      <c r="A107" s="115"/>
      <c r="B107" s="31"/>
      <c r="C107" s="31"/>
      <c r="D107" s="31"/>
      <c r="E107" s="31"/>
      <c r="F107" s="31"/>
      <c r="G107" s="116"/>
      <c r="H107" s="117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93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81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75"/>
      <c r="DE107" s="75"/>
      <c r="DF107" s="75"/>
      <c r="DG107" s="75"/>
      <c r="DH107" s="75"/>
      <c r="DI107" s="75"/>
      <c r="DJ107" s="75"/>
      <c r="DK107" s="75"/>
      <c r="DL107" s="75"/>
      <c r="DM107" s="75"/>
      <c r="DN107" s="75"/>
      <c r="DO107" s="75"/>
      <c r="DP107" s="75"/>
      <c r="DQ107" s="75"/>
      <c r="DR107" s="75"/>
      <c r="DS107" s="75"/>
      <c r="DT107" s="75"/>
      <c r="DU107" s="75"/>
      <c r="DV107" s="75"/>
      <c r="DW107" s="75"/>
      <c r="DX107" s="75"/>
      <c r="DY107" s="75"/>
      <c r="DZ107" s="75"/>
      <c r="EA107" s="75"/>
      <c r="EB107" s="75"/>
      <c r="EC107" s="75"/>
      <c r="ED107" s="75"/>
      <c r="EE107" s="75"/>
      <c r="EF107" s="75"/>
      <c r="EG107" s="75"/>
      <c r="EH107" s="75"/>
      <c r="EI107" s="75"/>
      <c r="EJ107" s="75"/>
      <c r="EK107" s="75"/>
      <c r="EL107" s="75"/>
      <c r="EM107" s="75"/>
      <c r="EN107" s="75"/>
      <c r="EO107" s="77"/>
    </row>
    <row r="108">
      <c r="A108" s="115"/>
      <c r="B108" s="31"/>
      <c r="C108" s="31"/>
      <c r="D108" s="31"/>
      <c r="E108" s="31"/>
      <c r="F108" s="31"/>
      <c r="G108" s="116"/>
      <c r="H108" s="117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93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81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  <c r="DR108" s="75"/>
      <c r="DS108" s="75"/>
      <c r="DT108" s="75"/>
      <c r="DU108" s="75"/>
      <c r="DV108" s="75"/>
      <c r="DW108" s="75"/>
      <c r="DX108" s="75"/>
      <c r="DY108" s="75"/>
      <c r="DZ108" s="75"/>
      <c r="EA108" s="75"/>
      <c r="EB108" s="75"/>
      <c r="EC108" s="75"/>
      <c r="ED108" s="75"/>
      <c r="EE108" s="75"/>
      <c r="EF108" s="75"/>
      <c r="EG108" s="75"/>
      <c r="EH108" s="75"/>
      <c r="EI108" s="75"/>
      <c r="EJ108" s="75"/>
      <c r="EK108" s="75"/>
      <c r="EL108" s="75"/>
      <c r="EM108" s="75"/>
      <c r="EN108" s="75"/>
      <c r="EO108" s="77"/>
    </row>
    <row r="109">
      <c r="A109" s="115"/>
      <c r="B109" s="31"/>
      <c r="C109" s="31"/>
      <c r="D109" s="31"/>
      <c r="E109" s="31"/>
      <c r="F109" s="31"/>
      <c r="G109" s="116"/>
      <c r="H109" s="117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93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81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  <c r="DR109" s="75"/>
      <c r="DS109" s="75"/>
      <c r="DT109" s="75"/>
      <c r="DU109" s="75"/>
      <c r="DV109" s="75"/>
      <c r="DW109" s="75"/>
      <c r="DX109" s="75"/>
      <c r="DY109" s="75"/>
      <c r="DZ109" s="75"/>
      <c r="EA109" s="75"/>
      <c r="EB109" s="75"/>
      <c r="EC109" s="75"/>
      <c r="ED109" s="75"/>
      <c r="EE109" s="75"/>
      <c r="EF109" s="75"/>
      <c r="EG109" s="75"/>
      <c r="EH109" s="75"/>
      <c r="EI109" s="75"/>
      <c r="EJ109" s="75"/>
      <c r="EK109" s="75"/>
      <c r="EL109" s="75"/>
      <c r="EM109" s="75"/>
      <c r="EN109" s="75"/>
      <c r="EO109" s="77"/>
    </row>
    <row r="110">
      <c r="A110" s="115"/>
      <c r="B110" s="31"/>
      <c r="C110" s="31"/>
      <c r="D110" s="31"/>
      <c r="E110" s="31"/>
      <c r="F110" s="31"/>
      <c r="G110" s="116"/>
      <c r="H110" s="117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93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81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75"/>
      <c r="DX110" s="75"/>
      <c r="DY110" s="75"/>
      <c r="DZ110" s="75"/>
      <c r="EA110" s="75"/>
      <c r="EB110" s="75"/>
      <c r="EC110" s="75"/>
      <c r="ED110" s="75"/>
      <c r="EE110" s="75"/>
      <c r="EF110" s="75"/>
      <c r="EG110" s="75"/>
      <c r="EH110" s="75"/>
      <c r="EI110" s="75"/>
      <c r="EJ110" s="75"/>
      <c r="EK110" s="75"/>
      <c r="EL110" s="75"/>
      <c r="EM110" s="75"/>
      <c r="EN110" s="75"/>
      <c r="EO110" s="77"/>
    </row>
    <row r="111">
      <c r="A111" s="115"/>
      <c r="B111" s="31"/>
      <c r="C111" s="31"/>
      <c r="D111" s="31"/>
      <c r="E111" s="31"/>
      <c r="F111" s="31"/>
      <c r="G111" s="116"/>
      <c r="H111" s="117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93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81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  <c r="DR111" s="75"/>
      <c r="DS111" s="75"/>
      <c r="DT111" s="75"/>
      <c r="DU111" s="75"/>
      <c r="DV111" s="75"/>
      <c r="DW111" s="75"/>
      <c r="DX111" s="75"/>
      <c r="DY111" s="75"/>
      <c r="DZ111" s="75"/>
      <c r="EA111" s="75"/>
      <c r="EB111" s="75"/>
      <c r="EC111" s="75"/>
      <c r="ED111" s="75"/>
      <c r="EE111" s="75"/>
      <c r="EF111" s="75"/>
      <c r="EG111" s="75"/>
      <c r="EH111" s="75"/>
      <c r="EI111" s="75"/>
      <c r="EJ111" s="75"/>
      <c r="EK111" s="75"/>
      <c r="EL111" s="75"/>
      <c r="EM111" s="75"/>
      <c r="EN111" s="75"/>
      <c r="EO111" s="77"/>
    </row>
    <row r="112">
      <c r="A112" s="115"/>
      <c r="B112" s="31"/>
      <c r="C112" s="31"/>
      <c r="D112" s="31"/>
      <c r="E112" s="31"/>
      <c r="F112" s="31"/>
      <c r="G112" s="116"/>
      <c r="H112" s="117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93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81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75"/>
      <c r="DX112" s="75"/>
      <c r="DY112" s="75"/>
      <c r="DZ112" s="75"/>
      <c r="EA112" s="75"/>
      <c r="EB112" s="75"/>
      <c r="EC112" s="75"/>
      <c r="ED112" s="75"/>
      <c r="EE112" s="75"/>
      <c r="EF112" s="75"/>
      <c r="EG112" s="75"/>
      <c r="EH112" s="75"/>
      <c r="EI112" s="75"/>
      <c r="EJ112" s="75"/>
      <c r="EK112" s="75"/>
      <c r="EL112" s="75"/>
      <c r="EM112" s="75"/>
      <c r="EN112" s="75"/>
      <c r="EO112" s="77"/>
    </row>
    <row r="113">
      <c r="A113" s="115"/>
      <c r="B113" s="31"/>
      <c r="C113" s="31"/>
      <c r="D113" s="31"/>
      <c r="E113" s="31"/>
      <c r="F113" s="31"/>
      <c r="G113" s="116"/>
      <c r="H113" s="117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93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81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  <c r="DR113" s="75"/>
      <c r="DS113" s="75"/>
      <c r="DT113" s="75"/>
      <c r="DU113" s="75"/>
      <c r="DV113" s="75"/>
      <c r="DW113" s="75"/>
      <c r="DX113" s="75"/>
      <c r="DY113" s="75"/>
      <c r="DZ113" s="75"/>
      <c r="EA113" s="75"/>
      <c r="EB113" s="75"/>
      <c r="EC113" s="75"/>
      <c r="ED113" s="75"/>
      <c r="EE113" s="75"/>
      <c r="EF113" s="75"/>
      <c r="EG113" s="75"/>
      <c r="EH113" s="75"/>
      <c r="EI113" s="75"/>
      <c r="EJ113" s="75"/>
      <c r="EK113" s="75"/>
      <c r="EL113" s="75"/>
      <c r="EM113" s="75"/>
      <c r="EN113" s="75"/>
      <c r="EO113" s="77"/>
    </row>
    <row r="114">
      <c r="A114" s="115"/>
      <c r="B114" s="31"/>
      <c r="C114" s="31"/>
      <c r="D114" s="31"/>
      <c r="E114" s="31"/>
      <c r="F114" s="31"/>
      <c r="G114" s="116"/>
      <c r="H114" s="117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93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81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  <c r="DR114" s="75"/>
      <c r="DS114" s="75"/>
      <c r="DT114" s="75"/>
      <c r="DU114" s="75"/>
      <c r="DV114" s="75"/>
      <c r="DW114" s="75"/>
      <c r="DX114" s="75"/>
      <c r="DY114" s="75"/>
      <c r="DZ114" s="75"/>
      <c r="EA114" s="75"/>
      <c r="EB114" s="75"/>
      <c r="EC114" s="75"/>
      <c r="ED114" s="75"/>
      <c r="EE114" s="75"/>
      <c r="EF114" s="75"/>
      <c r="EG114" s="75"/>
      <c r="EH114" s="75"/>
      <c r="EI114" s="75"/>
      <c r="EJ114" s="75"/>
      <c r="EK114" s="75"/>
      <c r="EL114" s="75"/>
      <c r="EM114" s="75"/>
      <c r="EN114" s="75"/>
      <c r="EO114" s="77"/>
    </row>
    <row r="115">
      <c r="A115" s="115"/>
      <c r="B115" s="31"/>
      <c r="C115" s="31"/>
      <c r="D115" s="31"/>
      <c r="E115" s="31"/>
      <c r="F115" s="31"/>
      <c r="G115" s="116"/>
      <c r="H115" s="117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93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  <c r="CF115" s="75"/>
      <c r="CG115" s="75"/>
      <c r="CH115" s="75"/>
      <c r="CI115" s="75"/>
      <c r="CJ115" s="75"/>
      <c r="CK115" s="75"/>
      <c r="CL115" s="75"/>
      <c r="CM115" s="81"/>
      <c r="CN115" s="75"/>
      <c r="CO115" s="75"/>
      <c r="CP115" s="75"/>
      <c r="CQ115" s="75"/>
      <c r="CR115" s="75"/>
      <c r="CS115" s="75"/>
      <c r="CT115" s="75"/>
      <c r="CU115" s="75"/>
      <c r="CV115" s="75"/>
      <c r="CW115" s="75"/>
      <c r="CX115" s="75"/>
      <c r="CY115" s="75"/>
      <c r="CZ115" s="75"/>
      <c r="DA115" s="75"/>
      <c r="DB115" s="75"/>
      <c r="DC115" s="75"/>
      <c r="DD115" s="75"/>
      <c r="DE115" s="75"/>
      <c r="DF115" s="75"/>
      <c r="DG115" s="75"/>
      <c r="DH115" s="75"/>
      <c r="DI115" s="75"/>
      <c r="DJ115" s="75"/>
      <c r="DK115" s="75"/>
      <c r="DL115" s="75"/>
      <c r="DM115" s="75"/>
      <c r="DN115" s="75"/>
      <c r="DO115" s="75"/>
      <c r="DP115" s="75"/>
      <c r="DQ115" s="75"/>
      <c r="DR115" s="75"/>
      <c r="DS115" s="75"/>
      <c r="DT115" s="75"/>
      <c r="DU115" s="75"/>
      <c r="DV115" s="75"/>
      <c r="DW115" s="75"/>
      <c r="DX115" s="75"/>
      <c r="DY115" s="75"/>
      <c r="DZ115" s="75"/>
      <c r="EA115" s="75"/>
      <c r="EB115" s="75"/>
      <c r="EC115" s="75"/>
      <c r="ED115" s="75"/>
      <c r="EE115" s="75"/>
      <c r="EF115" s="75"/>
      <c r="EG115" s="75"/>
      <c r="EH115" s="75"/>
      <c r="EI115" s="75"/>
      <c r="EJ115" s="75"/>
      <c r="EK115" s="75"/>
      <c r="EL115" s="75"/>
      <c r="EM115" s="75"/>
      <c r="EN115" s="75"/>
      <c r="EO115" s="77"/>
    </row>
    <row r="116">
      <c r="A116" s="115"/>
      <c r="B116" s="31"/>
      <c r="C116" s="31"/>
      <c r="D116" s="31"/>
      <c r="E116" s="31"/>
      <c r="F116" s="31"/>
      <c r="G116" s="116"/>
      <c r="H116" s="117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93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81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5"/>
      <c r="DE116" s="75"/>
      <c r="DF116" s="75"/>
      <c r="DG116" s="75"/>
      <c r="DH116" s="75"/>
      <c r="DI116" s="75"/>
      <c r="DJ116" s="75"/>
      <c r="DK116" s="75"/>
      <c r="DL116" s="75"/>
      <c r="DM116" s="75"/>
      <c r="DN116" s="75"/>
      <c r="DO116" s="75"/>
      <c r="DP116" s="75"/>
      <c r="DQ116" s="75"/>
      <c r="DR116" s="75"/>
      <c r="DS116" s="75"/>
      <c r="DT116" s="75"/>
      <c r="DU116" s="75"/>
      <c r="DV116" s="75"/>
      <c r="DW116" s="75"/>
      <c r="DX116" s="75"/>
      <c r="DY116" s="75"/>
      <c r="DZ116" s="75"/>
      <c r="EA116" s="75"/>
      <c r="EB116" s="75"/>
      <c r="EC116" s="75"/>
      <c r="ED116" s="75"/>
      <c r="EE116" s="75"/>
      <c r="EF116" s="75"/>
      <c r="EG116" s="75"/>
      <c r="EH116" s="75"/>
      <c r="EI116" s="75"/>
      <c r="EJ116" s="75"/>
      <c r="EK116" s="75"/>
      <c r="EL116" s="75"/>
      <c r="EM116" s="75"/>
      <c r="EN116" s="75"/>
      <c r="EO116" s="77"/>
    </row>
    <row r="117">
      <c r="A117" s="115"/>
      <c r="B117" s="31"/>
      <c r="C117" s="31"/>
      <c r="D117" s="31"/>
      <c r="E117" s="31"/>
      <c r="F117" s="31"/>
      <c r="G117" s="116"/>
      <c r="H117" s="117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93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  <c r="CF117" s="75"/>
      <c r="CG117" s="75"/>
      <c r="CH117" s="75"/>
      <c r="CI117" s="75"/>
      <c r="CJ117" s="75"/>
      <c r="CK117" s="75"/>
      <c r="CL117" s="75"/>
      <c r="CM117" s="81"/>
      <c r="CN117" s="75"/>
      <c r="CO117" s="75"/>
      <c r="CP117" s="75"/>
      <c r="CQ117" s="75"/>
      <c r="CR117" s="75"/>
      <c r="CS117" s="75"/>
      <c r="CT117" s="75"/>
      <c r="CU117" s="75"/>
      <c r="CV117" s="75"/>
      <c r="CW117" s="75"/>
      <c r="CX117" s="75"/>
      <c r="CY117" s="75"/>
      <c r="CZ117" s="75"/>
      <c r="DA117" s="75"/>
      <c r="DB117" s="75"/>
      <c r="DC117" s="75"/>
      <c r="DD117" s="75"/>
      <c r="DE117" s="75"/>
      <c r="DF117" s="75"/>
      <c r="DG117" s="75"/>
      <c r="DH117" s="75"/>
      <c r="DI117" s="75"/>
      <c r="DJ117" s="75"/>
      <c r="DK117" s="75"/>
      <c r="DL117" s="75"/>
      <c r="DM117" s="75"/>
      <c r="DN117" s="75"/>
      <c r="DO117" s="75"/>
      <c r="DP117" s="75"/>
      <c r="DQ117" s="75"/>
      <c r="DR117" s="75"/>
      <c r="DS117" s="75"/>
      <c r="DT117" s="75"/>
      <c r="DU117" s="75"/>
      <c r="DV117" s="75"/>
      <c r="DW117" s="75"/>
      <c r="DX117" s="75"/>
      <c r="DY117" s="75"/>
      <c r="DZ117" s="75"/>
      <c r="EA117" s="75"/>
      <c r="EB117" s="75"/>
      <c r="EC117" s="75"/>
      <c r="ED117" s="75"/>
      <c r="EE117" s="75"/>
      <c r="EF117" s="75"/>
      <c r="EG117" s="75"/>
      <c r="EH117" s="75"/>
      <c r="EI117" s="75"/>
      <c r="EJ117" s="75"/>
      <c r="EK117" s="75"/>
      <c r="EL117" s="75"/>
      <c r="EM117" s="75"/>
      <c r="EN117" s="75"/>
      <c r="EO117" s="77"/>
    </row>
    <row r="118">
      <c r="A118" s="115"/>
      <c r="B118" s="31"/>
      <c r="C118" s="31"/>
      <c r="D118" s="31"/>
      <c r="E118" s="31"/>
      <c r="F118" s="31"/>
      <c r="G118" s="116"/>
      <c r="H118" s="117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93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  <c r="CF118" s="75"/>
      <c r="CG118" s="75"/>
      <c r="CH118" s="75"/>
      <c r="CI118" s="75"/>
      <c r="CJ118" s="75"/>
      <c r="CK118" s="75"/>
      <c r="CL118" s="75"/>
      <c r="CM118" s="81"/>
      <c r="CN118" s="75"/>
      <c r="CO118" s="75"/>
      <c r="CP118" s="75"/>
      <c r="CQ118" s="75"/>
      <c r="CR118" s="75"/>
      <c r="CS118" s="75"/>
      <c r="CT118" s="75"/>
      <c r="CU118" s="75"/>
      <c r="CV118" s="75"/>
      <c r="CW118" s="75"/>
      <c r="CX118" s="75"/>
      <c r="CY118" s="75"/>
      <c r="CZ118" s="75"/>
      <c r="DA118" s="75"/>
      <c r="DB118" s="75"/>
      <c r="DC118" s="75"/>
      <c r="DD118" s="75"/>
      <c r="DE118" s="75"/>
      <c r="DF118" s="75"/>
      <c r="DG118" s="75"/>
      <c r="DH118" s="75"/>
      <c r="DI118" s="75"/>
      <c r="DJ118" s="75"/>
      <c r="DK118" s="75"/>
      <c r="DL118" s="75"/>
      <c r="DM118" s="75"/>
      <c r="DN118" s="75"/>
      <c r="DO118" s="75"/>
      <c r="DP118" s="75"/>
      <c r="DQ118" s="75"/>
      <c r="DR118" s="75"/>
      <c r="DS118" s="75"/>
      <c r="DT118" s="75"/>
      <c r="DU118" s="75"/>
      <c r="DV118" s="75"/>
      <c r="DW118" s="75"/>
      <c r="DX118" s="75"/>
      <c r="DY118" s="75"/>
      <c r="DZ118" s="75"/>
      <c r="EA118" s="75"/>
      <c r="EB118" s="75"/>
      <c r="EC118" s="75"/>
      <c r="ED118" s="75"/>
      <c r="EE118" s="75"/>
      <c r="EF118" s="75"/>
      <c r="EG118" s="75"/>
      <c r="EH118" s="75"/>
      <c r="EI118" s="75"/>
      <c r="EJ118" s="75"/>
      <c r="EK118" s="75"/>
      <c r="EL118" s="75"/>
      <c r="EM118" s="75"/>
      <c r="EN118" s="75"/>
      <c r="EO118" s="77"/>
    </row>
    <row r="119">
      <c r="A119" s="115"/>
      <c r="B119" s="31"/>
      <c r="C119" s="31"/>
      <c r="D119" s="31"/>
      <c r="E119" s="31"/>
      <c r="F119" s="31"/>
      <c r="G119" s="116"/>
      <c r="H119" s="117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93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  <c r="CF119" s="75"/>
      <c r="CG119" s="75"/>
      <c r="CH119" s="75"/>
      <c r="CI119" s="75"/>
      <c r="CJ119" s="75"/>
      <c r="CK119" s="75"/>
      <c r="CL119" s="75"/>
      <c r="CM119" s="81"/>
      <c r="CN119" s="75"/>
      <c r="CO119" s="75"/>
      <c r="CP119" s="75"/>
      <c r="CQ119" s="75"/>
      <c r="CR119" s="75"/>
      <c r="CS119" s="75"/>
      <c r="CT119" s="75"/>
      <c r="CU119" s="75"/>
      <c r="CV119" s="75"/>
      <c r="CW119" s="75"/>
      <c r="CX119" s="75"/>
      <c r="CY119" s="75"/>
      <c r="CZ119" s="75"/>
      <c r="DA119" s="75"/>
      <c r="DB119" s="75"/>
      <c r="DC119" s="75"/>
      <c r="DD119" s="75"/>
      <c r="DE119" s="75"/>
      <c r="DF119" s="75"/>
      <c r="DG119" s="75"/>
      <c r="DH119" s="75"/>
      <c r="DI119" s="75"/>
      <c r="DJ119" s="75"/>
      <c r="DK119" s="75"/>
      <c r="DL119" s="75"/>
      <c r="DM119" s="75"/>
      <c r="DN119" s="75"/>
      <c r="DO119" s="75"/>
      <c r="DP119" s="75"/>
      <c r="DQ119" s="75"/>
      <c r="DR119" s="75"/>
      <c r="DS119" s="75"/>
      <c r="DT119" s="75"/>
      <c r="DU119" s="75"/>
      <c r="DV119" s="75"/>
      <c r="DW119" s="75"/>
      <c r="DX119" s="75"/>
      <c r="DY119" s="75"/>
      <c r="DZ119" s="75"/>
      <c r="EA119" s="75"/>
      <c r="EB119" s="75"/>
      <c r="EC119" s="75"/>
      <c r="ED119" s="75"/>
      <c r="EE119" s="75"/>
      <c r="EF119" s="75"/>
      <c r="EG119" s="75"/>
      <c r="EH119" s="75"/>
      <c r="EI119" s="75"/>
      <c r="EJ119" s="75"/>
      <c r="EK119" s="75"/>
      <c r="EL119" s="75"/>
      <c r="EM119" s="75"/>
      <c r="EN119" s="75"/>
      <c r="EO119" s="77"/>
    </row>
    <row r="120">
      <c r="A120" s="126"/>
      <c r="B120" s="31"/>
      <c r="C120" s="31"/>
      <c r="D120" s="31"/>
      <c r="E120" s="31"/>
      <c r="F120" s="31"/>
      <c r="G120" s="116"/>
      <c r="H120" s="127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  <c r="CF120" s="75"/>
      <c r="CG120" s="75"/>
      <c r="CH120" s="75"/>
      <c r="CI120" s="75"/>
      <c r="CJ120" s="75"/>
      <c r="CK120" s="75"/>
      <c r="CL120" s="75"/>
      <c r="CM120" s="75"/>
      <c r="CN120" s="75"/>
      <c r="CO120" s="75"/>
      <c r="CP120" s="75"/>
      <c r="CQ120" s="75"/>
      <c r="CR120" s="75"/>
      <c r="CS120" s="75"/>
      <c r="CT120" s="75"/>
      <c r="CU120" s="75"/>
      <c r="CV120" s="75"/>
      <c r="CW120" s="75"/>
      <c r="CX120" s="75"/>
      <c r="CY120" s="75"/>
      <c r="CZ120" s="75"/>
      <c r="DA120" s="75"/>
      <c r="DB120" s="75"/>
      <c r="DC120" s="75"/>
      <c r="DD120" s="75"/>
      <c r="DE120" s="75"/>
      <c r="DF120" s="75"/>
      <c r="DG120" s="75"/>
      <c r="DH120" s="75"/>
      <c r="DI120" s="75"/>
      <c r="DJ120" s="75"/>
      <c r="DK120" s="75"/>
      <c r="DL120" s="75"/>
      <c r="DM120" s="75"/>
      <c r="DN120" s="75"/>
      <c r="DO120" s="75"/>
      <c r="DP120" s="75"/>
      <c r="DQ120" s="75"/>
      <c r="DR120" s="75"/>
      <c r="DS120" s="75"/>
      <c r="DT120" s="75"/>
      <c r="DU120" s="75"/>
      <c r="DV120" s="75"/>
      <c r="DW120" s="75"/>
      <c r="DX120" s="75"/>
      <c r="DY120" s="75"/>
      <c r="DZ120" s="75"/>
      <c r="EA120" s="75"/>
      <c r="EB120" s="75"/>
      <c r="EC120" s="75"/>
      <c r="ED120" s="75"/>
      <c r="EE120" s="75"/>
      <c r="EF120" s="75"/>
      <c r="EG120" s="75"/>
      <c r="EH120" s="75"/>
      <c r="EI120" s="75"/>
      <c r="EJ120" s="75"/>
      <c r="EK120" s="75"/>
      <c r="EL120" s="75"/>
      <c r="EM120" s="75"/>
      <c r="EN120" s="75"/>
      <c r="EO120" s="75"/>
    </row>
    <row r="121">
      <c r="A121" s="126"/>
      <c r="B121" s="31"/>
      <c r="C121" s="31"/>
      <c r="D121" s="31"/>
      <c r="E121" s="31"/>
      <c r="F121" s="31"/>
      <c r="G121" s="116"/>
      <c r="H121" s="127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  <c r="DB121" s="75"/>
      <c r="DC121" s="75"/>
      <c r="DD121" s="75"/>
      <c r="DE121" s="75"/>
      <c r="DF121" s="75"/>
      <c r="DG121" s="75"/>
      <c r="DH121" s="75"/>
      <c r="DI121" s="75"/>
      <c r="DJ121" s="75"/>
      <c r="DK121" s="75"/>
      <c r="DL121" s="75"/>
      <c r="DM121" s="75"/>
      <c r="DN121" s="75"/>
      <c r="DO121" s="75"/>
      <c r="DP121" s="75"/>
      <c r="DQ121" s="75"/>
      <c r="DR121" s="75"/>
      <c r="DS121" s="75"/>
      <c r="DT121" s="75"/>
      <c r="DU121" s="75"/>
      <c r="DV121" s="75"/>
      <c r="DW121" s="75"/>
      <c r="DX121" s="75"/>
      <c r="DY121" s="75"/>
      <c r="DZ121" s="75"/>
      <c r="EA121" s="75"/>
      <c r="EB121" s="75"/>
      <c r="EC121" s="75"/>
      <c r="ED121" s="75"/>
      <c r="EE121" s="75"/>
      <c r="EF121" s="75"/>
      <c r="EG121" s="75"/>
      <c r="EH121" s="75"/>
      <c r="EI121" s="75"/>
      <c r="EJ121" s="75"/>
      <c r="EK121" s="75"/>
      <c r="EL121" s="75"/>
      <c r="EM121" s="75"/>
      <c r="EN121" s="75"/>
      <c r="EO121" s="75"/>
    </row>
    <row r="122">
      <c r="A122" s="126"/>
      <c r="B122" s="31"/>
      <c r="C122" s="31"/>
      <c r="D122" s="31"/>
      <c r="E122" s="31"/>
      <c r="F122" s="31"/>
      <c r="G122" s="116"/>
      <c r="H122" s="127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  <c r="CF122" s="75"/>
      <c r="CG122" s="75"/>
      <c r="CH122" s="75"/>
      <c r="CI122" s="75"/>
      <c r="CJ122" s="75"/>
      <c r="CK122" s="75"/>
      <c r="CL122" s="75"/>
      <c r="CM122" s="75"/>
      <c r="CN122" s="75"/>
      <c r="CO122" s="75"/>
      <c r="CP122" s="75"/>
      <c r="CQ122" s="75"/>
      <c r="CR122" s="75"/>
      <c r="CS122" s="75"/>
      <c r="CT122" s="75"/>
      <c r="CU122" s="75"/>
      <c r="CV122" s="75"/>
      <c r="CW122" s="75"/>
      <c r="CX122" s="75"/>
      <c r="CY122" s="75"/>
      <c r="CZ122" s="75"/>
      <c r="DA122" s="75"/>
      <c r="DB122" s="75"/>
      <c r="DC122" s="75"/>
      <c r="DD122" s="75"/>
      <c r="DE122" s="75"/>
      <c r="DF122" s="75"/>
      <c r="DG122" s="75"/>
      <c r="DH122" s="75"/>
      <c r="DI122" s="75"/>
      <c r="DJ122" s="75"/>
      <c r="DK122" s="75"/>
      <c r="DL122" s="75"/>
      <c r="DM122" s="75"/>
      <c r="DN122" s="75"/>
      <c r="DO122" s="75"/>
      <c r="DP122" s="75"/>
      <c r="DQ122" s="75"/>
      <c r="DR122" s="75"/>
      <c r="DS122" s="75"/>
      <c r="DT122" s="75"/>
      <c r="DU122" s="75"/>
      <c r="DV122" s="75"/>
      <c r="DW122" s="75"/>
      <c r="DX122" s="75"/>
      <c r="DY122" s="75"/>
      <c r="DZ122" s="75"/>
      <c r="EA122" s="75"/>
      <c r="EB122" s="75"/>
      <c r="EC122" s="75"/>
      <c r="ED122" s="75"/>
      <c r="EE122" s="75"/>
      <c r="EF122" s="75"/>
      <c r="EG122" s="75"/>
      <c r="EH122" s="75"/>
      <c r="EI122" s="75"/>
      <c r="EJ122" s="75"/>
      <c r="EK122" s="75"/>
      <c r="EL122" s="75"/>
      <c r="EM122" s="75"/>
      <c r="EN122" s="75"/>
      <c r="EO122" s="75"/>
    </row>
    <row r="123">
      <c r="A123" s="126"/>
      <c r="B123" s="31"/>
      <c r="C123" s="31"/>
      <c r="D123" s="31"/>
      <c r="E123" s="31"/>
      <c r="F123" s="31"/>
      <c r="G123" s="116"/>
      <c r="H123" s="127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  <c r="CF123" s="75"/>
      <c r="CG123" s="75"/>
      <c r="CH123" s="75"/>
      <c r="CI123" s="75"/>
      <c r="CJ123" s="75"/>
      <c r="CK123" s="75"/>
      <c r="CL123" s="75"/>
      <c r="CM123" s="75"/>
      <c r="CN123" s="75"/>
      <c r="CO123" s="75"/>
      <c r="CP123" s="75"/>
      <c r="CQ123" s="75"/>
      <c r="CR123" s="75"/>
      <c r="CS123" s="75"/>
      <c r="CT123" s="75"/>
      <c r="CU123" s="75"/>
      <c r="CV123" s="75"/>
      <c r="CW123" s="75"/>
      <c r="CX123" s="75"/>
      <c r="CY123" s="75"/>
      <c r="CZ123" s="75"/>
      <c r="DA123" s="75"/>
      <c r="DB123" s="75"/>
      <c r="DC123" s="75"/>
      <c r="DD123" s="75"/>
      <c r="DE123" s="75"/>
      <c r="DF123" s="75"/>
      <c r="DG123" s="75"/>
      <c r="DH123" s="75"/>
      <c r="DI123" s="75"/>
      <c r="DJ123" s="75"/>
      <c r="DK123" s="75"/>
      <c r="DL123" s="75"/>
      <c r="DM123" s="75"/>
      <c r="DN123" s="75"/>
      <c r="DO123" s="75"/>
      <c r="DP123" s="75"/>
      <c r="DQ123" s="75"/>
      <c r="DR123" s="75"/>
      <c r="DS123" s="75"/>
      <c r="DT123" s="75"/>
      <c r="DU123" s="75"/>
      <c r="DV123" s="75"/>
      <c r="DW123" s="75"/>
      <c r="DX123" s="75"/>
      <c r="DY123" s="75"/>
      <c r="DZ123" s="75"/>
      <c r="EA123" s="75"/>
      <c r="EB123" s="75"/>
      <c r="EC123" s="75"/>
      <c r="ED123" s="75"/>
      <c r="EE123" s="75"/>
      <c r="EF123" s="75"/>
      <c r="EG123" s="75"/>
      <c r="EH123" s="75"/>
      <c r="EI123" s="75"/>
      <c r="EJ123" s="75"/>
      <c r="EK123" s="75"/>
      <c r="EL123" s="75"/>
      <c r="EM123" s="75"/>
      <c r="EN123" s="75"/>
      <c r="EO123" s="75"/>
    </row>
    <row r="124">
      <c r="A124" s="126"/>
      <c r="B124" s="31"/>
      <c r="C124" s="31"/>
      <c r="D124" s="31"/>
      <c r="E124" s="31"/>
      <c r="F124" s="31"/>
      <c r="G124" s="116"/>
      <c r="H124" s="127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  <c r="CF124" s="75"/>
      <c r="CG124" s="75"/>
      <c r="CH124" s="75"/>
      <c r="CI124" s="75"/>
      <c r="CJ124" s="75"/>
      <c r="CK124" s="75"/>
      <c r="CL124" s="75"/>
      <c r="CM124" s="75"/>
      <c r="CN124" s="75"/>
      <c r="CO124" s="75"/>
      <c r="CP124" s="75"/>
      <c r="CQ124" s="75"/>
      <c r="CR124" s="75"/>
      <c r="CS124" s="75"/>
      <c r="CT124" s="75"/>
      <c r="CU124" s="75"/>
      <c r="CV124" s="75"/>
      <c r="CW124" s="75"/>
      <c r="CX124" s="75"/>
      <c r="CY124" s="75"/>
      <c r="CZ124" s="75"/>
      <c r="DA124" s="75"/>
      <c r="DB124" s="75"/>
      <c r="DC124" s="75"/>
      <c r="DD124" s="75"/>
      <c r="DE124" s="75"/>
      <c r="DF124" s="75"/>
      <c r="DG124" s="75"/>
      <c r="DH124" s="75"/>
      <c r="DI124" s="75"/>
      <c r="DJ124" s="75"/>
      <c r="DK124" s="75"/>
      <c r="DL124" s="75"/>
      <c r="DM124" s="75"/>
      <c r="DN124" s="75"/>
      <c r="DO124" s="75"/>
      <c r="DP124" s="75"/>
      <c r="DQ124" s="75"/>
      <c r="DR124" s="75"/>
      <c r="DS124" s="75"/>
      <c r="DT124" s="75"/>
      <c r="DU124" s="75"/>
      <c r="DV124" s="75"/>
      <c r="DW124" s="75"/>
      <c r="DX124" s="75"/>
      <c r="DY124" s="75"/>
      <c r="DZ124" s="75"/>
      <c r="EA124" s="75"/>
      <c r="EB124" s="75"/>
      <c r="EC124" s="75"/>
      <c r="ED124" s="75"/>
      <c r="EE124" s="75"/>
      <c r="EF124" s="75"/>
      <c r="EG124" s="75"/>
      <c r="EH124" s="75"/>
      <c r="EI124" s="75"/>
      <c r="EJ124" s="75"/>
      <c r="EK124" s="75"/>
      <c r="EL124" s="75"/>
      <c r="EM124" s="75"/>
      <c r="EN124" s="75"/>
      <c r="EO124" s="75"/>
    </row>
    <row r="125">
      <c r="A125" s="126"/>
      <c r="B125" s="31"/>
      <c r="C125" s="31"/>
      <c r="D125" s="31"/>
      <c r="E125" s="31"/>
      <c r="F125" s="31"/>
      <c r="G125" s="116"/>
      <c r="H125" s="127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  <c r="CF125" s="75"/>
      <c r="CG125" s="75"/>
      <c r="CH125" s="75"/>
      <c r="CI125" s="75"/>
      <c r="CJ125" s="75"/>
      <c r="CK125" s="75"/>
      <c r="CL125" s="75"/>
      <c r="CM125" s="75"/>
      <c r="CN125" s="75"/>
      <c r="CO125" s="75"/>
      <c r="CP125" s="75"/>
      <c r="CQ125" s="75"/>
      <c r="CR125" s="75"/>
      <c r="CS125" s="75"/>
      <c r="CT125" s="75"/>
      <c r="CU125" s="75"/>
      <c r="CV125" s="75"/>
      <c r="CW125" s="75"/>
      <c r="CX125" s="75"/>
      <c r="CY125" s="75"/>
      <c r="CZ125" s="75"/>
      <c r="DA125" s="75"/>
      <c r="DB125" s="75"/>
      <c r="DC125" s="75"/>
      <c r="DD125" s="75"/>
      <c r="DE125" s="75"/>
      <c r="DF125" s="75"/>
      <c r="DG125" s="75"/>
      <c r="DH125" s="75"/>
      <c r="DI125" s="75"/>
      <c r="DJ125" s="75"/>
      <c r="DK125" s="75"/>
      <c r="DL125" s="75"/>
      <c r="DM125" s="75"/>
      <c r="DN125" s="75"/>
      <c r="DO125" s="75"/>
      <c r="DP125" s="75"/>
      <c r="DQ125" s="75"/>
      <c r="DR125" s="75"/>
      <c r="DS125" s="75"/>
      <c r="DT125" s="75"/>
      <c r="DU125" s="75"/>
      <c r="DV125" s="75"/>
      <c r="DW125" s="75"/>
      <c r="DX125" s="75"/>
      <c r="DY125" s="75"/>
      <c r="DZ125" s="75"/>
      <c r="EA125" s="75"/>
      <c r="EB125" s="75"/>
      <c r="EC125" s="75"/>
      <c r="ED125" s="75"/>
      <c r="EE125" s="75"/>
      <c r="EF125" s="75"/>
      <c r="EG125" s="75"/>
      <c r="EH125" s="75"/>
      <c r="EI125" s="75"/>
      <c r="EJ125" s="75"/>
      <c r="EK125" s="75"/>
      <c r="EL125" s="75"/>
      <c r="EM125" s="75"/>
      <c r="EN125" s="75"/>
      <c r="EO125" s="75"/>
    </row>
    <row r="126">
      <c r="A126" s="126"/>
      <c r="B126" s="31"/>
      <c r="C126" s="31"/>
      <c r="D126" s="31"/>
      <c r="E126" s="31"/>
      <c r="F126" s="31"/>
      <c r="G126" s="116"/>
      <c r="H126" s="127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  <c r="CF126" s="75"/>
      <c r="CG126" s="75"/>
      <c r="CH126" s="75"/>
      <c r="CI126" s="75"/>
      <c r="CJ126" s="75"/>
      <c r="CK126" s="75"/>
      <c r="CL126" s="75"/>
      <c r="CM126" s="75"/>
      <c r="CN126" s="75"/>
      <c r="CO126" s="75"/>
      <c r="CP126" s="75"/>
      <c r="CQ126" s="75"/>
      <c r="CR126" s="75"/>
      <c r="CS126" s="75"/>
      <c r="CT126" s="75"/>
      <c r="CU126" s="75"/>
      <c r="CV126" s="75"/>
      <c r="CW126" s="75"/>
      <c r="CX126" s="75"/>
      <c r="CY126" s="75"/>
      <c r="CZ126" s="75"/>
      <c r="DA126" s="75"/>
      <c r="DB126" s="75"/>
      <c r="DC126" s="75"/>
      <c r="DD126" s="75"/>
      <c r="DE126" s="75"/>
      <c r="DF126" s="75"/>
      <c r="DG126" s="75"/>
      <c r="DH126" s="75"/>
      <c r="DI126" s="75"/>
      <c r="DJ126" s="75"/>
      <c r="DK126" s="75"/>
      <c r="DL126" s="75"/>
      <c r="DM126" s="75"/>
      <c r="DN126" s="75"/>
      <c r="DO126" s="75"/>
      <c r="DP126" s="75"/>
      <c r="DQ126" s="75"/>
      <c r="DR126" s="75"/>
      <c r="DS126" s="75"/>
      <c r="DT126" s="75"/>
      <c r="DU126" s="75"/>
      <c r="DV126" s="75"/>
      <c r="DW126" s="75"/>
      <c r="DX126" s="75"/>
      <c r="DY126" s="75"/>
      <c r="DZ126" s="75"/>
      <c r="EA126" s="75"/>
      <c r="EB126" s="75"/>
      <c r="EC126" s="75"/>
      <c r="ED126" s="75"/>
      <c r="EE126" s="75"/>
      <c r="EF126" s="75"/>
      <c r="EG126" s="75"/>
      <c r="EH126" s="75"/>
      <c r="EI126" s="75"/>
      <c r="EJ126" s="75"/>
      <c r="EK126" s="75"/>
      <c r="EL126" s="75"/>
      <c r="EM126" s="75"/>
      <c r="EN126" s="75"/>
      <c r="EO126" s="75"/>
    </row>
    <row r="127">
      <c r="A127" s="126"/>
      <c r="B127" s="31"/>
      <c r="C127" s="31"/>
      <c r="D127" s="31"/>
      <c r="E127" s="31"/>
      <c r="F127" s="31"/>
      <c r="G127" s="116"/>
      <c r="H127" s="127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  <c r="CF127" s="75"/>
      <c r="CG127" s="75"/>
      <c r="CH127" s="75"/>
      <c r="CI127" s="75"/>
      <c r="CJ127" s="75"/>
      <c r="CK127" s="75"/>
      <c r="CL127" s="75"/>
      <c r="CM127" s="75"/>
      <c r="CN127" s="75"/>
      <c r="CO127" s="75"/>
      <c r="CP127" s="75"/>
      <c r="CQ127" s="75"/>
      <c r="CR127" s="75"/>
      <c r="CS127" s="75"/>
      <c r="CT127" s="75"/>
      <c r="CU127" s="75"/>
      <c r="CV127" s="75"/>
      <c r="CW127" s="75"/>
      <c r="CX127" s="75"/>
      <c r="CY127" s="75"/>
      <c r="CZ127" s="75"/>
      <c r="DA127" s="75"/>
      <c r="DB127" s="75"/>
      <c r="DC127" s="75"/>
      <c r="DD127" s="75"/>
      <c r="DE127" s="75"/>
      <c r="DF127" s="75"/>
      <c r="DG127" s="75"/>
      <c r="DH127" s="75"/>
      <c r="DI127" s="75"/>
      <c r="DJ127" s="75"/>
      <c r="DK127" s="75"/>
      <c r="DL127" s="75"/>
      <c r="DM127" s="75"/>
      <c r="DN127" s="75"/>
      <c r="DO127" s="75"/>
      <c r="DP127" s="75"/>
      <c r="DQ127" s="75"/>
      <c r="DR127" s="75"/>
      <c r="DS127" s="75"/>
      <c r="DT127" s="75"/>
      <c r="DU127" s="75"/>
      <c r="DV127" s="75"/>
      <c r="DW127" s="75"/>
      <c r="DX127" s="75"/>
      <c r="DY127" s="75"/>
      <c r="DZ127" s="75"/>
      <c r="EA127" s="75"/>
      <c r="EB127" s="75"/>
      <c r="EC127" s="75"/>
      <c r="ED127" s="75"/>
      <c r="EE127" s="75"/>
      <c r="EF127" s="75"/>
      <c r="EG127" s="75"/>
      <c r="EH127" s="75"/>
      <c r="EI127" s="75"/>
      <c r="EJ127" s="75"/>
      <c r="EK127" s="75"/>
      <c r="EL127" s="75"/>
      <c r="EM127" s="75"/>
      <c r="EN127" s="75"/>
      <c r="EO127" s="75"/>
    </row>
    <row r="128">
      <c r="A128" s="126"/>
      <c r="B128" s="31"/>
      <c r="C128" s="31"/>
      <c r="D128" s="31"/>
      <c r="E128" s="31"/>
      <c r="F128" s="31"/>
      <c r="G128" s="116"/>
      <c r="H128" s="127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  <c r="CF128" s="75"/>
      <c r="CG128" s="75"/>
      <c r="CH128" s="75"/>
      <c r="CI128" s="75"/>
      <c r="CJ128" s="75"/>
      <c r="CK128" s="75"/>
      <c r="CL128" s="75"/>
      <c r="CM128" s="75"/>
      <c r="CN128" s="75"/>
      <c r="CO128" s="75"/>
      <c r="CP128" s="75"/>
      <c r="CQ128" s="75"/>
      <c r="CR128" s="75"/>
      <c r="CS128" s="75"/>
      <c r="CT128" s="75"/>
      <c r="CU128" s="75"/>
      <c r="CV128" s="75"/>
      <c r="CW128" s="75"/>
      <c r="CX128" s="75"/>
      <c r="CY128" s="75"/>
      <c r="CZ128" s="75"/>
      <c r="DA128" s="75"/>
      <c r="DB128" s="75"/>
      <c r="DC128" s="75"/>
      <c r="DD128" s="75"/>
      <c r="DE128" s="75"/>
      <c r="DF128" s="75"/>
      <c r="DG128" s="75"/>
      <c r="DH128" s="75"/>
      <c r="DI128" s="75"/>
      <c r="DJ128" s="75"/>
      <c r="DK128" s="75"/>
      <c r="DL128" s="75"/>
      <c r="DM128" s="75"/>
      <c r="DN128" s="75"/>
      <c r="DO128" s="75"/>
      <c r="DP128" s="75"/>
      <c r="DQ128" s="75"/>
      <c r="DR128" s="75"/>
      <c r="DS128" s="75"/>
      <c r="DT128" s="75"/>
      <c r="DU128" s="75"/>
      <c r="DV128" s="75"/>
      <c r="DW128" s="75"/>
      <c r="DX128" s="75"/>
      <c r="DY128" s="75"/>
      <c r="DZ128" s="75"/>
      <c r="EA128" s="75"/>
      <c r="EB128" s="75"/>
      <c r="EC128" s="75"/>
      <c r="ED128" s="75"/>
      <c r="EE128" s="75"/>
      <c r="EF128" s="75"/>
      <c r="EG128" s="75"/>
      <c r="EH128" s="75"/>
      <c r="EI128" s="75"/>
      <c r="EJ128" s="75"/>
      <c r="EK128" s="75"/>
      <c r="EL128" s="75"/>
      <c r="EM128" s="75"/>
      <c r="EN128" s="75"/>
      <c r="EO128" s="75"/>
    </row>
    <row r="129">
      <c r="A129" s="126"/>
      <c r="B129" s="31"/>
      <c r="C129" s="31"/>
      <c r="D129" s="31"/>
      <c r="E129" s="31"/>
      <c r="F129" s="31"/>
      <c r="G129" s="116"/>
      <c r="H129" s="127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  <c r="CF129" s="75"/>
      <c r="CG129" s="75"/>
      <c r="CH129" s="75"/>
      <c r="CI129" s="75"/>
      <c r="CJ129" s="75"/>
      <c r="CK129" s="75"/>
      <c r="CL129" s="75"/>
      <c r="CM129" s="75"/>
      <c r="CN129" s="75"/>
      <c r="CO129" s="75"/>
      <c r="CP129" s="75"/>
      <c r="CQ129" s="75"/>
      <c r="CR129" s="75"/>
      <c r="CS129" s="75"/>
      <c r="CT129" s="75"/>
      <c r="CU129" s="75"/>
      <c r="CV129" s="75"/>
      <c r="CW129" s="75"/>
      <c r="CX129" s="75"/>
      <c r="CY129" s="75"/>
      <c r="CZ129" s="75"/>
      <c r="DA129" s="75"/>
      <c r="DB129" s="75"/>
      <c r="DC129" s="75"/>
      <c r="DD129" s="75"/>
      <c r="DE129" s="75"/>
      <c r="DF129" s="75"/>
      <c r="DG129" s="75"/>
      <c r="DH129" s="75"/>
      <c r="DI129" s="75"/>
      <c r="DJ129" s="75"/>
      <c r="DK129" s="75"/>
      <c r="DL129" s="75"/>
      <c r="DM129" s="75"/>
      <c r="DN129" s="75"/>
      <c r="DO129" s="75"/>
      <c r="DP129" s="75"/>
      <c r="DQ129" s="75"/>
      <c r="DR129" s="75"/>
      <c r="DS129" s="75"/>
      <c r="DT129" s="75"/>
      <c r="DU129" s="75"/>
      <c r="DV129" s="75"/>
      <c r="DW129" s="75"/>
      <c r="DX129" s="75"/>
      <c r="DY129" s="75"/>
      <c r="DZ129" s="75"/>
      <c r="EA129" s="75"/>
      <c r="EB129" s="75"/>
      <c r="EC129" s="75"/>
      <c r="ED129" s="75"/>
      <c r="EE129" s="75"/>
      <c r="EF129" s="75"/>
      <c r="EG129" s="75"/>
      <c r="EH129" s="75"/>
      <c r="EI129" s="75"/>
      <c r="EJ129" s="75"/>
      <c r="EK129" s="75"/>
      <c r="EL129" s="75"/>
      <c r="EM129" s="75"/>
      <c r="EN129" s="75"/>
      <c r="EO129" s="75"/>
    </row>
    <row r="130">
      <c r="A130" s="126"/>
      <c r="B130" s="31"/>
      <c r="C130" s="31"/>
      <c r="D130" s="31"/>
      <c r="E130" s="31"/>
      <c r="F130" s="31"/>
      <c r="G130" s="116"/>
      <c r="H130" s="127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75"/>
      <c r="CH130" s="75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75"/>
      <c r="CT130" s="75"/>
      <c r="CU130" s="75"/>
      <c r="CV130" s="75"/>
      <c r="CW130" s="75"/>
      <c r="CX130" s="75"/>
      <c r="CY130" s="75"/>
      <c r="CZ130" s="75"/>
      <c r="DA130" s="75"/>
      <c r="DB130" s="75"/>
      <c r="DC130" s="75"/>
      <c r="DD130" s="75"/>
      <c r="DE130" s="75"/>
      <c r="DF130" s="75"/>
      <c r="DG130" s="75"/>
      <c r="DH130" s="75"/>
      <c r="DI130" s="75"/>
      <c r="DJ130" s="75"/>
      <c r="DK130" s="75"/>
      <c r="DL130" s="75"/>
      <c r="DM130" s="75"/>
      <c r="DN130" s="75"/>
      <c r="DO130" s="75"/>
      <c r="DP130" s="75"/>
      <c r="DQ130" s="75"/>
      <c r="DR130" s="75"/>
      <c r="DS130" s="75"/>
      <c r="DT130" s="75"/>
      <c r="DU130" s="75"/>
      <c r="DV130" s="75"/>
      <c r="DW130" s="75"/>
      <c r="DX130" s="75"/>
      <c r="DY130" s="75"/>
      <c r="DZ130" s="75"/>
      <c r="EA130" s="75"/>
      <c r="EB130" s="75"/>
      <c r="EC130" s="75"/>
      <c r="ED130" s="75"/>
      <c r="EE130" s="75"/>
      <c r="EF130" s="75"/>
      <c r="EG130" s="75"/>
      <c r="EH130" s="75"/>
      <c r="EI130" s="75"/>
      <c r="EJ130" s="75"/>
      <c r="EK130" s="75"/>
      <c r="EL130" s="75"/>
      <c r="EM130" s="75"/>
      <c r="EN130" s="75"/>
      <c r="EO130" s="75"/>
    </row>
    <row r="131">
      <c r="A131" s="126"/>
      <c r="B131" s="31"/>
      <c r="C131" s="31"/>
      <c r="D131" s="31"/>
      <c r="E131" s="31"/>
      <c r="F131" s="31"/>
      <c r="G131" s="116"/>
      <c r="H131" s="127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  <c r="DR131" s="75"/>
      <c r="DS131" s="75"/>
      <c r="DT131" s="75"/>
      <c r="DU131" s="75"/>
      <c r="DV131" s="75"/>
      <c r="DW131" s="75"/>
      <c r="DX131" s="75"/>
      <c r="DY131" s="75"/>
      <c r="DZ131" s="75"/>
      <c r="EA131" s="75"/>
      <c r="EB131" s="75"/>
      <c r="EC131" s="75"/>
      <c r="ED131" s="75"/>
      <c r="EE131" s="75"/>
      <c r="EF131" s="75"/>
      <c r="EG131" s="75"/>
      <c r="EH131" s="75"/>
      <c r="EI131" s="75"/>
      <c r="EJ131" s="75"/>
      <c r="EK131" s="75"/>
      <c r="EL131" s="75"/>
      <c r="EM131" s="75"/>
      <c r="EN131" s="75"/>
      <c r="EO131" s="75"/>
    </row>
    <row r="132">
      <c r="A132" s="126"/>
      <c r="B132" s="31"/>
      <c r="C132" s="31"/>
      <c r="D132" s="31"/>
      <c r="E132" s="31"/>
      <c r="F132" s="31"/>
      <c r="G132" s="116"/>
      <c r="H132" s="127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  <c r="DP132" s="75"/>
      <c r="DQ132" s="75"/>
      <c r="DR132" s="75"/>
      <c r="DS132" s="75"/>
      <c r="DT132" s="75"/>
      <c r="DU132" s="75"/>
      <c r="DV132" s="75"/>
      <c r="DW132" s="75"/>
      <c r="DX132" s="75"/>
      <c r="DY132" s="75"/>
      <c r="DZ132" s="75"/>
      <c r="EA132" s="75"/>
      <c r="EB132" s="75"/>
      <c r="EC132" s="75"/>
      <c r="ED132" s="75"/>
      <c r="EE132" s="75"/>
      <c r="EF132" s="75"/>
      <c r="EG132" s="75"/>
      <c r="EH132" s="75"/>
      <c r="EI132" s="75"/>
      <c r="EJ132" s="75"/>
      <c r="EK132" s="75"/>
      <c r="EL132" s="75"/>
      <c r="EM132" s="75"/>
      <c r="EN132" s="75"/>
      <c r="EO132" s="75"/>
    </row>
    <row r="133">
      <c r="A133" s="126"/>
      <c r="B133" s="31"/>
      <c r="C133" s="31"/>
      <c r="D133" s="31"/>
      <c r="E133" s="31"/>
      <c r="F133" s="31"/>
      <c r="G133" s="116"/>
      <c r="H133" s="127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  <c r="CF133" s="75"/>
      <c r="CG133" s="75"/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  <c r="CW133" s="75"/>
      <c r="CX133" s="75"/>
      <c r="CY133" s="75"/>
      <c r="CZ133" s="75"/>
      <c r="DA133" s="75"/>
      <c r="DB133" s="75"/>
      <c r="DC133" s="75"/>
      <c r="DD133" s="75"/>
      <c r="DE133" s="75"/>
      <c r="DF133" s="75"/>
      <c r="DG133" s="75"/>
      <c r="DH133" s="75"/>
      <c r="DI133" s="75"/>
      <c r="DJ133" s="75"/>
      <c r="DK133" s="75"/>
      <c r="DL133" s="75"/>
      <c r="DM133" s="75"/>
      <c r="DN133" s="75"/>
      <c r="DO133" s="75"/>
      <c r="DP133" s="75"/>
      <c r="DQ133" s="75"/>
      <c r="DR133" s="75"/>
      <c r="DS133" s="75"/>
      <c r="DT133" s="75"/>
      <c r="DU133" s="75"/>
      <c r="DV133" s="75"/>
      <c r="DW133" s="75"/>
      <c r="DX133" s="75"/>
      <c r="DY133" s="75"/>
      <c r="DZ133" s="75"/>
      <c r="EA133" s="75"/>
      <c r="EB133" s="75"/>
      <c r="EC133" s="75"/>
      <c r="ED133" s="75"/>
      <c r="EE133" s="75"/>
      <c r="EF133" s="75"/>
      <c r="EG133" s="75"/>
      <c r="EH133" s="75"/>
      <c r="EI133" s="75"/>
      <c r="EJ133" s="75"/>
      <c r="EK133" s="75"/>
      <c r="EL133" s="75"/>
      <c r="EM133" s="75"/>
      <c r="EN133" s="75"/>
      <c r="EO133" s="75"/>
    </row>
    <row r="134">
      <c r="A134" s="126"/>
      <c r="B134" s="31"/>
      <c r="C134" s="31"/>
      <c r="D134" s="31"/>
      <c r="E134" s="31"/>
      <c r="F134" s="31"/>
      <c r="G134" s="116"/>
      <c r="H134" s="127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  <c r="DR134" s="75"/>
      <c r="DS134" s="75"/>
      <c r="DT134" s="75"/>
      <c r="DU134" s="75"/>
      <c r="DV134" s="75"/>
      <c r="DW134" s="75"/>
      <c r="DX134" s="75"/>
      <c r="DY134" s="75"/>
      <c r="DZ134" s="75"/>
      <c r="EA134" s="75"/>
      <c r="EB134" s="75"/>
      <c r="EC134" s="75"/>
      <c r="ED134" s="75"/>
      <c r="EE134" s="75"/>
      <c r="EF134" s="75"/>
      <c r="EG134" s="75"/>
      <c r="EH134" s="75"/>
      <c r="EI134" s="75"/>
      <c r="EJ134" s="75"/>
      <c r="EK134" s="75"/>
      <c r="EL134" s="75"/>
      <c r="EM134" s="75"/>
      <c r="EN134" s="75"/>
      <c r="EO134" s="75"/>
    </row>
    <row r="135">
      <c r="A135" s="126"/>
      <c r="B135" s="31"/>
      <c r="C135" s="31"/>
      <c r="D135" s="31"/>
      <c r="E135" s="31"/>
      <c r="F135" s="31"/>
      <c r="G135" s="116"/>
      <c r="H135" s="127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  <c r="DR135" s="75"/>
      <c r="DS135" s="75"/>
      <c r="DT135" s="75"/>
      <c r="DU135" s="75"/>
      <c r="DV135" s="75"/>
      <c r="DW135" s="75"/>
      <c r="DX135" s="75"/>
      <c r="DY135" s="75"/>
      <c r="DZ135" s="75"/>
      <c r="EA135" s="75"/>
      <c r="EB135" s="75"/>
      <c r="EC135" s="75"/>
      <c r="ED135" s="75"/>
      <c r="EE135" s="75"/>
      <c r="EF135" s="75"/>
      <c r="EG135" s="75"/>
      <c r="EH135" s="75"/>
      <c r="EI135" s="75"/>
      <c r="EJ135" s="75"/>
      <c r="EK135" s="75"/>
      <c r="EL135" s="75"/>
      <c r="EM135" s="75"/>
      <c r="EN135" s="75"/>
      <c r="EO135" s="75"/>
    </row>
    <row r="136">
      <c r="A136" s="126"/>
      <c r="B136" s="31"/>
      <c r="C136" s="31"/>
      <c r="D136" s="31"/>
      <c r="E136" s="31"/>
      <c r="F136" s="31"/>
      <c r="G136" s="116"/>
      <c r="H136" s="127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  <c r="DP136" s="75"/>
      <c r="DQ136" s="75"/>
      <c r="DR136" s="75"/>
      <c r="DS136" s="75"/>
      <c r="DT136" s="75"/>
      <c r="DU136" s="75"/>
      <c r="DV136" s="75"/>
      <c r="DW136" s="75"/>
      <c r="DX136" s="75"/>
      <c r="DY136" s="75"/>
      <c r="DZ136" s="75"/>
      <c r="EA136" s="75"/>
      <c r="EB136" s="75"/>
      <c r="EC136" s="75"/>
      <c r="ED136" s="75"/>
      <c r="EE136" s="75"/>
      <c r="EF136" s="75"/>
      <c r="EG136" s="75"/>
      <c r="EH136" s="75"/>
      <c r="EI136" s="75"/>
      <c r="EJ136" s="75"/>
      <c r="EK136" s="75"/>
      <c r="EL136" s="75"/>
      <c r="EM136" s="75"/>
      <c r="EN136" s="75"/>
      <c r="EO136" s="75"/>
    </row>
    <row r="137">
      <c r="A137" s="126"/>
      <c r="B137" s="31"/>
      <c r="C137" s="31"/>
      <c r="D137" s="31"/>
      <c r="E137" s="31"/>
      <c r="F137" s="31"/>
      <c r="G137" s="116"/>
      <c r="H137" s="127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  <c r="DP137" s="75"/>
      <c r="DQ137" s="75"/>
      <c r="DR137" s="75"/>
      <c r="DS137" s="75"/>
      <c r="DT137" s="75"/>
      <c r="DU137" s="75"/>
      <c r="DV137" s="75"/>
      <c r="DW137" s="75"/>
      <c r="DX137" s="75"/>
      <c r="DY137" s="75"/>
      <c r="DZ137" s="75"/>
      <c r="EA137" s="75"/>
      <c r="EB137" s="75"/>
      <c r="EC137" s="75"/>
      <c r="ED137" s="75"/>
      <c r="EE137" s="75"/>
      <c r="EF137" s="75"/>
      <c r="EG137" s="75"/>
      <c r="EH137" s="75"/>
      <c r="EI137" s="75"/>
      <c r="EJ137" s="75"/>
      <c r="EK137" s="75"/>
      <c r="EL137" s="75"/>
      <c r="EM137" s="75"/>
      <c r="EN137" s="75"/>
      <c r="EO137" s="75"/>
    </row>
    <row r="138">
      <c r="A138" s="126"/>
      <c r="B138" s="31"/>
      <c r="C138" s="31"/>
      <c r="D138" s="31"/>
      <c r="E138" s="31"/>
      <c r="F138" s="31"/>
      <c r="G138" s="116"/>
      <c r="H138" s="127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  <c r="DP138" s="75"/>
      <c r="DQ138" s="75"/>
      <c r="DR138" s="75"/>
      <c r="DS138" s="75"/>
      <c r="DT138" s="75"/>
      <c r="DU138" s="75"/>
      <c r="DV138" s="75"/>
      <c r="DW138" s="75"/>
      <c r="DX138" s="75"/>
      <c r="DY138" s="75"/>
      <c r="DZ138" s="75"/>
      <c r="EA138" s="75"/>
      <c r="EB138" s="75"/>
      <c r="EC138" s="75"/>
      <c r="ED138" s="75"/>
      <c r="EE138" s="75"/>
      <c r="EF138" s="75"/>
      <c r="EG138" s="75"/>
      <c r="EH138" s="75"/>
      <c r="EI138" s="75"/>
      <c r="EJ138" s="75"/>
      <c r="EK138" s="75"/>
      <c r="EL138" s="75"/>
      <c r="EM138" s="75"/>
      <c r="EN138" s="75"/>
      <c r="EO138" s="75"/>
    </row>
    <row r="139">
      <c r="A139" s="126"/>
      <c r="B139" s="31"/>
      <c r="C139" s="31"/>
      <c r="D139" s="31"/>
      <c r="E139" s="31"/>
      <c r="F139" s="31"/>
      <c r="G139" s="116"/>
      <c r="H139" s="127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  <c r="CF139" s="75"/>
      <c r="CG139" s="75"/>
      <c r="CH139" s="75"/>
      <c r="CI139" s="75"/>
      <c r="CJ139" s="75"/>
      <c r="CK139" s="75"/>
      <c r="CL139" s="75"/>
      <c r="CM139" s="75"/>
      <c r="CN139" s="75"/>
      <c r="CO139" s="75"/>
      <c r="CP139" s="75"/>
      <c r="CQ139" s="75"/>
      <c r="CR139" s="75"/>
      <c r="CS139" s="75"/>
      <c r="CT139" s="75"/>
      <c r="CU139" s="75"/>
      <c r="CV139" s="75"/>
      <c r="CW139" s="75"/>
      <c r="CX139" s="75"/>
      <c r="CY139" s="75"/>
      <c r="CZ139" s="75"/>
      <c r="DA139" s="75"/>
      <c r="DB139" s="75"/>
      <c r="DC139" s="75"/>
      <c r="DD139" s="75"/>
      <c r="DE139" s="75"/>
      <c r="DF139" s="75"/>
      <c r="DG139" s="75"/>
      <c r="DH139" s="75"/>
      <c r="DI139" s="75"/>
      <c r="DJ139" s="75"/>
      <c r="DK139" s="75"/>
      <c r="DL139" s="75"/>
      <c r="DM139" s="75"/>
      <c r="DN139" s="75"/>
      <c r="DO139" s="75"/>
      <c r="DP139" s="75"/>
      <c r="DQ139" s="75"/>
      <c r="DR139" s="75"/>
      <c r="DS139" s="75"/>
      <c r="DT139" s="75"/>
      <c r="DU139" s="75"/>
      <c r="DV139" s="75"/>
      <c r="DW139" s="75"/>
      <c r="DX139" s="75"/>
      <c r="DY139" s="75"/>
      <c r="DZ139" s="75"/>
      <c r="EA139" s="75"/>
      <c r="EB139" s="75"/>
      <c r="EC139" s="75"/>
      <c r="ED139" s="75"/>
      <c r="EE139" s="75"/>
      <c r="EF139" s="75"/>
      <c r="EG139" s="75"/>
      <c r="EH139" s="75"/>
      <c r="EI139" s="75"/>
      <c r="EJ139" s="75"/>
      <c r="EK139" s="75"/>
      <c r="EL139" s="75"/>
      <c r="EM139" s="75"/>
      <c r="EN139" s="75"/>
      <c r="EO139" s="75"/>
    </row>
    <row r="140">
      <c r="A140" s="126"/>
      <c r="B140" s="31"/>
      <c r="C140" s="31"/>
      <c r="D140" s="31"/>
      <c r="E140" s="31"/>
      <c r="F140" s="31"/>
      <c r="G140" s="116"/>
      <c r="H140" s="127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75"/>
      <c r="DG140" s="75"/>
      <c r="DH140" s="75"/>
      <c r="DI140" s="75"/>
      <c r="DJ140" s="75"/>
      <c r="DK140" s="75"/>
      <c r="DL140" s="75"/>
      <c r="DM140" s="75"/>
      <c r="DN140" s="75"/>
      <c r="DO140" s="75"/>
      <c r="DP140" s="75"/>
      <c r="DQ140" s="75"/>
      <c r="DR140" s="75"/>
      <c r="DS140" s="75"/>
      <c r="DT140" s="75"/>
      <c r="DU140" s="75"/>
      <c r="DV140" s="75"/>
      <c r="DW140" s="75"/>
      <c r="DX140" s="75"/>
      <c r="DY140" s="75"/>
      <c r="DZ140" s="75"/>
      <c r="EA140" s="75"/>
      <c r="EB140" s="75"/>
      <c r="EC140" s="75"/>
      <c r="ED140" s="75"/>
      <c r="EE140" s="75"/>
      <c r="EF140" s="75"/>
      <c r="EG140" s="75"/>
      <c r="EH140" s="75"/>
      <c r="EI140" s="75"/>
      <c r="EJ140" s="75"/>
      <c r="EK140" s="75"/>
      <c r="EL140" s="75"/>
      <c r="EM140" s="75"/>
      <c r="EN140" s="75"/>
      <c r="EO140" s="75"/>
    </row>
    <row r="141">
      <c r="A141" s="126"/>
      <c r="B141" s="31"/>
      <c r="C141" s="31"/>
      <c r="D141" s="31"/>
      <c r="E141" s="31"/>
      <c r="F141" s="31"/>
      <c r="G141" s="116"/>
      <c r="H141" s="127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  <c r="CO141" s="75"/>
      <c r="CP141" s="75"/>
      <c r="CQ141" s="75"/>
      <c r="CR141" s="75"/>
      <c r="CS141" s="75"/>
      <c r="CT141" s="75"/>
      <c r="CU141" s="75"/>
      <c r="CV141" s="75"/>
      <c r="CW141" s="75"/>
      <c r="CX141" s="75"/>
      <c r="CY141" s="75"/>
      <c r="CZ141" s="75"/>
      <c r="DA141" s="75"/>
      <c r="DB141" s="75"/>
      <c r="DC141" s="75"/>
      <c r="DD141" s="75"/>
      <c r="DE141" s="75"/>
      <c r="DF141" s="75"/>
      <c r="DG141" s="75"/>
      <c r="DH141" s="75"/>
      <c r="DI141" s="75"/>
      <c r="DJ141" s="75"/>
      <c r="DK141" s="75"/>
      <c r="DL141" s="75"/>
      <c r="DM141" s="75"/>
      <c r="DN141" s="75"/>
      <c r="DO141" s="75"/>
      <c r="DP141" s="75"/>
      <c r="DQ141" s="75"/>
      <c r="DR141" s="75"/>
      <c r="DS141" s="75"/>
      <c r="DT141" s="75"/>
      <c r="DU141" s="75"/>
      <c r="DV141" s="75"/>
      <c r="DW141" s="75"/>
      <c r="DX141" s="75"/>
      <c r="DY141" s="75"/>
      <c r="DZ141" s="75"/>
      <c r="EA141" s="75"/>
      <c r="EB141" s="75"/>
      <c r="EC141" s="75"/>
      <c r="ED141" s="75"/>
      <c r="EE141" s="75"/>
      <c r="EF141" s="75"/>
      <c r="EG141" s="75"/>
      <c r="EH141" s="75"/>
      <c r="EI141" s="75"/>
      <c r="EJ141" s="75"/>
      <c r="EK141" s="75"/>
      <c r="EL141" s="75"/>
      <c r="EM141" s="75"/>
      <c r="EN141" s="75"/>
      <c r="EO141" s="75"/>
    </row>
    <row r="142">
      <c r="A142" s="126"/>
      <c r="B142" s="31"/>
      <c r="C142" s="31"/>
      <c r="D142" s="31"/>
      <c r="E142" s="31"/>
      <c r="F142" s="31"/>
      <c r="G142" s="116"/>
      <c r="H142" s="127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  <c r="DK142" s="75"/>
      <c r="DL142" s="75"/>
      <c r="DM142" s="75"/>
      <c r="DN142" s="75"/>
      <c r="DO142" s="75"/>
      <c r="DP142" s="75"/>
      <c r="DQ142" s="75"/>
      <c r="DR142" s="75"/>
      <c r="DS142" s="75"/>
      <c r="DT142" s="75"/>
      <c r="DU142" s="75"/>
      <c r="DV142" s="75"/>
      <c r="DW142" s="75"/>
      <c r="DX142" s="75"/>
      <c r="DY142" s="75"/>
      <c r="DZ142" s="75"/>
      <c r="EA142" s="75"/>
      <c r="EB142" s="75"/>
      <c r="EC142" s="75"/>
      <c r="ED142" s="75"/>
      <c r="EE142" s="75"/>
      <c r="EF142" s="75"/>
      <c r="EG142" s="75"/>
      <c r="EH142" s="75"/>
      <c r="EI142" s="75"/>
      <c r="EJ142" s="75"/>
      <c r="EK142" s="75"/>
      <c r="EL142" s="75"/>
      <c r="EM142" s="75"/>
      <c r="EN142" s="75"/>
      <c r="EO142" s="75"/>
    </row>
    <row r="143">
      <c r="A143" s="126"/>
      <c r="B143" s="31"/>
      <c r="C143" s="31"/>
      <c r="D143" s="31"/>
      <c r="E143" s="31"/>
      <c r="F143" s="31"/>
      <c r="G143" s="116"/>
      <c r="H143" s="127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  <c r="CO143" s="75"/>
      <c r="CP143" s="75"/>
      <c r="CQ143" s="75"/>
      <c r="CR143" s="75"/>
      <c r="CS143" s="75"/>
      <c r="CT143" s="75"/>
      <c r="CU143" s="75"/>
      <c r="CV143" s="75"/>
      <c r="CW143" s="75"/>
      <c r="CX143" s="75"/>
      <c r="CY143" s="75"/>
      <c r="CZ143" s="75"/>
      <c r="DA143" s="75"/>
      <c r="DB143" s="75"/>
      <c r="DC143" s="75"/>
      <c r="DD143" s="75"/>
      <c r="DE143" s="75"/>
      <c r="DF143" s="75"/>
      <c r="DG143" s="75"/>
      <c r="DH143" s="75"/>
      <c r="DI143" s="75"/>
      <c r="DJ143" s="75"/>
      <c r="DK143" s="75"/>
      <c r="DL143" s="75"/>
      <c r="DM143" s="75"/>
      <c r="DN143" s="75"/>
      <c r="DO143" s="75"/>
      <c r="DP143" s="75"/>
      <c r="DQ143" s="75"/>
      <c r="DR143" s="75"/>
      <c r="DS143" s="75"/>
      <c r="DT143" s="75"/>
      <c r="DU143" s="75"/>
      <c r="DV143" s="75"/>
      <c r="DW143" s="75"/>
      <c r="DX143" s="75"/>
      <c r="DY143" s="75"/>
      <c r="DZ143" s="75"/>
      <c r="EA143" s="75"/>
      <c r="EB143" s="75"/>
      <c r="EC143" s="75"/>
      <c r="ED143" s="75"/>
      <c r="EE143" s="75"/>
      <c r="EF143" s="75"/>
      <c r="EG143" s="75"/>
      <c r="EH143" s="75"/>
      <c r="EI143" s="75"/>
      <c r="EJ143" s="75"/>
      <c r="EK143" s="75"/>
      <c r="EL143" s="75"/>
      <c r="EM143" s="75"/>
      <c r="EN143" s="75"/>
      <c r="EO143" s="75"/>
    </row>
    <row r="144">
      <c r="A144" s="126"/>
      <c r="B144" s="31"/>
      <c r="C144" s="31"/>
      <c r="D144" s="31"/>
      <c r="E144" s="31"/>
      <c r="F144" s="31"/>
      <c r="G144" s="116"/>
      <c r="H144" s="127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  <c r="CO144" s="75"/>
      <c r="CP144" s="75"/>
      <c r="CQ144" s="75"/>
      <c r="CR144" s="75"/>
      <c r="CS144" s="75"/>
      <c r="CT144" s="75"/>
      <c r="CU144" s="75"/>
      <c r="CV144" s="75"/>
      <c r="CW144" s="75"/>
      <c r="CX144" s="75"/>
      <c r="CY144" s="75"/>
      <c r="CZ144" s="75"/>
      <c r="DA144" s="75"/>
      <c r="DB144" s="75"/>
      <c r="DC144" s="75"/>
      <c r="DD144" s="75"/>
      <c r="DE144" s="75"/>
      <c r="DF144" s="75"/>
      <c r="DG144" s="75"/>
      <c r="DH144" s="75"/>
      <c r="DI144" s="75"/>
      <c r="DJ144" s="75"/>
      <c r="DK144" s="75"/>
      <c r="DL144" s="75"/>
      <c r="DM144" s="75"/>
      <c r="DN144" s="75"/>
      <c r="DO144" s="75"/>
      <c r="DP144" s="75"/>
      <c r="DQ144" s="75"/>
      <c r="DR144" s="75"/>
      <c r="DS144" s="75"/>
      <c r="DT144" s="75"/>
      <c r="DU144" s="75"/>
      <c r="DV144" s="75"/>
      <c r="DW144" s="75"/>
      <c r="DX144" s="75"/>
      <c r="DY144" s="75"/>
      <c r="DZ144" s="75"/>
      <c r="EA144" s="75"/>
      <c r="EB144" s="75"/>
      <c r="EC144" s="75"/>
      <c r="ED144" s="75"/>
      <c r="EE144" s="75"/>
      <c r="EF144" s="75"/>
      <c r="EG144" s="75"/>
      <c r="EH144" s="75"/>
      <c r="EI144" s="75"/>
      <c r="EJ144" s="75"/>
      <c r="EK144" s="75"/>
      <c r="EL144" s="75"/>
      <c r="EM144" s="75"/>
      <c r="EN144" s="75"/>
      <c r="EO144" s="75"/>
    </row>
    <row r="145">
      <c r="A145" s="126"/>
      <c r="B145" s="31"/>
      <c r="C145" s="31"/>
      <c r="D145" s="31"/>
      <c r="E145" s="31"/>
      <c r="F145" s="31"/>
      <c r="G145" s="116"/>
      <c r="H145" s="127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75"/>
      <c r="DX145" s="75"/>
      <c r="DY145" s="75"/>
      <c r="DZ145" s="75"/>
      <c r="EA145" s="75"/>
      <c r="EB145" s="75"/>
      <c r="EC145" s="75"/>
      <c r="ED145" s="75"/>
      <c r="EE145" s="75"/>
      <c r="EF145" s="75"/>
      <c r="EG145" s="75"/>
      <c r="EH145" s="75"/>
      <c r="EI145" s="75"/>
      <c r="EJ145" s="75"/>
      <c r="EK145" s="75"/>
      <c r="EL145" s="75"/>
      <c r="EM145" s="75"/>
      <c r="EN145" s="75"/>
      <c r="EO145" s="75"/>
    </row>
    <row r="146">
      <c r="A146" s="126"/>
      <c r="B146" s="31"/>
      <c r="C146" s="31"/>
      <c r="D146" s="31"/>
      <c r="E146" s="31"/>
      <c r="F146" s="31"/>
      <c r="G146" s="116"/>
      <c r="H146" s="127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  <c r="CT146" s="75"/>
      <c r="CU146" s="75"/>
      <c r="CV146" s="75"/>
      <c r="CW146" s="75"/>
      <c r="CX146" s="75"/>
      <c r="CY146" s="75"/>
      <c r="CZ146" s="75"/>
      <c r="DA146" s="75"/>
      <c r="DB146" s="75"/>
      <c r="DC146" s="75"/>
      <c r="DD146" s="75"/>
      <c r="DE146" s="75"/>
      <c r="DF146" s="75"/>
      <c r="DG146" s="75"/>
      <c r="DH146" s="75"/>
      <c r="DI146" s="75"/>
      <c r="DJ146" s="75"/>
      <c r="DK146" s="75"/>
      <c r="DL146" s="75"/>
      <c r="DM146" s="75"/>
      <c r="DN146" s="75"/>
      <c r="DO146" s="75"/>
      <c r="DP146" s="75"/>
      <c r="DQ146" s="75"/>
      <c r="DR146" s="75"/>
      <c r="DS146" s="75"/>
      <c r="DT146" s="75"/>
      <c r="DU146" s="75"/>
      <c r="DV146" s="75"/>
      <c r="DW146" s="75"/>
      <c r="DX146" s="75"/>
      <c r="DY146" s="75"/>
      <c r="DZ146" s="75"/>
      <c r="EA146" s="75"/>
      <c r="EB146" s="75"/>
      <c r="EC146" s="75"/>
      <c r="ED146" s="75"/>
      <c r="EE146" s="75"/>
      <c r="EF146" s="75"/>
      <c r="EG146" s="75"/>
      <c r="EH146" s="75"/>
      <c r="EI146" s="75"/>
      <c r="EJ146" s="75"/>
      <c r="EK146" s="75"/>
      <c r="EL146" s="75"/>
      <c r="EM146" s="75"/>
      <c r="EN146" s="75"/>
      <c r="EO146" s="75"/>
    </row>
    <row r="147">
      <c r="A147" s="126"/>
      <c r="B147" s="31"/>
      <c r="C147" s="31"/>
      <c r="D147" s="31"/>
      <c r="E147" s="31"/>
      <c r="F147" s="31"/>
      <c r="G147" s="116"/>
      <c r="H147" s="127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  <c r="CO147" s="75"/>
      <c r="CP147" s="75"/>
      <c r="CQ147" s="75"/>
      <c r="CR147" s="75"/>
      <c r="CS147" s="75"/>
      <c r="CT147" s="75"/>
      <c r="CU147" s="75"/>
      <c r="CV147" s="75"/>
      <c r="CW147" s="75"/>
      <c r="CX147" s="75"/>
      <c r="CY147" s="75"/>
      <c r="CZ147" s="75"/>
      <c r="DA147" s="75"/>
      <c r="DB147" s="75"/>
      <c r="DC147" s="75"/>
      <c r="DD147" s="75"/>
      <c r="DE147" s="75"/>
      <c r="DF147" s="75"/>
      <c r="DG147" s="75"/>
      <c r="DH147" s="75"/>
      <c r="DI147" s="75"/>
      <c r="DJ147" s="75"/>
      <c r="DK147" s="75"/>
      <c r="DL147" s="75"/>
      <c r="DM147" s="75"/>
      <c r="DN147" s="75"/>
      <c r="DO147" s="75"/>
      <c r="DP147" s="75"/>
      <c r="DQ147" s="75"/>
      <c r="DR147" s="75"/>
      <c r="DS147" s="75"/>
      <c r="DT147" s="75"/>
      <c r="DU147" s="75"/>
      <c r="DV147" s="75"/>
      <c r="DW147" s="75"/>
      <c r="DX147" s="75"/>
      <c r="DY147" s="75"/>
      <c r="DZ147" s="75"/>
      <c r="EA147" s="75"/>
      <c r="EB147" s="75"/>
      <c r="EC147" s="75"/>
      <c r="ED147" s="75"/>
      <c r="EE147" s="75"/>
      <c r="EF147" s="75"/>
      <c r="EG147" s="75"/>
      <c r="EH147" s="75"/>
      <c r="EI147" s="75"/>
      <c r="EJ147" s="75"/>
      <c r="EK147" s="75"/>
      <c r="EL147" s="75"/>
      <c r="EM147" s="75"/>
      <c r="EN147" s="75"/>
      <c r="EO147" s="75"/>
    </row>
    <row r="148">
      <c r="A148" s="126"/>
      <c r="B148" s="31"/>
      <c r="C148" s="31"/>
      <c r="D148" s="31"/>
      <c r="E148" s="31"/>
      <c r="F148" s="31"/>
      <c r="G148" s="116"/>
      <c r="H148" s="127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  <c r="CF148" s="75"/>
      <c r="CG148" s="75"/>
      <c r="CH148" s="75"/>
      <c r="CI148" s="75"/>
      <c r="CJ148" s="75"/>
      <c r="CK148" s="75"/>
      <c r="CL148" s="75"/>
      <c r="CM148" s="75"/>
      <c r="CN148" s="75"/>
      <c r="CO148" s="75"/>
      <c r="CP148" s="75"/>
      <c r="CQ148" s="75"/>
      <c r="CR148" s="75"/>
      <c r="CS148" s="75"/>
      <c r="CT148" s="75"/>
      <c r="CU148" s="75"/>
      <c r="CV148" s="75"/>
      <c r="CW148" s="75"/>
      <c r="CX148" s="75"/>
      <c r="CY148" s="75"/>
      <c r="CZ148" s="75"/>
      <c r="DA148" s="75"/>
      <c r="DB148" s="75"/>
      <c r="DC148" s="75"/>
      <c r="DD148" s="75"/>
      <c r="DE148" s="75"/>
      <c r="DF148" s="75"/>
      <c r="DG148" s="75"/>
      <c r="DH148" s="75"/>
      <c r="DI148" s="75"/>
      <c r="DJ148" s="75"/>
      <c r="DK148" s="75"/>
      <c r="DL148" s="75"/>
      <c r="DM148" s="75"/>
      <c r="DN148" s="75"/>
      <c r="DO148" s="75"/>
      <c r="DP148" s="75"/>
      <c r="DQ148" s="75"/>
      <c r="DR148" s="75"/>
      <c r="DS148" s="75"/>
      <c r="DT148" s="75"/>
      <c r="DU148" s="75"/>
      <c r="DV148" s="75"/>
      <c r="DW148" s="75"/>
      <c r="DX148" s="75"/>
      <c r="DY148" s="75"/>
      <c r="DZ148" s="75"/>
      <c r="EA148" s="75"/>
      <c r="EB148" s="75"/>
      <c r="EC148" s="75"/>
      <c r="ED148" s="75"/>
      <c r="EE148" s="75"/>
      <c r="EF148" s="75"/>
      <c r="EG148" s="75"/>
      <c r="EH148" s="75"/>
      <c r="EI148" s="75"/>
      <c r="EJ148" s="75"/>
      <c r="EK148" s="75"/>
      <c r="EL148" s="75"/>
      <c r="EM148" s="75"/>
      <c r="EN148" s="75"/>
      <c r="EO148" s="75"/>
    </row>
    <row r="149">
      <c r="A149" s="126"/>
      <c r="B149" s="31"/>
      <c r="C149" s="31"/>
      <c r="D149" s="31"/>
      <c r="E149" s="31"/>
      <c r="F149" s="31"/>
      <c r="G149" s="116"/>
      <c r="H149" s="127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  <c r="CF149" s="75"/>
      <c r="CG149" s="75"/>
      <c r="CH149" s="75"/>
      <c r="CI149" s="75"/>
      <c r="CJ149" s="75"/>
      <c r="CK149" s="75"/>
      <c r="CL149" s="75"/>
      <c r="CM149" s="75"/>
      <c r="CN149" s="75"/>
      <c r="CO149" s="75"/>
      <c r="CP149" s="75"/>
      <c r="CQ149" s="75"/>
      <c r="CR149" s="75"/>
      <c r="CS149" s="75"/>
      <c r="CT149" s="75"/>
      <c r="CU149" s="75"/>
      <c r="CV149" s="75"/>
      <c r="CW149" s="75"/>
      <c r="CX149" s="75"/>
      <c r="CY149" s="75"/>
      <c r="CZ149" s="75"/>
      <c r="DA149" s="75"/>
      <c r="DB149" s="75"/>
      <c r="DC149" s="75"/>
      <c r="DD149" s="75"/>
      <c r="DE149" s="75"/>
      <c r="DF149" s="75"/>
      <c r="DG149" s="75"/>
      <c r="DH149" s="75"/>
      <c r="DI149" s="75"/>
      <c r="DJ149" s="75"/>
      <c r="DK149" s="75"/>
      <c r="DL149" s="75"/>
      <c r="DM149" s="75"/>
      <c r="DN149" s="75"/>
      <c r="DO149" s="75"/>
      <c r="DP149" s="75"/>
      <c r="DQ149" s="75"/>
      <c r="DR149" s="75"/>
      <c r="DS149" s="75"/>
      <c r="DT149" s="75"/>
      <c r="DU149" s="75"/>
      <c r="DV149" s="75"/>
      <c r="DW149" s="75"/>
      <c r="DX149" s="75"/>
      <c r="DY149" s="75"/>
      <c r="DZ149" s="75"/>
      <c r="EA149" s="75"/>
      <c r="EB149" s="75"/>
      <c r="EC149" s="75"/>
      <c r="ED149" s="75"/>
      <c r="EE149" s="75"/>
      <c r="EF149" s="75"/>
      <c r="EG149" s="75"/>
      <c r="EH149" s="75"/>
      <c r="EI149" s="75"/>
      <c r="EJ149" s="75"/>
      <c r="EK149" s="75"/>
      <c r="EL149" s="75"/>
      <c r="EM149" s="75"/>
      <c r="EN149" s="75"/>
      <c r="EO149" s="75"/>
    </row>
    <row r="150">
      <c r="A150" s="126"/>
      <c r="B150" s="31"/>
      <c r="C150" s="31"/>
      <c r="D150" s="31"/>
      <c r="E150" s="31"/>
      <c r="F150" s="31"/>
      <c r="G150" s="116"/>
      <c r="H150" s="127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  <c r="CF150" s="75"/>
      <c r="CG150" s="75"/>
      <c r="CH150" s="75"/>
      <c r="CI150" s="75"/>
      <c r="CJ150" s="75"/>
      <c r="CK150" s="75"/>
      <c r="CL150" s="75"/>
      <c r="CM150" s="75"/>
      <c r="CN150" s="75"/>
      <c r="CO150" s="75"/>
      <c r="CP150" s="75"/>
      <c r="CQ150" s="75"/>
      <c r="CR150" s="75"/>
      <c r="CS150" s="75"/>
      <c r="CT150" s="75"/>
      <c r="CU150" s="75"/>
      <c r="CV150" s="75"/>
      <c r="CW150" s="75"/>
      <c r="CX150" s="75"/>
      <c r="CY150" s="75"/>
      <c r="CZ150" s="75"/>
      <c r="DA150" s="75"/>
      <c r="DB150" s="75"/>
      <c r="DC150" s="75"/>
      <c r="DD150" s="75"/>
      <c r="DE150" s="75"/>
      <c r="DF150" s="75"/>
      <c r="DG150" s="75"/>
      <c r="DH150" s="75"/>
      <c r="DI150" s="75"/>
      <c r="DJ150" s="75"/>
      <c r="DK150" s="75"/>
      <c r="DL150" s="75"/>
      <c r="DM150" s="75"/>
      <c r="DN150" s="75"/>
      <c r="DO150" s="75"/>
      <c r="DP150" s="75"/>
      <c r="DQ150" s="75"/>
      <c r="DR150" s="75"/>
      <c r="DS150" s="75"/>
      <c r="DT150" s="75"/>
      <c r="DU150" s="75"/>
      <c r="DV150" s="75"/>
      <c r="DW150" s="75"/>
      <c r="DX150" s="75"/>
      <c r="DY150" s="75"/>
      <c r="DZ150" s="75"/>
      <c r="EA150" s="75"/>
      <c r="EB150" s="75"/>
      <c r="EC150" s="75"/>
      <c r="ED150" s="75"/>
      <c r="EE150" s="75"/>
      <c r="EF150" s="75"/>
      <c r="EG150" s="75"/>
      <c r="EH150" s="75"/>
      <c r="EI150" s="75"/>
      <c r="EJ150" s="75"/>
      <c r="EK150" s="75"/>
      <c r="EL150" s="75"/>
      <c r="EM150" s="75"/>
      <c r="EN150" s="75"/>
      <c r="EO150" s="75"/>
    </row>
    <row r="151">
      <c r="A151" s="126"/>
      <c r="B151" s="31"/>
      <c r="C151" s="31"/>
      <c r="D151" s="31"/>
      <c r="E151" s="31"/>
      <c r="F151" s="31"/>
      <c r="G151" s="116"/>
      <c r="H151" s="127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  <c r="CO151" s="75"/>
      <c r="CP151" s="75"/>
      <c r="CQ151" s="75"/>
      <c r="CR151" s="75"/>
      <c r="CS151" s="75"/>
      <c r="CT151" s="75"/>
      <c r="CU151" s="75"/>
      <c r="CV151" s="75"/>
      <c r="CW151" s="75"/>
      <c r="CX151" s="75"/>
      <c r="CY151" s="75"/>
      <c r="CZ151" s="75"/>
      <c r="DA151" s="75"/>
      <c r="DB151" s="75"/>
      <c r="DC151" s="75"/>
      <c r="DD151" s="75"/>
      <c r="DE151" s="75"/>
      <c r="DF151" s="75"/>
      <c r="DG151" s="75"/>
      <c r="DH151" s="75"/>
      <c r="DI151" s="75"/>
      <c r="DJ151" s="75"/>
      <c r="DK151" s="75"/>
      <c r="DL151" s="75"/>
      <c r="DM151" s="75"/>
      <c r="DN151" s="75"/>
      <c r="DO151" s="75"/>
      <c r="DP151" s="75"/>
      <c r="DQ151" s="75"/>
      <c r="DR151" s="75"/>
      <c r="DS151" s="75"/>
      <c r="DT151" s="75"/>
      <c r="DU151" s="75"/>
      <c r="DV151" s="75"/>
      <c r="DW151" s="75"/>
      <c r="DX151" s="75"/>
      <c r="DY151" s="75"/>
      <c r="DZ151" s="75"/>
      <c r="EA151" s="75"/>
      <c r="EB151" s="75"/>
      <c r="EC151" s="75"/>
      <c r="ED151" s="75"/>
      <c r="EE151" s="75"/>
      <c r="EF151" s="75"/>
      <c r="EG151" s="75"/>
      <c r="EH151" s="75"/>
      <c r="EI151" s="75"/>
      <c r="EJ151" s="75"/>
      <c r="EK151" s="75"/>
      <c r="EL151" s="75"/>
      <c r="EM151" s="75"/>
      <c r="EN151" s="75"/>
      <c r="EO151" s="75"/>
    </row>
    <row r="152">
      <c r="A152" s="126"/>
      <c r="B152" s="31"/>
      <c r="C152" s="31"/>
      <c r="D152" s="31"/>
      <c r="E152" s="31"/>
      <c r="F152" s="31"/>
      <c r="G152" s="116"/>
      <c r="H152" s="127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  <c r="CO152" s="75"/>
      <c r="CP152" s="75"/>
      <c r="CQ152" s="75"/>
      <c r="CR152" s="75"/>
      <c r="CS152" s="75"/>
      <c r="CT152" s="75"/>
      <c r="CU152" s="75"/>
      <c r="CV152" s="75"/>
      <c r="CW152" s="75"/>
      <c r="CX152" s="75"/>
      <c r="CY152" s="75"/>
      <c r="CZ152" s="75"/>
      <c r="DA152" s="75"/>
      <c r="DB152" s="75"/>
      <c r="DC152" s="75"/>
      <c r="DD152" s="75"/>
      <c r="DE152" s="75"/>
      <c r="DF152" s="75"/>
      <c r="DG152" s="75"/>
      <c r="DH152" s="75"/>
      <c r="DI152" s="75"/>
      <c r="DJ152" s="75"/>
      <c r="DK152" s="75"/>
      <c r="DL152" s="75"/>
      <c r="DM152" s="75"/>
      <c r="DN152" s="75"/>
      <c r="DO152" s="75"/>
      <c r="DP152" s="75"/>
      <c r="DQ152" s="75"/>
      <c r="DR152" s="75"/>
      <c r="DS152" s="75"/>
      <c r="DT152" s="75"/>
      <c r="DU152" s="75"/>
      <c r="DV152" s="75"/>
      <c r="DW152" s="75"/>
      <c r="DX152" s="75"/>
      <c r="DY152" s="75"/>
      <c r="DZ152" s="75"/>
      <c r="EA152" s="75"/>
      <c r="EB152" s="75"/>
      <c r="EC152" s="75"/>
      <c r="ED152" s="75"/>
      <c r="EE152" s="75"/>
      <c r="EF152" s="75"/>
      <c r="EG152" s="75"/>
      <c r="EH152" s="75"/>
      <c r="EI152" s="75"/>
      <c r="EJ152" s="75"/>
      <c r="EK152" s="75"/>
      <c r="EL152" s="75"/>
      <c r="EM152" s="75"/>
      <c r="EN152" s="75"/>
      <c r="EO152" s="75"/>
    </row>
    <row r="153">
      <c r="A153" s="126"/>
      <c r="B153" s="31"/>
      <c r="C153" s="31"/>
      <c r="D153" s="31"/>
      <c r="E153" s="31"/>
      <c r="F153" s="31"/>
      <c r="G153" s="116"/>
      <c r="H153" s="127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  <c r="CF153" s="75"/>
      <c r="CG153" s="75"/>
      <c r="CH153" s="75"/>
      <c r="CI153" s="75"/>
      <c r="CJ153" s="75"/>
      <c r="CK153" s="75"/>
      <c r="CL153" s="75"/>
      <c r="CM153" s="75"/>
      <c r="CN153" s="75"/>
      <c r="CO153" s="75"/>
      <c r="CP153" s="75"/>
      <c r="CQ153" s="75"/>
      <c r="CR153" s="75"/>
      <c r="CS153" s="75"/>
      <c r="CT153" s="75"/>
      <c r="CU153" s="75"/>
      <c r="CV153" s="75"/>
      <c r="CW153" s="75"/>
      <c r="CX153" s="75"/>
      <c r="CY153" s="75"/>
      <c r="CZ153" s="75"/>
      <c r="DA153" s="75"/>
      <c r="DB153" s="75"/>
      <c r="DC153" s="75"/>
      <c r="DD153" s="75"/>
      <c r="DE153" s="75"/>
      <c r="DF153" s="75"/>
      <c r="DG153" s="75"/>
      <c r="DH153" s="75"/>
      <c r="DI153" s="75"/>
      <c r="DJ153" s="75"/>
      <c r="DK153" s="75"/>
      <c r="DL153" s="75"/>
      <c r="DM153" s="75"/>
      <c r="DN153" s="75"/>
      <c r="DO153" s="75"/>
      <c r="DP153" s="75"/>
      <c r="DQ153" s="75"/>
      <c r="DR153" s="75"/>
      <c r="DS153" s="75"/>
      <c r="DT153" s="75"/>
      <c r="DU153" s="75"/>
      <c r="DV153" s="75"/>
      <c r="DW153" s="75"/>
      <c r="DX153" s="75"/>
      <c r="DY153" s="75"/>
      <c r="DZ153" s="75"/>
      <c r="EA153" s="75"/>
      <c r="EB153" s="75"/>
      <c r="EC153" s="75"/>
      <c r="ED153" s="75"/>
      <c r="EE153" s="75"/>
      <c r="EF153" s="75"/>
      <c r="EG153" s="75"/>
      <c r="EH153" s="75"/>
      <c r="EI153" s="75"/>
      <c r="EJ153" s="75"/>
      <c r="EK153" s="75"/>
      <c r="EL153" s="75"/>
      <c r="EM153" s="75"/>
      <c r="EN153" s="75"/>
      <c r="EO153" s="75"/>
    </row>
    <row r="154">
      <c r="A154" s="126"/>
      <c r="B154" s="31"/>
      <c r="C154" s="31"/>
      <c r="D154" s="31"/>
      <c r="E154" s="31"/>
      <c r="F154" s="31"/>
      <c r="G154" s="116"/>
      <c r="H154" s="127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  <c r="CF154" s="75"/>
      <c r="CG154" s="75"/>
      <c r="CH154" s="75"/>
      <c r="CI154" s="75"/>
      <c r="CJ154" s="75"/>
      <c r="CK154" s="75"/>
      <c r="CL154" s="75"/>
      <c r="CM154" s="75"/>
      <c r="CN154" s="75"/>
      <c r="CO154" s="75"/>
      <c r="CP154" s="75"/>
      <c r="CQ154" s="75"/>
      <c r="CR154" s="75"/>
      <c r="CS154" s="75"/>
      <c r="CT154" s="75"/>
      <c r="CU154" s="75"/>
      <c r="CV154" s="75"/>
      <c r="CW154" s="75"/>
      <c r="CX154" s="75"/>
      <c r="CY154" s="75"/>
      <c r="CZ154" s="75"/>
      <c r="DA154" s="75"/>
      <c r="DB154" s="75"/>
      <c r="DC154" s="75"/>
      <c r="DD154" s="75"/>
      <c r="DE154" s="75"/>
      <c r="DF154" s="75"/>
      <c r="DG154" s="75"/>
      <c r="DH154" s="75"/>
      <c r="DI154" s="75"/>
      <c r="DJ154" s="75"/>
      <c r="DK154" s="75"/>
      <c r="DL154" s="75"/>
      <c r="DM154" s="75"/>
      <c r="DN154" s="75"/>
      <c r="DO154" s="75"/>
      <c r="DP154" s="75"/>
      <c r="DQ154" s="75"/>
      <c r="DR154" s="75"/>
      <c r="DS154" s="75"/>
      <c r="DT154" s="75"/>
      <c r="DU154" s="75"/>
      <c r="DV154" s="75"/>
      <c r="DW154" s="75"/>
      <c r="DX154" s="75"/>
      <c r="DY154" s="75"/>
      <c r="DZ154" s="75"/>
      <c r="EA154" s="75"/>
      <c r="EB154" s="75"/>
      <c r="EC154" s="75"/>
      <c r="ED154" s="75"/>
      <c r="EE154" s="75"/>
      <c r="EF154" s="75"/>
      <c r="EG154" s="75"/>
      <c r="EH154" s="75"/>
      <c r="EI154" s="75"/>
      <c r="EJ154" s="75"/>
      <c r="EK154" s="75"/>
      <c r="EL154" s="75"/>
      <c r="EM154" s="75"/>
      <c r="EN154" s="75"/>
      <c r="EO154" s="75"/>
    </row>
    <row r="155">
      <c r="A155" s="126"/>
      <c r="B155" s="31"/>
      <c r="C155" s="31"/>
      <c r="D155" s="31"/>
      <c r="E155" s="31"/>
      <c r="F155" s="31"/>
      <c r="G155" s="116"/>
      <c r="H155" s="127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  <c r="CF155" s="75"/>
      <c r="CG155" s="75"/>
      <c r="CH155" s="75"/>
      <c r="CI155" s="75"/>
      <c r="CJ155" s="75"/>
      <c r="CK155" s="75"/>
      <c r="CL155" s="75"/>
      <c r="CM155" s="75"/>
      <c r="CN155" s="75"/>
      <c r="CO155" s="75"/>
      <c r="CP155" s="75"/>
      <c r="CQ155" s="75"/>
      <c r="CR155" s="75"/>
      <c r="CS155" s="75"/>
      <c r="CT155" s="75"/>
      <c r="CU155" s="75"/>
      <c r="CV155" s="75"/>
      <c r="CW155" s="75"/>
      <c r="CX155" s="75"/>
      <c r="CY155" s="75"/>
      <c r="CZ155" s="75"/>
      <c r="DA155" s="75"/>
      <c r="DB155" s="75"/>
      <c r="DC155" s="75"/>
      <c r="DD155" s="75"/>
      <c r="DE155" s="75"/>
      <c r="DF155" s="75"/>
      <c r="DG155" s="75"/>
      <c r="DH155" s="75"/>
      <c r="DI155" s="75"/>
      <c r="DJ155" s="75"/>
      <c r="DK155" s="75"/>
      <c r="DL155" s="75"/>
      <c r="DM155" s="75"/>
      <c r="DN155" s="75"/>
      <c r="DO155" s="75"/>
      <c r="DP155" s="75"/>
      <c r="DQ155" s="75"/>
      <c r="DR155" s="75"/>
      <c r="DS155" s="75"/>
      <c r="DT155" s="75"/>
      <c r="DU155" s="75"/>
      <c r="DV155" s="75"/>
      <c r="DW155" s="75"/>
      <c r="DX155" s="75"/>
      <c r="DY155" s="75"/>
      <c r="DZ155" s="75"/>
      <c r="EA155" s="75"/>
      <c r="EB155" s="75"/>
      <c r="EC155" s="75"/>
      <c r="ED155" s="75"/>
      <c r="EE155" s="75"/>
      <c r="EF155" s="75"/>
      <c r="EG155" s="75"/>
      <c r="EH155" s="75"/>
      <c r="EI155" s="75"/>
      <c r="EJ155" s="75"/>
      <c r="EK155" s="75"/>
      <c r="EL155" s="75"/>
      <c r="EM155" s="75"/>
      <c r="EN155" s="75"/>
      <c r="EO155" s="75"/>
    </row>
    <row r="156">
      <c r="A156" s="126"/>
      <c r="B156" s="31"/>
      <c r="C156" s="31"/>
      <c r="D156" s="31"/>
      <c r="E156" s="31"/>
      <c r="F156" s="31"/>
      <c r="G156" s="116"/>
      <c r="H156" s="127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  <c r="CF156" s="75"/>
      <c r="CG156" s="75"/>
      <c r="CH156" s="75"/>
      <c r="CI156" s="75"/>
      <c r="CJ156" s="75"/>
      <c r="CK156" s="75"/>
      <c r="CL156" s="75"/>
      <c r="CM156" s="75"/>
      <c r="CN156" s="75"/>
      <c r="CO156" s="75"/>
      <c r="CP156" s="75"/>
      <c r="CQ156" s="75"/>
      <c r="CR156" s="75"/>
      <c r="CS156" s="75"/>
      <c r="CT156" s="75"/>
      <c r="CU156" s="75"/>
      <c r="CV156" s="75"/>
      <c r="CW156" s="75"/>
      <c r="CX156" s="75"/>
      <c r="CY156" s="75"/>
      <c r="CZ156" s="75"/>
      <c r="DA156" s="75"/>
      <c r="DB156" s="75"/>
      <c r="DC156" s="75"/>
      <c r="DD156" s="75"/>
      <c r="DE156" s="75"/>
      <c r="DF156" s="75"/>
      <c r="DG156" s="75"/>
      <c r="DH156" s="75"/>
      <c r="DI156" s="75"/>
      <c r="DJ156" s="75"/>
      <c r="DK156" s="75"/>
      <c r="DL156" s="75"/>
      <c r="DM156" s="75"/>
      <c r="DN156" s="75"/>
      <c r="DO156" s="75"/>
      <c r="DP156" s="75"/>
      <c r="DQ156" s="75"/>
      <c r="DR156" s="75"/>
      <c r="DS156" s="75"/>
      <c r="DT156" s="75"/>
      <c r="DU156" s="75"/>
      <c r="DV156" s="75"/>
      <c r="DW156" s="75"/>
      <c r="DX156" s="75"/>
      <c r="DY156" s="75"/>
      <c r="DZ156" s="75"/>
      <c r="EA156" s="75"/>
      <c r="EB156" s="75"/>
      <c r="EC156" s="75"/>
      <c r="ED156" s="75"/>
      <c r="EE156" s="75"/>
      <c r="EF156" s="75"/>
      <c r="EG156" s="75"/>
      <c r="EH156" s="75"/>
      <c r="EI156" s="75"/>
      <c r="EJ156" s="75"/>
      <c r="EK156" s="75"/>
      <c r="EL156" s="75"/>
      <c r="EM156" s="75"/>
      <c r="EN156" s="75"/>
      <c r="EO156" s="75"/>
    </row>
    <row r="157">
      <c r="A157" s="126"/>
      <c r="B157" s="31"/>
      <c r="C157" s="31"/>
      <c r="D157" s="31"/>
      <c r="E157" s="31"/>
      <c r="F157" s="31"/>
      <c r="G157" s="116"/>
      <c r="H157" s="127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  <c r="CF157" s="75"/>
      <c r="CG157" s="75"/>
      <c r="CH157" s="75"/>
      <c r="CI157" s="75"/>
      <c r="CJ157" s="75"/>
      <c r="CK157" s="75"/>
      <c r="CL157" s="75"/>
      <c r="CM157" s="75"/>
      <c r="CN157" s="75"/>
      <c r="CO157" s="75"/>
      <c r="CP157" s="75"/>
      <c r="CQ157" s="75"/>
      <c r="CR157" s="75"/>
      <c r="CS157" s="75"/>
      <c r="CT157" s="75"/>
      <c r="CU157" s="75"/>
      <c r="CV157" s="75"/>
      <c r="CW157" s="75"/>
      <c r="CX157" s="75"/>
      <c r="CY157" s="75"/>
      <c r="CZ157" s="75"/>
      <c r="DA157" s="75"/>
      <c r="DB157" s="75"/>
      <c r="DC157" s="75"/>
      <c r="DD157" s="75"/>
      <c r="DE157" s="75"/>
      <c r="DF157" s="75"/>
      <c r="DG157" s="75"/>
      <c r="DH157" s="75"/>
      <c r="DI157" s="75"/>
      <c r="DJ157" s="75"/>
      <c r="DK157" s="75"/>
      <c r="DL157" s="75"/>
      <c r="DM157" s="75"/>
      <c r="DN157" s="75"/>
      <c r="DO157" s="75"/>
      <c r="DP157" s="75"/>
      <c r="DQ157" s="75"/>
      <c r="DR157" s="75"/>
      <c r="DS157" s="75"/>
      <c r="DT157" s="75"/>
      <c r="DU157" s="75"/>
      <c r="DV157" s="75"/>
      <c r="DW157" s="75"/>
      <c r="DX157" s="75"/>
      <c r="DY157" s="75"/>
      <c r="DZ157" s="75"/>
      <c r="EA157" s="75"/>
      <c r="EB157" s="75"/>
      <c r="EC157" s="75"/>
      <c r="ED157" s="75"/>
      <c r="EE157" s="75"/>
      <c r="EF157" s="75"/>
      <c r="EG157" s="75"/>
      <c r="EH157" s="75"/>
      <c r="EI157" s="75"/>
      <c r="EJ157" s="75"/>
      <c r="EK157" s="75"/>
      <c r="EL157" s="75"/>
      <c r="EM157" s="75"/>
      <c r="EN157" s="75"/>
      <c r="EO157" s="75"/>
    </row>
    <row r="158">
      <c r="A158" s="126"/>
      <c r="B158" s="31"/>
      <c r="C158" s="31"/>
      <c r="D158" s="31"/>
      <c r="E158" s="31"/>
      <c r="F158" s="31"/>
      <c r="G158" s="116"/>
      <c r="H158" s="127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  <c r="CO158" s="75"/>
      <c r="CP158" s="75"/>
      <c r="CQ158" s="75"/>
      <c r="CR158" s="75"/>
      <c r="CS158" s="75"/>
      <c r="CT158" s="75"/>
      <c r="CU158" s="75"/>
      <c r="CV158" s="75"/>
      <c r="CW158" s="75"/>
      <c r="CX158" s="75"/>
      <c r="CY158" s="75"/>
      <c r="CZ158" s="75"/>
      <c r="DA158" s="75"/>
      <c r="DB158" s="75"/>
      <c r="DC158" s="75"/>
      <c r="DD158" s="75"/>
      <c r="DE158" s="75"/>
      <c r="DF158" s="75"/>
      <c r="DG158" s="75"/>
      <c r="DH158" s="75"/>
      <c r="DI158" s="75"/>
      <c r="DJ158" s="75"/>
      <c r="DK158" s="75"/>
      <c r="DL158" s="75"/>
      <c r="DM158" s="75"/>
      <c r="DN158" s="75"/>
      <c r="DO158" s="75"/>
      <c r="DP158" s="75"/>
      <c r="DQ158" s="75"/>
      <c r="DR158" s="75"/>
      <c r="DS158" s="75"/>
      <c r="DT158" s="75"/>
      <c r="DU158" s="75"/>
      <c r="DV158" s="75"/>
      <c r="DW158" s="75"/>
      <c r="DX158" s="75"/>
      <c r="DY158" s="75"/>
      <c r="DZ158" s="75"/>
      <c r="EA158" s="75"/>
      <c r="EB158" s="75"/>
      <c r="EC158" s="75"/>
      <c r="ED158" s="75"/>
      <c r="EE158" s="75"/>
      <c r="EF158" s="75"/>
      <c r="EG158" s="75"/>
      <c r="EH158" s="75"/>
      <c r="EI158" s="75"/>
      <c r="EJ158" s="75"/>
      <c r="EK158" s="75"/>
      <c r="EL158" s="75"/>
      <c r="EM158" s="75"/>
      <c r="EN158" s="75"/>
      <c r="EO158" s="75"/>
    </row>
    <row r="159">
      <c r="A159" s="126"/>
      <c r="B159" s="31"/>
      <c r="C159" s="31"/>
      <c r="D159" s="31"/>
      <c r="E159" s="31"/>
      <c r="F159" s="31"/>
      <c r="G159" s="116"/>
      <c r="H159" s="127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  <c r="CF159" s="75"/>
      <c r="CG159" s="75"/>
      <c r="CH159" s="75"/>
      <c r="CI159" s="75"/>
      <c r="CJ159" s="75"/>
      <c r="CK159" s="75"/>
      <c r="CL159" s="75"/>
      <c r="CM159" s="75"/>
      <c r="CN159" s="75"/>
      <c r="CO159" s="75"/>
      <c r="CP159" s="75"/>
      <c r="CQ159" s="75"/>
      <c r="CR159" s="75"/>
      <c r="CS159" s="75"/>
      <c r="CT159" s="75"/>
      <c r="CU159" s="75"/>
      <c r="CV159" s="75"/>
      <c r="CW159" s="75"/>
      <c r="CX159" s="75"/>
      <c r="CY159" s="75"/>
      <c r="CZ159" s="75"/>
      <c r="DA159" s="75"/>
      <c r="DB159" s="75"/>
      <c r="DC159" s="75"/>
      <c r="DD159" s="75"/>
      <c r="DE159" s="75"/>
      <c r="DF159" s="75"/>
      <c r="DG159" s="75"/>
      <c r="DH159" s="75"/>
      <c r="DI159" s="75"/>
      <c r="DJ159" s="75"/>
      <c r="DK159" s="75"/>
      <c r="DL159" s="75"/>
      <c r="DM159" s="75"/>
      <c r="DN159" s="75"/>
      <c r="DO159" s="75"/>
      <c r="DP159" s="75"/>
      <c r="DQ159" s="75"/>
      <c r="DR159" s="75"/>
      <c r="DS159" s="75"/>
      <c r="DT159" s="75"/>
      <c r="DU159" s="75"/>
      <c r="DV159" s="75"/>
      <c r="DW159" s="75"/>
      <c r="DX159" s="75"/>
      <c r="DY159" s="75"/>
      <c r="DZ159" s="75"/>
      <c r="EA159" s="75"/>
      <c r="EB159" s="75"/>
      <c r="EC159" s="75"/>
      <c r="ED159" s="75"/>
      <c r="EE159" s="75"/>
      <c r="EF159" s="75"/>
      <c r="EG159" s="75"/>
      <c r="EH159" s="75"/>
      <c r="EI159" s="75"/>
      <c r="EJ159" s="75"/>
      <c r="EK159" s="75"/>
      <c r="EL159" s="75"/>
      <c r="EM159" s="75"/>
      <c r="EN159" s="75"/>
      <c r="EO159" s="75"/>
    </row>
    <row r="160">
      <c r="A160" s="126"/>
      <c r="B160" s="31"/>
      <c r="C160" s="31"/>
      <c r="D160" s="31"/>
      <c r="E160" s="31"/>
      <c r="F160" s="31"/>
      <c r="G160" s="116"/>
      <c r="H160" s="127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75"/>
      <c r="DG160" s="75"/>
      <c r="DH160" s="75"/>
      <c r="DI160" s="75"/>
      <c r="DJ160" s="75"/>
      <c r="DK160" s="75"/>
      <c r="DL160" s="75"/>
      <c r="DM160" s="75"/>
      <c r="DN160" s="75"/>
      <c r="DO160" s="75"/>
      <c r="DP160" s="75"/>
      <c r="DQ160" s="75"/>
      <c r="DR160" s="75"/>
      <c r="DS160" s="75"/>
      <c r="DT160" s="75"/>
      <c r="DU160" s="75"/>
      <c r="DV160" s="75"/>
      <c r="DW160" s="75"/>
      <c r="DX160" s="75"/>
      <c r="DY160" s="75"/>
      <c r="DZ160" s="75"/>
      <c r="EA160" s="75"/>
      <c r="EB160" s="75"/>
      <c r="EC160" s="75"/>
      <c r="ED160" s="75"/>
      <c r="EE160" s="75"/>
      <c r="EF160" s="75"/>
      <c r="EG160" s="75"/>
      <c r="EH160" s="75"/>
      <c r="EI160" s="75"/>
      <c r="EJ160" s="75"/>
      <c r="EK160" s="75"/>
      <c r="EL160" s="75"/>
      <c r="EM160" s="75"/>
      <c r="EN160" s="75"/>
      <c r="EO160" s="75"/>
    </row>
    <row r="161">
      <c r="A161" s="126"/>
      <c r="B161" s="31"/>
      <c r="C161" s="31"/>
      <c r="D161" s="31"/>
      <c r="E161" s="31"/>
      <c r="F161" s="31"/>
      <c r="G161" s="116"/>
      <c r="H161" s="127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/>
      <c r="CO161" s="75"/>
      <c r="CP161" s="75"/>
      <c r="CQ161" s="75"/>
      <c r="CR161" s="75"/>
      <c r="CS161" s="75"/>
      <c r="CT161" s="75"/>
      <c r="CU161" s="75"/>
      <c r="CV161" s="75"/>
      <c r="CW161" s="75"/>
      <c r="CX161" s="75"/>
      <c r="CY161" s="75"/>
      <c r="CZ161" s="75"/>
      <c r="DA161" s="75"/>
      <c r="DB161" s="75"/>
      <c r="DC161" s="75"/>
      <c r="DD161" s="75"/>
      <c r="DE161" s="75"/>
      <c r="DF161" s="75"/>
      <c r="DG161" s="75"/>
      <c r="DH161" s="75"/>
      <c r="DI161" s="75"/>
      <c r="DJ161" s="75"/>
      <c r="DK161" s="75"/>
      <c r="DL161" s="75"/>
      <c r="DM161" s="75"/>
      <c r="DN161" s="75"/>
      <c r="DO161" s="75"/>
      <c r="DP161" s="75"/>
      <c r="DQ161" s="75"/>
      <c r="DR161" s="75"/>
      <c r="DS161" s="75"/>
      <c r="DT161" s="75"/>
      <c r="DU161" s="75"/>
      <c r="DV161" s="75"/>
      <c r="DW161" s="75"/>
      <c r="DX161" s="75"/>
      <c r="DY161" s="75"/>
      <c r="DZ161" s="75"/>
      <c r="EA161" s="75"/>
      <c r="EB161" s="75"/>
      <c r="EC161" s="75"/>
      <c r="ED161" s="75"/>
      <c r="EE161" s="75"/>
      <c r="EF161" s="75"/>
      <c r="EG161" s="75"/>
      <c r="EH161" s="75"/>
      <c r="EI161" s="75"/>
      <c r="EJ161" s="75"/>
      <c r="EK161" s="75"/>
      <c r="EL161" s="75"/>
      <c r="EM161" s="75"/>
      <c r="EN161" s="75"/>
      <c r="EO161" s="75"/>
    </row>
    <row r="162">
      <c r="A162" s="126"/>
      <c r="B162" s="31"/>
      <c r="C162" s="31"/>
      <c r="D162" s="31"/>
      <c r="E162" s="31"/>
      <c r="F162" s="31"/>
      <c r="G162" s="116"/>
      <c r="H162" s="127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/>
      <c r="CO162" s="75"/>
      <c r="CP162" s="75"/>
      <c r="CQ162" s="75"/>
      <c r="CR162" s="75"/>
      <c r="CS162" s="75"/>
      <c r="CT162" s="75"/>
      <c r="CU162" s="75"/>
      <c r="CV162" s="75"/>
      <c r="CW162" s="75"/>
      <c r="CX162" s="75"/>
      <c r="CY162" s="75"/>
      <c r="CZ162" s="75"/>
      <c r="DA162" s="75"/>
      <c r="DB162" s="75"/>
      <c r="DC162" s="75"/>
      <c r="DD162" s="75"/>
      <c r="DE162" s="75"/>
      <c r="DF162" s="75"/>
      <c r="DG162" s="75"/>
      <c r="DH162" s="75"/>
      <c r="DI162" s="75"/>
      <c r="DJ162" s="75"/>
      <c r="DK162" s="75"/>
      <c r="DL162" s="75"/>
      <c r="DM162" s="75"/>
      <c r="DN162" s="75"/>
      <c r="DO162" s="75"/>
      <c r="DP162" s="75"/>
      <c r="DQ162" s="75"/>
      <c r="DR162" s="75"/>
      <c r="DS162" s="75"/>
      <c r="DT162" s="75"/>
      <c r="DU162" s="75"/>
      <c r="DV162" s="75"/>
      <c r="DW162" s="75"/>
      <c r="DX162" s="75"/>
      <c r="DY162" s="75"/>
      <c r="DZ162" s="75"/>
      <c r="EA162" s="75"/>
      <c r="EB162" s="75"/>
      <c r="EC162" s="75"/>
      <c r="ED162" s="75"/>
      <c r="EE162" s="75"/>
      <c r="EF162" s="75"/>
      <c r="EG162" s="75"/>
      <c r="EH162" s="75"/>
      <c r="EI162" s="75"/>
      <c r="EJ162" s="75"/>
      <c r="EK162" s="75"/>
      <c r="EL162" s="75"/>
      <c r="EM162" s="75"/>
      <c r="EN162" s="75"/>
      <c r="EO162" s="75"/>
    </row>
    <row r="163">
      <c r="A163" s="126"/>
      <c r="B163" s="31"/>
      <c r="C163" s="31"/>
      <c r="D163" s="31"/>
      <c r="E163" s="31"/>
      <c r="F163" s="31"/>
      <c r="G163" s="116"/>
      <c r="H163" s="127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  <c r="BW163" s="75"/>
      <c r="BX163" s="75"/>
      <c r="BY163" s="75"/>
      <c r="BZ163" s="75"/>
      <c r="CA163" s="75"/>
      <c r="CB163" s="75"/>
      <c r="CC163" s="75"/>
      <c r="CD163" s="75"/>
      <c r="CE163" s="75"/>
      <c r="CF163" s="75"/>
      <c r="CG163" s="75"/>
      <c r="CH163" s="75"/>
      <c r="CI163" s="75"/>
      <c r="CJ163" s="75"/>
      <c r="CK163" s="75"/>
      <c r="CL163" s="75"/>
      <c r="CM163" s="75"/>
      <c r="CN163" s="75"/>
      <c r="CO163" s="75"/>
      <c r="CP163" s="75"/>
      <c r="CQ163" s="75"/>
      <c r="CR163" s="75"/>
      <c r="CS163" s="75"/>
      <c r="CT163" s="75"/>
      <c r="CU163" s="75"/>
      <c r="CV163" s="75"/>
      <c r="CW163" s="75"/>
      <c r="CX163" s="75"/>
      <c r="CY163" s="75"/>
      <c r="CZ163" s="75"/>
      <c r="DA163" s="75"/>
      <c r="DB163" s="75"/>
      <c r="DC163" s="75"/>
      <c r="DD163" s="75"/>
      <c r="DE163" s="75"/>
      <c r="DF163" s="75"/>
      <c r="DG163" s="75"/>
      <c r="DH163" s="75"/>
      <c r="DI163" s="75"/>
      <c r="DJ163" s="75"/>
      <c r="DK163" s="75"/>
      <c r="DL163" s="75"/>
      <c r="DM163" s="75"/>
      <c r="DN163" s="75"/>
      <c r="DO163" s="75"/>
      <c r="DP163" s="75"/>
      <c r="DQ163" s="75"/>
      <c r="DR163" s="75"/>
      <c r="DS163" s="75"/>
      <c r="DT163" s="75"/>
      <c r="DU163" s="75"/>
      <c r="DV163" s="75"/>
      <c r="DW163" s="75"/>
      <c r="DX163" s="75"/>
      <c r="DY163" s="75"/>
      <c r="DZ163" s="75"/>
      <c r="EA163" s="75"/>
      <c r="EB163" s="75"/>
      <c r="EC163" s="75"/>
      <c r="ED163" s="75"/>
      <c r="EE163" s="75"/>
      <c r="EF163" s="75"/>
      <c r="EG163" s="75"/>
      <c r="EH163" s="75"/>
      <c r="EI163" s="75"/>
      <c r="EJ163" s="75"/>
      <c r="EK163" s="75"/>
      <c r="EL163" s="75"/>
      <c r="EM163" s="75"/>
      <c r="EN163" s="75"/>
      <c r="EO163" s="75"/>
    </row>
    <row r="164">
      <c r="A164" s="126"/>
      <c r="B164" s="31"/>
      <c r="C164" s="31"/>
      <c r="D164" s="31"/>
      <c r="E164" s="31"/>
      <c r="F164" s="31"/>
      <c r="G164" s="116"/>
      <c r="H164" s="127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  <c r="BU164" s="75"/>
      <c r="BV164" s="75"/>
      <c r="BW164" s="75"/>
      <c r="BX164" s="75"/>
      <c r="BY164" s="75"/>
      <c r="BZ164" s="75"/>
      <c r="CA164" s="75"/>
      <c r="CB164" s="75"/>
      <c r="CC164" s="75"/>
      <c r="CD164" s="75"/>
      <c r="CE164" s="75"/>
      <c r="CF164" s="75"/>
      <c r="CG164" s="75"/>
      <c r="CH164" s="75"/>
      <c r="CI164" s="75"/>
      <c r="CJ164" s="75"/>
      <c r="CK164" s="75"/>
      <c r="CL164" s="75"/>
      <c r="CM164" s="75"/>
      <c r="CN164" s="75"/>
      <c r="CO164" s="75"/>
      <c r="CP164" s="75"/>
      <c r="CQ164" s="75"/>
      <c r="CR164" s="75"/>
      <c r="CS164" s="75"/>
      <c r="CT164" s="75"/>
      <c r="CU164" s="75"/>
      <c r="CV164" s="75"/>
      <c r="CW164" s="75"/>
      <c r="CX164" s="75"/>
      <c r="CY164" s="75"/>
      <c r="CZ164" s="75"/>
      <c r="DA164" s="75"/>
      <c r="DB164" s="75"/>
      <c r="DC164" s="75"/>
      <c r="DD164" s="75"/>
      <c r="DE164" s="75"/>
      <c r="DF164" s="75"/>
      <c r="DG164" s="75"/>
      <c r="DH164" s="75"/>
      <c r="DI164" s="75"/>
      <c r="DJ164" s="75"/>
      <c r="DK164" s="75"/>
      <c r="DL164" s="75"/>
      <c r="DM164" s="75"/>
      <c r="DN164" s="75"/>
      <c r="DO164" s="75"/>
      <c r="DP164" s="75"/>
      <c r="DQ164" s="75"/>
      <c r="DR164" s="75"/>
      <c r="DS164" s="75"/>
      <c r="DT164" s="75"/>
      <c r="DU164" s="75"/>
      <c r="DV164" s="75"/>
      <c r="DW164" s="75"/>
      <c r="DX164" s="75"/>
      <c r="DY164" s="75"/>
      <c r="DZ164" s="75"/>
      <c r="EA164" s="75"/>
      <c r="EB164" s="75"/>
      <c r="EC164" s="75"/>
      <c r="ED164" s="75"/>
      <c r="EE164" s="75"/>
      <c r="EF164" s="75"/>
      <c r="EG164" s="75"/>
      <c r="EH164" s="75"/>
      <c r="EI164" s="75"/>
      <c r="EJ164" s="75"/>
      <c r="EK164" s="75"/>
      <c r="EL164" s="75"/>
      <c r="EM164" s="75"/>
      <c r="EN164" s="75"/>
      <c r="EO164" s="75"/>
    </row>
    <row r="165">
      <c r="A165" s="126"/>
      <c r="B165" s="31"/>
      <c r="C165" s="31"/>
      <c r="D165" s="31"/>
      <c r="E165" s="31"/>
      <c r="F165" s="31"/>
      <c r="G165" s="116"/>
      <c r="H165" s="127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/>
      <c r="CO165" s="75"/>
      <c r="CP165" s="75"/>
      <c r="CQ165" s="75"/>
      <c r="CR165" s="75"/>
      <c r="CS165" s="75"/>
      <c r="CT165" s="75"/>
      <c r="CU165" s="75"/>
      <c r="CV165" s="75"/>
      <c r="CW165" s="75"/>
      <c r="CX165" s="75"/>
      <c r="CY165" s="75"/>
      <c r="CZ165" s="75"/>
      <c r="DA165" s="75"/>
      <c r="DB165" s="75"/>
      <c r="DC165" s="75"/>
      <c r="DD165" s="75"/>
      <c r="DE165" s="75"/>
      <c r="DF165" s="75"/>
      <c r="DG165" s="75"/>
      <c r="DH165" s="75"/>
      <c r="DI165" s="75"/>
      <c r="DJ165" s="75"/>
      <c r="DK165" s="75"/>
      <c r="DL165" s="75"/>
      <c r="DM165" s="75"/>
      <c r="DN165" s="75"/>
      <c r="DO165" s="75"/>
      <c r="DP165" s="75"/>
      <c r="DQ165" s="75"/>
      <c r="DR165" s="75"/>
      <c r="DS165" s="75"/>
      <c r="DT165" s="75"/>
      <c r="DU165" s="75"/>
      <c r="DV165" s="75"/>
      <c r="DW165" s="75"/>
      <c r="DX165" s="75"/>
      <c r="DY165" s="75"/>
      <c r="DZ165" s="75"/>
      <c r="EA165" s="75"/>
      <c r="EB165" s="75"/>
      <c r="EC165" s="75"/>
      <c r="ED165" s="75"/>
      <c r="EE165" s="75"/>
      <c r="EF165" s="75"/>
      <c r="EG165" s="75"/>
      <c r="EH165" s="75"/>
      <c r="EI165" s="75"/>
      <c r="EJ165" s="75"/>
      <c r="EK165" s="75"/>
      <c r="EL165" s="75"/>
      <c r="EM165" s="75"/>
      <c r="EN165" s="75"/>
      <c r="EO165" s="75"/>
    </row>
    <row r="166">
      <c r="A166" s="126"/>
      <c r="B166" s="31"/>
      <c r="C166" s="31"/>
      <c r="D166" s="31"/>
      <c r="E166" s="31"/>
      <c r="F166" s="31"/>
      <c r="G166" s="116"/>
      <c r="H166" s="127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75"/>
      <c r="DX166" s="75"/>
      <c r="DY166" s="75"/>
      <c r="DZ166" s="75"/>
      <c r="EA166" s="75"/>
      <c r="EB166" s="75"/>
      <c r="EC166" s="75"/>
      <c r="ED166" s="75"/>
      <c r="EE166" s="75"/>
      <c r="EF166" s="75"/>
      <c r="EG166" s="75"/>
      <c r="EH166" s="75"/>
      <c r="EI166" s="75"/>
      <c r="EJ166" s="75"/>
      <c r="EK166" s="75"/>
      <c r="EL166" s="75"/>
      <c r="EM166" s="75"/>
      <c r="EN166" s="75"/>
      <c r="EO166" s="75"/>
    </row>
    <row r="167">
      <c r="A167" s="126"/>
      <c r="B167" s="31"/>
      <c r="C167" s="31"/>
      <c r="D167" s="31"/>
      <c r="E167" s="31"/>
      <c r="F167" s="31"/>
      <c r="G167" s="116"/>
      <c r="H167" s="127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75"/>
      <c r="DX167" s="75"/>
      <c r="DY167" s="75"/>
      <c r="DZ167" s="75"/>
      <c r="EA167" s="75"/>
      <c r="EB167" s="75"/>
      <c r="EC167" s="75"/>
      <c r="ED167" s="75"/>
      <c r="EE167" s="75"/>
      <c r="EF167" s="75"/>
      <c r="EG167" s="75"/>
      <c r="EH167" s="75"/>
      <c r="EI167" s="75"/>
      <c r="EJ167" s="75"/>
      <c r="EK167" s="75"/>
      <c r="EL167" s="75"/>
      <c r="EM167" s="75"/>
      <c r="EN167" s="75"/>
      <c r="EO167" s="75"/>
    </row>
    <row r="168">
      <c r="A168" s="126"/>
      <c r="B168" s="31"/>
      <c r="C168" s="31"/>
      <c r="D168" s="31"/>
      <c r="E168" s="31"/>
      <c r="F168" s="31"/>
      <c r="G168" s="116"/>
      <c r="H168" s="127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75"/>
      <c r="DX168" s="75"/>
      <c r="DY168" s="75"/>
      <c r="DZ168" s="75"/>
      <c r="EA168" s="75"/>
      <c r="EB168" s="75"/>
      <c r="EC168" s="75"/>
      <c r="ED168" s="75"/>
      <c r="EE168" s="75"/>
      <c r="EF168" s="75"/>
      <c r="EG168" s="75"/>
      <c r="EH168" s="75"/>
      <c r="EI168" s="75"/>
      <c r="EJ168" s="75"/>
      <c r="EK168" s="75"/>
      <c r="EL168" s="75"/>
      <c r="EM168" s="75"/>
      <c r="EN168" s="75"/>
      <c r="EO168" s="75"/>
    </row>
    <row r="169">
      <c r="A169" s="126"/>
      <c r="B169" s="31"/>
      <c r="C169" s="31"/>
      <c r="D169" s="31"/>
      <c r="E169" s="31"/>
      <c r="F169" s="31"/>
      <c r="G169" s="116"/>
      <c r="H169" s="127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  <c r="CF169" s="75"/>
      <c r="CG169" s="75"/>
      <c r="CH169" s="75"/>
      <c r="CI169" s="75"/>
      <c r="CJ169" s="75"/>
      <c r="CK169" s="75"/>
      <c r="CL169" s="75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75"/>
      <c r="DF169" s="75"/>
      <c r="DG169" s="75"/>
      <c r="DH169" s="75"/>
      <c r="DI169" s="75"/>
      <c r="DJ169" s="75"/>
      <c r="DK169" s="75"/>
      <c r="DL169" s="75"/>
      <c r="DM169" s="75"/>
      <c r="DN169" s="75"/>
      <c r="DO169" s="75"/>
      <c r="DP169" s="75"/>
      <c r="DQ169" s="75"/>
      <c r="DR169" s="75"/>
      <c r="DS169" s="75"/>
      <c r="DT169" s="75"/>
      <c r="DU169" s="75"/>
      <c r="DV169" s="75"/>
      <c r="DW169" s="75"/>
      <c r="DX169" s="75"/>
      <c r="DY169" s="75"/>
      <c r="DZ169" s="75"/>
      <c r="EA169" s="75"/>
      <c r="EB169" s="75"/>
      <c r="EC169" s="75"/>
      <c r="ED169" s="75"/>
      <c r="EE169" s="75"/>
      <c r="EF169" s="75"/>
      <c r="EG169" s="75"/>
      <c r="EH169" s="75"/>
      <c r="EI169" s="75"/>
      <c r="EJ169" s="75"/>
      <c r="EK169" s="75"/>
      <c r="EL169" s="75"/>
      <c r="EM169" s="75"/>
      <c r="EN169" s="75"/>
      <c r="EO169" s="75"/>
    </row>
    <row r="170">
      <c r="A170" s="126"/>
      <c r="B170" s="31"/>
      <c r="C170" s="31"/>
      <c r="D170" s="31"/>
      <c r="E170" s="31"/>
      <c r="F170" s="31"/>
      <c r="G170" s="116"/>
      <c r="H170" s="127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75"/>
      <c r="DX170" s="75"/>
      <c r="DY170" s="75"/>
      <c r="DZ170" s="75"/>
      <c r="EA170" s="75"/>
      <c r="EB170" s="75"/>
      <c r="EC170" s="75"/>
      <c r="ED170" s="75"/>
      <c r="EE170" s="75"/>
      <c r="EF170" s="75"/>
      <c r="EG170" s="75"/>
      <c r="EH170" s="75"/>
      <c r="EI170" s="75"/>
      <c r="EJ170" s="75"/>
      <c r="EK170" s="75"/>
      <c r="EL170" s="75"/>
      <c r="EM170" s="75"/>
      <c r="EN170" s="75"/>
      <c r="EO170" s="75"/>
    </row>
    <row r="171">
      <c r="A171" s="126"/>
      <c r="B171" s="31"/>
      <c r="C171" s="31"/>
      <c r="D171" s="31"/>
      <c r="E171" s="31"/>
      <c r="F171" s="31"/>
      <c r="G171" s="116"/>
      <c r="H171" s="127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  <c r="CF171" s="75"/>
      <c r="CG171" s="75"/>
      <c r="CH171" s="75"/>
      <c r="CI171" s="75"/>
      <c r="CJ171" s="75"/>
      <c r="CK171" s="75"/>
      <c r="CL171" s="75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75"/>
      <c r="DF171" s="75"/>
      <c r="DG171" s="75"/>
      <c r="DH171" s="75"/>
      <c r="DI171" s="75"/>
      <c r="DJ171" s="75"/>
      <c r="DK171" s="75"/>
      <c r="DL171" s="75"/>
      <c r="DM171" s="75"/>
      <c r="DN171" s="75"/>
      <c r="DO171" s="75"/>
      <c r="DP171" s="75"/>
      <c r="DQ171" s="75"/>
      <c r="DR171" s="75"/>
      <c r="DS171" s="75"/>
      <c r="DT171" s="75"/>
      <c r="DU171" s="75"/>
      <c r="DV171" s="75"/>
      <c r="DW171" s="75"/>
      <c r="DX171" s="75"/>
      <c r="DY171" s="75"/>
      <c r="DZ171" s="75"/>
      <c r="EA171" s="75"/>
      <c r="EB171" s="75"/>
      <c r="EC171" s="75"/>
      <c r="ED171" s="75"/>
      <c r="EE171" s="75"/>
      <c r="EF171" s="75"/>
      <c r="EG171" s="75"/>
      <c r="EH171" s="75"/>
      <c r="EI171" s="75"/>
      <c r="EJ171" s="75"/>
      <c r="EK171" s="75"/>
      <c r="EL171" s="75"/>
      <c r="EM171" s="75"/>
      <c r="EN171" s="75"/>
      <c r="EO171" s="75"/>
    </row>
    <row r="172">
      <c r="A172" s="126"/>
      <c r="B172" s="31"/>
      <c r="C172" s="31"/>
      <c r="D172" s="31"/>
      <c r="E172" s="31"/>
      <c r="F172" s="31"/>
      <c r="G172" s="116"/>
      <c r="H172" s="127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  <c r="CF172" s="75"/>
      <c r="CG172" s="75"/>
      <c r="CH172" s="75"/>
      <c r="CI172" s="75"/>
      <c r="CJ172" s="75"/>
      <c r="CK172" s="75"/>
      <c r="CL172" s="75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75"/>
      <c r="DF172" s="75"/>
      <c r="DG172" s="75"/>
      <c r="DH172" s="75"/>
      <c r="DI172" s="75"/>
      <c r="DJ172" s="75"/>
      <c r="DK172" s="75"/>
      <c r="DL172" s="75"/>
      <c r="DM172" s="75"/>
      <c r="DN172" s="75"/>
      <c r="DO172" s="75"/>
      <c r="DP172" s="75"/>
      <c r="DQ172" s="75"/>
      <c r="DR172" s="75"/>
      <c r="DS172" s="75"/>
      <c r="DT172" s="75"/>
      <c r="DU172" s="75"/>
      <c r="DV172" s="75"/>
      <c r="DW172" s="75"/>
      <c r="DX172" s="75"/>
      <c r="DY172" s="75"/>
      <c r="DZ172" s="75"/>
      <c r="EA172" s="75"/>
      <c r="EB172" s="75"/>
      <c r="EC172" s="75"/>
      <c r="ED172" s="75"/>
      <c r="EE172" s="75"/>
      <c r="EF172" s="75"/>
      <c r="EG172" s="75"/>
      <c r="EH172" s="75"/>
      <c r="EI172" s="75"/>
      <c r="EJ172" s="75"/>
      <c r="EK172" s="75"/>
      <c r="EL172" s="75"/>
      <c r="EM172" s="75"/>
      <c r="EN172" s="75"/>
      <c r="EO172" s="75"/>
    </row>
    <row r="173">
      <c r="A173" s="126"/>
      <c r="B173" s="31"/>
      <c r="C173" s="31"/>
      <c r="D173" s="31"/>
      <c r="E173" s="31"/>
      <c r="F173" s="31"/>
      <c r="G173" s="116"/>
      <c r="H173" s="127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75"/>
      <c r="DX173" s="75"/>
      <c r="DY173" s="75"/>
      <c r="DZ173" s="75"/>
      <c r="EA173" s="75"/>
      <c r="EB173" s="75"/>
      <c r="EC173" s="75"/>
      <c r="ED173" s="75"/>
      <c r="EE173" s="75"/>
      <c r="EF173" s="75"/>
      <c r="EG173" s="75"/>
      <c r="EH173" s="75"/>
      <c r="EI173" s="75"/>
      <c r="EJ173" s="75"/>
      <c r="EK173" s="75"/>
      <c r="EL173" s="75"/>
      <c r="EM173" s="75"/>
      <c r="EN173" s="75"/>
      <c r="EO173" s="75"/>
    </row>
    <row r="174">
      <c r="A174" s="126"/>
      <c r="B174" s="31"/>
      <c r="C174" s="31"/>
      <c r="D174" s="31"/>
      <c r="E174" s="31"/>
      <c r="F174" s="31"/>
      <c r="G174" s="116"/>
      <c r="H174" s="127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75"/>
      <c r="DX174" s="75"/>
      <c r="DY174" s="75"/>
      <c r="DZ174" s="75"/>
      <c r="EA174" s="75"/>
      <c r="EB174" s="75"/>
      <c r="EC174" s="75"/>
      <c r="ED174" s="75"/>
      <c r="EE174" s="75"/>
      <c r="EF174" s="75"/>
      <c r="EG174" s="75"/>
      <c r="EH174" s="75"/>
      <c r="EI174" s="75"/>
      <c r="EJ174" s="75"/>
      <c r="EK174" s="75"/>
      <c r="EL174" s="75"/>
      <c r="EM174" s="75"/>
      <c r="EN174" s="75"/>
      <c r="EO174" s="75"/>
    </row>
    <row r="175">
      <c r="A175" s="126"/>
      <c r="B175" s="31"/>
      <c r="C175" s="31"/>
      <c r="D175" s="31"/>
      <c r="E175" s="31"/>
      <c r="F175" s="31"/>
      <c r="G175" s="116"/>
      <c r="H175" s="127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75"/>
      <c r="DX175" s="75"/>
      <c r="DY175" s="75"/>
      <c r="DZ175" s="75"/>
      <c r="EA175" s="75"/>
      <c r="EB175" s="75"/>
      <c r="EC175" s="75"/>
      <c r="ED175" s="75"/>
      <c r="EE175" s="75"/>
      <c r="EF175" s="75"/>
      <c r="EG175" s="75"/>
      <c r="EH175" s="75"/>
      <c r="EI175" s="75"/>
      <c r="EJ175" s="75"/>
      <c r="EK175" s="75"/>
      <c r="EL175" s="75"/>
      <c r="EM175" s="75"/>
      <c r="EN175" s="75"/>
      <c r="EO175" s="75"/>
    </row>
    <row r="176">
      <c r="A176" s="126"/>
      <c r="B176" s="31"/>
      <c r="C176" s="31"/>
      <c r="D176" s="31"/>
      <c r="E176" s="31"/>
      <c r="F176" s="31"/>
      <c r="G176" s="116"/>
      <c r="H176" s="127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  <c r="CF176" s="75"/>
      <c r="CG176" s="75"/>
      <c r="CH176" s="75"/>
      <c r="CI176" s="75"/>
      <c r="CJ176" s="75"/>
      <c r="CK176" s="75"/>
      <c r="CL176" s="75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75"/>
      <c r="DF176" s="75"/>
      <c r="DG176" s="75"/>
      <c r="DH176" s="75"/>
      <c r="DI176" s="75"/>
      <c r="DJ176" s="75"/>
      <c r="DK176" s="75"/>
      <c r="DL176" s="75"/>
      <c r="DM176" s="75"/>
      <c r="DN176" s="75"/>
      <c r="DO176" s="75"/>
      <c r="DP176" s="75"/>
      <c r="DQ176" s="75"/>
      <c r="DR176" s="75"/>
      <c r="DS176" s="75"/>
      <c r="DT176" s="75"/>
      <c r="DU176" s="75"/>
      <c r="DV176" s="75"/>
      <c r="DW176" s="75"/>
      <c r="DX176" s="75"/>
      <c r="DY176" s="75"/>
      <c r="DZ176" s="75"/>
      <c r="EA176" s="75"/>
      <c r="EB176" s="75"/>
      <c r="EC176" s="75"/>
      <c r="ED176" s="75"/>
      <c r="EE176" s="75"/>
      <c r="EF176" s="75"/>
      <c r="EG176" s="75"/>
      <c r="EH176" s="75"/>
      <c r="EI176" s="75"/>
      <c r="EJ176" s="75"/>
      <c r="EK176" s="75"/>
      <c r="EL176" s="75"/>
      <c r="EM176" s="75"/>
      <c r="EN176" s="75"/>
      <c r="EO176" s="75"/>
    </row>
    <row r="177">
      <c r="A177" s="126"/>
      <c r="B177" s="31"/>
      <c r="C177" s="31"/>
      <c r="D177" s="31"/>
      <c r="E177" s="31"/>
      <c r="F177" s="31"/>
      <c r="G177" s="116"/>
      <c r="H177" s="127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75"/>
      <c r="CN177" s="75"/>
      <c r="CO177" s="75"/>
      <c r="CP177" s="75"/>
      <c r="CQ177" s="75"/>
      <c r="CR177" s="75"/>
      <c r="CS177" s="75"/>
      <c r="CT177" s="75"/>
      <c r="CU177" s="75"/>
      <c r="CV177" s="75"/>
      <c r="CW177" s="75"/>
      <c r="CX177" s="75"/>
      <c r="CY177" s="75"/>
      <c r="CZ177" s="75"/>
      <c r="DA177" s="75"/>
      <c r="DB177" s="75"/>
      <c r="DC177" s="75"/>
      <c r="DD177" s="75"/>
      <c r="DE177" s="75"/>
      <c r="DF177" s="75"/>
      <c r="DG177" s="75"/>
      <c r="DH177" s="75"/>
      <c r="DI177" s="75"/>
      <c r="DJ177" s="75"/>
      <c r="DK177" s="75"/>
      <c r="DL177" s="75"/>
      <c r="DM177" s="75"/>
      <c r="DN177" s="75"/>
      <c r="DO177" s="75"/>
      <c r="DP177" s="75"/>
      <c r="DQ177" s="75"/>
      <c r="DR177" s="75"/>
      <c r="DS177" s="75"/>
      <c r="DT177" s="75"/>
      <c r="DU177" s="75"/>
      <c r="DV177" s="75"/>
      <c r="DW177" s="75"/>
      <c r="DX177" s="75"/>
      <c r="DY177" s="75"/>
      <c r="DZ177" s="75"/>
      <c r="EA177" s="75"/>
      <c r="EB177" s="75"/>
      <c r="EC177" s="75"/>
      <c r="ED177" s="75"/>
      <c r="EE177" s="75"/>
      <c r="EF177" s="75"/>
      <c r="EG177" s="75"/>
      <c r="EH177" s="75"/>
      <c r="EI177" s="75"/>
      <c r="EJ177" s="75"/>
      <c r="EK177" s="75"/>
      <c r="EL177" s="75"/>
      <c r="EM177" s="75"/>
      <c r="EN177" s="75"/>
      <c r="EO177" s="75"/>
    </row>
    <row r="178">
      <c r="A178" s="126"/>
      <c r="B178" s="31"/>
      <c r="C178" s="31"/>
      <c r="D178" s="31"/>
      <c r="E178" s="31"/>
      <c r="F178" s="31"/>
      <c r="G178" s="116"/>
      <c r="H178" s="127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  <c r="CM178" s="75"/>
      <c r="CN178" s="75"/>
      <c r="CO178" s="75"/>
      <c r="CP178" s="75"/>
      <c r="CQ178" s="75"/>
      <c r="CR178" s="75"/>
      <c r="CS178" s="75"/>
      <c r="CT178" s="75"/>
      <c r="CU178" s="75"/>
      <c r="CV178" s="75"/>
      <c r="CW178" s="75"/>
      <c r="CX178" s="75"/>
      <c r="CY178" s="75"/>
      <c r="CZ178" s="75"/>
      <c r="DA178" s="75"/>
      <c r="DB178" s="75"/>
      <c r="DC178" s="75"/>
      <c r="DD178" s="75"/>
      <c r="DE178" s="75"/>
      <c r="DF178" s="75"/>
      <c r="DG178" s="75"/>
      <c r="DH178" s="75"/>
      <c r="DI178" s="75"/>
      <c r="DJ178" s="75"/>
      <c r="DK178" s="75"/>
      <c r="DL178" s="75"/>
      <c r="DM178" s="75"/>
      <c r="DN178" s="75"/>
      <c r="DO178" s="75"/>
      <c r="DP178" s="75"/>
      <c r="DQ178" s="75"/>
      <c r="DR178" s="75"/>
      <c r="DS178" s="75"/>
      <c r="DT178" s="75"/>
      <c r="DU178" s="75"/>
      <c r="DV178" s="75"/>
      <c r="DW178" s="75"/>
      <c r="DX178" s="75"/>
      <c r="DY178" s="75"/>
      <c r="DZ178" s="75"/>
      <c r="EA178" s="75"/>
      <c r="EB178" s="75"/>
      <c r="EC178" s="75"/>
      <c r="ED178" s="75"/>
      <c r="EE178" s="75"/>
      <c r="EF178" s="75"/>
      <c r="EG178" s="75"/>
      <c r="EH178" s="75"/>
      <c r="EI178" s="75"/>
      <c r="EJ178" s="75"/>
      <c r="EK178" s="75"/>
      <c r="EL178" s="75"/>
      <c r="EM178" s="75"/>
      <c r="EN178" s="75"/>
      <c r="EO178" s="75"/>
    </row>
    <row r="179">
      <c r="A179" s="126"/>
      <c r="B179" s="31"/>
      <c r="C179" s="31"/>
      <c r="D179" s="31"/>
      <c r="E179" s="31"/>
      <c r="F179" s="31"/>
      <c r="G179" s="116"/>
      <c r="H179" s="127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  <c r="CM179" s="75"/>
      <c r="CN179" s="75"/>
      <c r="CO179" s="75"/>
      <c r="CP179" s="75"/>
      <c r="CQ179" s="75"/>
      <c r="CR179" s="75"/>
      <c r="CS179" s="75"/>
      <c r="CT179" s="75"/>
      <c r="CU179" s="75"/>
      <c r="CV179" s="75"/>
      <c r="CW179" s="75"/>
      <c r="CX179" s="75"/>
      <c r="CY179" s="75"/>
      <c r="CZ179" s="75"/>
      <c r="DA179" s="75"/>
      <c r="DB179" s="75"/>
      <c r="DC179" s="75"/>
      <c r="DD179" s="75"/>
      <c r="DE179" s="75"/>
      <c r="DF179" s="75"/>
      <c r="DG179" s="75"/>
      <c r="DH179" s="75"/>
      <c r="DI179" s="75"/>
      <c r="DJ179" s="75"/>
      <c r="DK179" s="75"/>
      <c r="DL179" s="75"/>
      <c r="DM179" s="75"/>
      <c r="DN179" s="75"/>
      <c r="DO179" s="75"/>
      <c r="DP179" s="75"/>
      <c r="DQ179" s="75"/>
      <c r="DR179" s="75"/>
      <c r="DS179" s="75"/>
      <c r="DT179" s="75"/>
      <c r="DU179" s="75"/>
      <c r="DV179" s="75"/>
      <c r="DW179" s="75"/>
      <c r="DX179" s="75"/>
      <c r="DY179" s="75"/>
      <c r="DZ179" s="75"/>
      <c r="EA179" s="75"/>
      <c r="EB179" s="75"/>
      <c r="EC179" s="75"/>
      <c r="ED179" s="75"/>
      <c r="EE179" s="75"/>
      <c r="EF179" s="75"/>
      <c r="EG179" s="75"/>
      <c r="EH179" s="75"/>
      <c r="EI179" s="75"/>
      <c r="EJ179" s="75"/>
      <c r="EK179" s="75"/>
      <c r="EL179" s="75"/>
      <c r="EM179" s="75"/>
      <c r="EN179" s="75"/>
      <c r="EO179" s="75"/>
    </row>
    <row r="180">
      <c r="A180" s="126"/>
      <c r="B180" s="31"/>
      <c r="C180" s="31"/>
      <c r="D180" s="31"/>
      <c r="E180" s="31"/>
      <c r="F180" s="31"/>
      <c r="G180" s="116"/>
      <c r="H180" s="127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  <c r="CM180" s="75"/>
      <c r="CN180" s="75"/>
      <c r="CO180" s="75"/>
      <c r="CP180" s="75"/>
      <c r="CQ180" s="75"/>
      <c r="CR180" s="75"/>
      <c r="CS180" s="75"/>
      <c r="CT180" s="75"/>
      <c r="CU180" s="75"/>
      <c r="CV180" s="75"/>
      <c r="CW180" s="75"/>
      <c r="CX180" s="75"/>
      <c r="CY180" s="75"/>
      <c r="CZ180" s="75"/>
      <c r="DA180" s="75"/>
      <c r="DB180" s="75"/>
      <c r="DC180" s="75"/>
      <c r="DD180" s="75"/>
      <c r="DE180" s="75"/>
      <c r="DF180" s="75"/>
      <c r="DG180" s="75"/>
      <c r="DH180" s="75"/>
      <c r="DI180" s="75"/>
      <c r="DJ180" s="75"/>
      <c r="DK180" s="75"/>
      <c r="DL180" s="75"/>
      <c r="DM180" s="75"/>
      <c r="DN180" s="75"/>
      <c r="DO180" s="75"/>
      <c r="DP180" s="75"/>
      <c r="DQ180" s="75"/>
      <c r="DR180" s="75"/>
      <c r="DS180" s="75"/>
      <c r="DT180" s="75"/>
      <c r="DU180" s="75"/>
      <c r="DV180" s="75"/>
      <c r="DW180" s="75"/>
      <c r="DX180" s="75"/>
      <c r="DY180" s="75"/>
      <c r="DZ180" s="75"/>
      <c r="EA180" s="75"/>
      <c r="EB180" s="75"/>
      <c r="EC180" s="75"/>
      <c r="ED180" s="75"/>
      <c r="EE180" s="75"/>
      <c r="EF180" s="75"/>
      <c r="EG180" s="75"/>
      <c r="EH180" s="75"/>
      <c r="EI180" s="75"/>
      <c r="EJ180" s="75"/>
      <c r="EK180" s="75"/>
      <c r="EL180" s="75"/>
      <c r="EM180" s="75"/>
      <c r="EN180" s="75"/>
      <c r="EO180" s="75"/>
    </row>
    <row r="181">
      <c r="A181" s="126"/>
      <c r="B181" s="31"/>
      <c r="C181" s="31"/>
      <c r="D181" s="31"/>
      <c r="E181" s="31"/>
      <c r="F181" s="31"/>
      <c r="G181" s="116"/>
      <c r="H181" s="127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  <c r="CO181" s="75"/>
      <c r="CP181" s="75"/>
      <c r="CQ181" s="75"/>
      <c r="CR181" s="75"/>
      <c r="CS181" s="75"/>
      <c r="CT181" s="75"/>
      <c r="CU181" s="75"/>
      <c r="CV181" s="75"/>
      <c r="CW181" s="75"/>
      <c r="CX181" s="75"/>
      <c r="CY181" s="75"/>
      <c r="CZ181" s="75"/>
      <c r="DA181" s="75"/>
      <c r="DB181" s="75"/>
      <c r="DC181" s="75"/>
      <c r="DD181" s="75"/>
      <c r="DE181" s="75"/>
      <c r="DF181" s="75"/>
      <c r="DG181" s="75"/>
      <c r="DH181" s="75"/>
      <c r="DI181" s="75"/>
      <c r="DJ181" s="75"/>
      <c r="DK181" s="75"/>
      <c r="DL181" s="75"/>
      <c r="DM181" s="75"/>
      <c r="DN181" s="75"/>
      <c r="DO181" s="75"/>
      <c r="DP181" s="75"/>
      <c r="DQ181" s="75"/>
      <c r="DR181" s="75"/>
      <c r="DS181" s="75"/>
      <c r="DT181" s="75"/>
      <c r="DU181" s="75"/>
      <c r="DV181" s="75"/>
      <c r="DW181" s="75"/>
      <c r="DX181" s="75"/>
      <c r="DY181" s="75"/>
      <c r="DZ181" s="75"/>
      <c r="EA181" s="75"/>
      <c r="EB181" s="75"/>
      <c r="EC181" s="75"/>
      <c r="ED181" s="75"/>
      <c r="EE181" s="75"/>
      <c r="EF181" s="75"/>
      <c r="EG181" s="75"/>
      <c r="EH181" s="75"/>
      <c r="EI181" s="75"/>
      <c r="EJ181" s="75"/>
      <c r="EK181" s="75"/>
      <c r="EL181" s="75"/>
      <c r="EM181" s="75"/>
      <c r="EN181" s="75"/>
      <c r="EO181" s="75"/>
    </row>
    <row r="182">
      <c r="A182" s="126"/>
      <c r="B182" s="31"/>
      <c r="C182" s="31"/>
      <c r="D182" s="31"/>
      <c r="E182" s="31"/>
      <c r="F182" s="31"/>
      <c r="G182" s="116"/>
      <c r="H182" s="127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  <c r="CO182" s="75"/>
      <c r="CP182" s="75"/>
      <c r="CQ182" s="75"/>
      <c r="CR182" s="75"/>
      <c r="CS182" s="75"/>
      <c r="CT182" s="75"/>
      <c r="CU182" s="75"/>
      <c r="CV182" s="75"/>
      <c r="CW182" s="75"/>
      <c r="CX182" s="75"/>
      <c r="CY182" s="75"/>
      <c r="CZ182" s="75"/>
      <c r="DA182" s="75"/>
      <c r="DB182" s="75"/>
      <c r="DC182" s="75"/>
      <c r="DD182" s="75"/>
      <c r="DE182" s="75"/>
      <c r="DF182" s="75"/>
      <c r="DG182" s="75"/>
      <c r="DH182" s="75"/>
      <c r="DI182" s="75"/>
      <c r="DJ182" s="75"/>
      <c r="DK182" s="75"/>
      <c r="DL182" s="75"/>
      <c r="DM182" s="75"/>
      <c r="DN182" s="75"/>
      <c r="DO182" s="75"/>
      <c r="DP182" s="75"/>
      <c r="DQ182" s="75"/>
      <c r="DR182" s="75"/>
      <c r="DS182" s="75"/>
      <c r="DT182" s="75"/>
      <c r="DU182" s="75"/>
      <c r="DV182" s="75"/>
      <c r="DW182" s="75"/>
      <c r="DX182" s="75"/>
      <c r="DY182" s="75"/>
      <c r="DZ182" s="75"/>
      <c r="EA182" s="75"/>
      <c r="EB182" s="75"/>
      <c r="EC182" s="75"/>
      <c r="ED182" s="75"/>
      <c r="EE182" s="75"/>
      <c r="EF182" s="75"/>
      <c r="EG182" s="75"/>
      <c r="EH182" s="75"/>
      <c r="EI182" s="75"/>
      <c r="EJ182" s="75"/>
      <c r="EK182" s="75"/>
      <c r="EL182" s="75"/>
      <c r="EM182" s="75"/>
      <c r="EN182" s="75"/>
      <c r="EO182" s="75"/>
    </row>
    <row r="183">
      <c r="A183" s="126"/>
      <c r="B183" s="31"/>
      <c r="C183" s="31"/>
      <c r="D183" s="31"/>
      <c r="E183" s="31"/>
      <c r="F183" s="31"/>
      <c r="G183" s="116"/>
      <c r="H183" s="127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  <c r="CF183" s="75"/>
      <c r="CG183" s="75"/>
      <c r="CH183" s="75"/>
      <c r="CI183" s="75"/>
      <c r="CJ183" s="75"/>
      <c r="CK183" s="75"/>
      <c r="CL183" s="75"/>
      <c r="CM183" s="75"/>
      <c r="CN183" s="75"/>
      <c r="CO183" s="75"/>
      <c r="CP183" s="75"/>
      <c r="CQ183" s="75"/>
      <c r="CR183" s="75"/>
      <c r="CS183" s="75"/>
      <c r="CT183" s="75"/>
      <c r="CU183" s="75"/>
      <c r="CV183" s="75"/>
      <c r="CW183" s="75"/>
      <c r="CX183" s="75"/>
      <c r="CY183" s="75"/>
      <c r="CZ183" s="75"/>
      <c r="DA183" s="75"/>
      <c r="DB183" s="75"/>
      <c r="DC183" s="75"/>
      <c r="DD183" s="75"/>
      <c r="DE183" s="75"/>
      <c r="DF183" s="75"/>
      <c r="DG183" s="75"/>
      <c r="DH183" s="75"/>
      <c r="DI183" s="75"/>
      <c r="DJ183" s="75"/>
      <c r="DK183" s="75"/>
      <c r="DL183" s="75"/>
      <c r="DM183" s="75"/>
      <c r="DN183" s="75"/>
      <c r="DO183" s="75"/>
      <c r="DP183" s="75"/>
      <c r="DQ183" s="75"/>
      <c r="DR183" s="75"/>
      <c r="DS183" s="75"/>
      <c r="DT183" s="75"/>
      <c r="DU183" s="75"/>
      <c r="DV183" s="75"/>
      <c r="DW183" s="75"/>
      <c r="DX183" s="75"/>
      <c r="DY183" s="75"/>
      <c r="DZ183" s="75"/>
      <c r="EA183" s="75"/>
      <c r="EB183" s="75"/>
      <c r="EC183" s="75"/>
      <c r="ED183" s="75"/>
      <c r="EE183" s="75"/>
      <c r="EF183" s="75"/>
      <c r="EG183" s="75"/>
      <c r="EH183" s="75"/>
      <c r="EI183" s="75"/>
      <c r="EJ183" s="75"/>
      <c r="EK183" s="75"/>
      <c r="EL183" s="75"/>
      <c r="EM183" s="75"/>
      <c r="EN183" s="75"/>
      <c r="EO183" s="75"/>
    </row>
    <row r="184">
      <c r="A184" s="126"/>
      <c r="B184" s="31"/>
      <c r="C184" s="31"/>
      <c r="D184" s="31"/>
      <c r="E184" s="31"/>
      <c r="F184" s="31"/>
      <c r="G184" s="116"/>
      <c r="H184" s="127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  <c r="CF184" s="75"/>
      <c r="CG184" s="75"/>
      <c r="CH184" s="75"/>
      <c r="CI184" s="75"/>
      <c r="CJ184" s="75"/>
      <c r="CK184" s="75"/>
      <c r="CL184" s="75"/>
      <c r="CM184" s="75"/>
      <c r="CN184" s="75"/>
      <c r="CO184" s="75"/>
      <c r="CP184" s="75"/>
      <c r="CQ184" s="75"/>
      <c r="CR184" s="75"/>
      <c r="CS184" s="75"/>
      <c r="CT184" s="75"/>
      <c r="CU184" s="75"/>
      <c r="CV184" s="75"/>
      <c r="CW184" s="75"/>
      <c r="CX184" s="75"/>
      <c r="CY184" s="75"/>
      <c r="CZ184" s="75"/>
      <c r="DA184" s="75"/>
      <c r="DB184" s="75"/>
      <c r="DC184" s="75"/>
      <c r="DD184" s="75"/>
      <c r="DE184" s="75"/>
      <c r="DF184" s="75"/>
      <c r="DG184" s="75"/>
      <c r="DH184" s="75"/>
      <c r="DI184" s="75"/>
      <c r="DJ184" s="75"/>
      <c r="DK184" s="75"/>
      <c r="DL184" s="75"/>
      <c r="DM184" s="75"/>
      <c r="DN184" s="75"/>
      <c r="DO184" s="75"/>
      <c r="DP184" s="75"/>
      <c r="DQ184" s="75"/>
      <c r="DR184" s="75"/>
      <c r="DS184" s="75"/>
      <c r="DT184" s="75"/>
      <c r="DU184" s="75"/>
      <c r="DV184" s="75"/>
      <c r="DW184" s="75"/>
      <c r="DX184" s="75"/>
      <c r="DY184" s="75"/>
      <c r="DZ184" s="75"/>
      <c r="EA184" s="75"/>
      <c r="EB184" s="75"/>
      <c r="EC184" s="75"/>
      <c r="ED184" s="75"/>
      <c r="EE184" s="75"/>
      <c r="EF184" s="75"/>
      <c r="EG184" s="75"/>
      <c r="EH184" s="75"/>
      <c r="EI184" s="75"/>
      <c r="EJ184" s="75"/>
      <c r="EK184" s="75"/>
      <c r="EL184" s="75"/>
      <c r="EM184" s="75"/>
      <c r="EN184" s="75"/>
      <c r="EO184" s="75"/>
    </row>
    <row r="185">
      <c r="A185" s="126"/>
      <c r="B185" s="31"/>
      <c r="C185" s="31"/>
      <c r="D185" s="31"/>
      <c r="E185" s="31"/>
      <c r="F185" s="31"/>
      <c r="G185" s="116"/>
      <c r="H185" s="127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G185" s="75"/>
      <c r="CH185" s="75"/>
      <c r="CI185" s="75"/>
      <c r="CJ185" s="75"/>
      <c r="CK185" s="75"/>
      <c r="CL185" s="75"/>
      <c r="CM185" s="75"/>
      <c r="CN185" s="75"/>
      <c r="CO185" s="75"/>
      <c r="CP185" s="75"/>
      <c r="CQ185" s="75"/>
      <c r="CR185" s="75"/>
      <c r="CS185" s="75"/>
      <c r="CT185" s="75"/>
      <c r="CU185" s="75"/>
      <c r="CV185" s="75"/>
      <c r="CW185" s="75"/>
      <c r="CX185" s="75"/>
      <c r="CY185" s="75"/>
      <c r="CZ185" s="75"/>
      <c r="DA185" s="75"/>
      <c r="DB185" s="75"/>
      <c r="DC185" s="75"/>
      <c r="DD185" s="75"/>
      <c r="DE185" s="75"/>
      <c r="DF185" s="75"/>
      <c r="DG185" s="75"/>
      <c r="DH185" s="75"/>
      <c r="DI185" s="75"/>
      <c r="DJ185" s="75"/>
      <c r="DK185" s="75"/>
      <c r="DL185" s="75"/>
      <c r="DM185" s="75"/>
      <c r="DN185" s="75"/>
      <c r="DO185" s="75"/>
      <c r="DP185" s="75"/>
      <c r="DQ185" s="75"/>
      <c r="DR185" s="75"/>
      <c r="DS185" s="75"/>
      <c r="DT185" s="75"/>
      <c r="DU185" s="75"/>
      <c r="DV185" s="75"/>
      <c r="DW185" s="75"/>
      <c r="DX185" s="75"/>
      <c r="DY185" s="75"/>
      <c r="DZ185" s="75"/>
      <c r="EA185" s="75"/>
      <c r="EB185" s="75"/>
      <c r="EC185" s="75"/>
      <c r="ED185" s="75"/>
      <c r="EE185" s="75"/>
      <c r="EF185" s="75"/>
      <c r="EG185" s="75"/>
      <c r="EH185" s="75"/>
      <c r="EI185" s="75"/>
      <c r="EJ185" s="75"/>
      <c r="EK185" s="75"/>
      <c r="EL185" s="75"/>
      <c r="EM185" s="75"/>
      <c r="EN185" s="75"/>
      <c r="EO185" s="75"/>
    </row>
    <row r="186">
      <c r="A186" s="126"/>
      <c r="B186" s="31"/>
      <c r="C186" s="31"/>
      <c r="D186" s="31"/>
      <c r="E186" s="31"/>
      <c r="F186" s="31"/>
      <c r="G186" s="116"/>
      <c r="H186" s="127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  <c r="CM186" s="75"/>
      <c r="CN186" s="75"/>
      <c r="CO186" s="75"/>
      <c r="CP186" s="75"/>
      <c r="CQ186" s="75"/>
      <c r="CR186" s="75"/>
      <c r="CS186" s="75"/>
      <c r="CT186" s="75"/>
      <c r="CU186" s="75"/>
      <c r="CV186" s="75"/>
      <c r="CW186" s="75"/>
      <c r="CX186" s="75"/>
      <c r="CY186" s="75"/>
      <c r="CZ186" s="75"/>
      <c r="DA186" s="75"/>
      <c r="DB186" s="75"/>
      <c r="DC186" s="75"/>
      <c r="DD186" s="75"/>
      <c r="DE186" s="75"/>
      <c r="DF186" s="75"/>
      <c r="DG186" s="75"/>
      <c r="DH186" s="75"/>
      <c r="DI186" s="75"/>
      <c r="DJ186" s="75"/>
      <c r="DK186" s="75"/>
      <c r="DL186" s="75"/>
      <c r="DM186" s="75"/>
      <c r="DN186" s="75"/>
      <c r="DO186" s="75"/>
      <c r="DP186" s="75"/>
      <c r="DQ186" s="75"/>
      <c r="DR186" s="75"/>
      <c r="DS186" s="75"/>
      <c r="DT186" s="75"/>
      <c r="DU186" s="75"/>
      <c r="DV186" s="75"/>
      <c r="DW186" s="75"/>
      <c r="DX186" s="75"/>
      <c r="DY186" s="75"/>
      <c r="DZ186" s="75"/>
      <c r="EA186" s="75"/>
      <c r="EB186" s="75"/>
      <c r="EC186" s="75"/>
      <c r="ED186" s="75"/>
      <c r="EE186" s="75"/>
      <c r="EF186" s="75"/>
      <c r="EG186" s="75"/>
      <c r="EH186" s="75"/>
      <c r="EI186" s="75"/>
      <c r="EJ186" s="75"/>
      <c r="EK186" s="75"/>
      <c r="EL186" s="75"/>
      <c r="EM186" s="75"/>
      <c r="EN186" s="75"/>
      <c r="EO186" s="75"/>
    </row>
    <row r="187">
      <c r="A187" s="126"/>
      <c r="B187" s="31"/>
      <c r="C187" s="31"/>
      <c r="D187" s="31"/>
      <c r="E187" s="31"/>
      <c r="F187" s="31"/>
      <c r="G187" s="116"/>
      <c r="H187" s="127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  <c r="CO187" s="75"/>
      <c r="CP187" s="75"/>
      <c r="CQ187" s="75"/>
      <c r="CR187" s="75"/>
      <c r="CS187" s="75"/>
      <c r="CT187" s="75"/>
      <c r="CU187" s="75"/>
      <c r="CV187" s="75"/>
      <c r="CW187" s="75"/>
      <c r="CX187" s="75"/>
      <c r="CY187" s="75"/>
      <c r="CZ187" s="75"/>
      <c r="DA187" s="75"/>
      <c r="DB187" s="75"/>
      <c r="DC187" s="75"/>
      <c r="DD187" s="75"/>
      <c r="DE187" s="75"/>
      <c r="DF187" s="75"/>
      <c r="DG187" s="75"/>
      <c r="DH187" s="75"/>
      <c r="DI187" s="75"/>
      <c r="DJ187" s="75"/>
      <c r="DK187" s="75"/>
      <c r="DL187" s="75"/>
      <c r="DM187" s="75"/>
      <c r="DN187" s="75"/>
      <c r="DO187" s="75"/>
      <c r="DP187" s="75"/>
      <c r="DQ187" s="75"/>
      <c r="DR187" s="75"/>
      <c r="DS187" s="75"/>
      <c r="DT187" s="75"/>
      <c r="DU187" s="75"/>
      <c r="DV187" s="75"/>
      <c r="DW187" s="75"/>
      <c r="DX187" s="75"/>
      <c r="DY187" s="75"/>
      <c r="DZ187" s="75"/>
      <c r="EA187" s="75"/>
      <c r="EB187" s="75"/>
      <c r="EC187" s="75"/>
      <c r="ED187" s="75"/>
      <c r="EE187" s="75"/>
      <c r="EF187" s="75"/>
      <c r="EG187" s="75"/>
      <c r="EH187" s="75"/>
      <c r="EI187" s="75"/>
      <c r="EJ187" s="75"/>
      <c r="EK187" s="75"/>
      <c r="EL187" s="75"/>
      <c r="EM187" s="75"/>
      <c r="EN187" s="75"/>
      <c r="EO187" s="75"/>
    </row>
    <row r="188">
      <c r="A188" s="126"/>
      <c r="B188" s="31"/>
      <c r="C188" s="31"/>
      <c r="D188" s="31"/>
      <c r="E188" s="31"/>
      <c r="F188" s="31"/>
      <c r="G188" s="116"/>
      <c r="H188" s="127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  <c r="CO188" s="75"/>
      <c r="CP188" s="75"/>
      <c r="CQ188" s="75"/>
      <c r="CR188" s="75"/>
      <c r="CS188" s="75"/>
      <c r="CT188" s="75"/>
      <c r="CU188" s="75"/>
      <c r="CV188" s="75"/>
      <c r="CW188" s="75"/>
      <c r="CX188" s="75"/>
      <c r="CY188" s="75"/>
      <c r="CZ188" s="75"/>
      <c r="DA188" s="75"/>
      <c r="DB188" s="75"/>
      <c r="DC188" s="75"/>
      <c r="DD188" s="75"/>
      <c r="DE188" s="75"/>
      <c r="DF188" s="75"/>
      <c r="DG188" s="75"/>
      <c r="DH188" s="75"/>
      <c r="DI188" s="75"/>
      <c r="DJ188" s="75"/>
      <c r="DK188" s="75"/>
      <c r="DL188" s="75"/>
      <c r="DM188" s="75"/>
      <c r="DN188" s="75"/>
      <c r="DO188" s="75"/>
      <c r="DP188" s="75"/>
      <c r="DQ188" s="75"/>
      <c r="DR188" s="75"/>
      <c r="DS188" s="75"/>
      <c r="DT188" s="75"/>
      <c r="DU188" s="75"/>
      <c r="DV188" s="75"/>
      <c r="DW188" s="75"/>
      <c r="DX188" s="75"/>
      <c r="DY188" s="75"/>
      <c r="DZ188" s="75"/>
      <c r="EA188" s="75"/>
      <c r="EB188" s="75"/>
      <c r="EC188" s="75"/>
      <c r="ED188" s="75"/>
      <c r="EE188" s="75"/>
      <c r="EF188" s="75"/>
      <c r="EG188" s="75"/>
      <c r="EH188" s="75"/>
      <c r="EI188" s="75"/>
      <c r="EJ188" s="75"/>
      <c r="EK188" s="75"/>
      <c r="EL188" s="75"/>
      <c r="EM188" s="75"/>
      <c r="EN188" s="75"/>
      <c r="EO188" s="75"/>
    </row>
    <row r="189">
      <c r="A189" s="126"/>
      <c r="B189" s="31"/>
      <c r="C189" s="31"/>
      <c r="D189" s="31"/>
      <c r="E189" s="31"/>
      <c r="F189" s="31"/>
      <c r="G189" s="116"/>
      <c r="H189" s="127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  <c r="CM189" s="75"/>
      <c r="CN189" s="75"/>
      <c r="CO189" s="75"/>
      <c r="CP189" s="75"/>
      <c r="CQ189" s="75"/>
      <c r="CR189" s="75"/>
      <c r="CS189" s="75"/>
      <c r="CT189" s="75"/>
      <c r="CU189" s="75"/>
      <c r="CV189" s="75"/>
      <c r="CW189" s="75"/>
      <c r="CX189" s="75"/>
      <c r="CY189" s="75"/>
      <c r="CZ189" s="75"/>
      <c r="DA189" s="75"/>
      <c r="DB189" s="75"/>
      <c r="DC189" s="75"/>
      <c r="DD189" s="75"/>
      <c r="DE189" s="75"/>
      <c r="DF189" s="75"/>
      <c r="DG189" s="75"/>
      <c r="DH189" s="75"/>
      <c r="DI189" s="75"/>
      <c r="DJ189" s="75"/>
      <c r="DK189" s="75"/>
      <c r="DL189" s="75"/>
      <c r="DM189" s="75"/>
      <c r="DN189" s="75"/>
      <c r="DO189" s="75"/>
      <c r="DP189" s="75"/>
      <c r="DQ189" s="75"/>
      <c r="DR189" s="75"/>
      <c r="DS189" s="75"/>
      <c r="DT189" s="75"/>
      <c r="DU189" s="75"/>
      <c r="DV189" s="75"/>
      <c r="DW189" s="75"/>
      <c r="DX189" s="75"/>
      <c r="DY189" s="75"/>
      <c r="DZ189" s="75"/>
      <c r="EA189" s="75"/>
      <c r="EB189" s="75"/>
      <c r="EC189" s="75"/>
      <c r="ED189" s="75"/>
      <c r="EE189" s="75"/>
      <c r="EF189" s="75"/>
      <c r="EG189" s="75"/>
      <c r="EH189" s="75"/>
      <c r="EI189" s="75"/>
      <c r="EJ189" s="75"/>
      <c r="EK189" s="75"/>
      <c r="EL189" s="75"/>
      <c r="EM189" s="75"/>
      <c r="EN189" s="75"/>
      <c r="EO189" s="75"/>
    </row>
    <row r="190">
      <c r="A190" s="126"/>
      <c r="B190" s="31"/>
      <c r="C190" s="31"/>
      <c r="D190" s="31"/>
      <c r="E190" s="31"/>
      <c r="F190" s="31"/>
      <c r="G190" s="116"/>
      <c r="H190" s="127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  <c r="CM190" s="75"/>
      <c r="CN190" s="75"/>
      <c r="CO190" s="75"/>
      <c r="CP190" s="75"/>
      <c r="CQ190" s="75"/>
      <c r="CR190" s="75"/>
      <c r="CS190" s="75"/>
      <c r="CT190" s="75"/>
      <c r="CU190" s="75"/>
      <c r="CV190" s="75"/>
      <c r="CW190" s="75"/>
      <c r="CX190" s="75"/>
      <c r="CY190" s="75"/>
      <c r="CZ190" s="75"/>
      <c r="DA190" s="75"/>
      <c r="DB190" s="75"/>
      <c r="DC190" s="75"/>
      <c r="DD190" s="75"/>
      <c r="DE190" s="75"/>
      <c r="DF190" s="75"/>
      <c r="DG190" s="75"/>
      <c r="DH190" s="75"/>
      <c r="DI190" s="75"/>
      <c r="DJ190" s="75"/>
      <c r="DK190" s="75"/>
      <c r="DL190" s="75"/>
      <c r="DM190" s="75"/>
      <c r="DN190" s="75"/>
      <c r="DO190" s="75"/>
      <c r="DP190" s="75"/>
      <c r="DQ190" s="75"/>
      <c r="DR190" s="75"/>
      <c r="DS190" s="75"/>
      <c r="DT190" s="75"/>
      <c r="DU190" s="75"/>
      <c r="DV190" s="75"/>
      <c r="DW190" s="75"/>
      <c r="DX190" s="75"/>
      <c r="DY190" s="75"/>
      <c r="DZ190" s="75"/>
      <c r="EA190" s="75"/>
      <c r="EB190" s="75"/>
      <c r="EC190" s="75"/>
      <c r="ED190" s="75"/>
      <c r="EE190" s="75"/>
      <c r="EF190" s="75"/>
      <c r="EG190" s="75"/>
      <c r="EH190" s="75"/>
      <c r="EI190" s="75"/>
      <c r="EJ190" s="75"/>
      <c r="EK190" s="75"/>
      <c r="EL190" s="75"/>
      <c r="EM190" s="75"/>
      <c r="EN190" s="75"/>
      <c r="EO190" s="75"/>
    </row>
    <row r="191">
      <c r="A191" s="126"/>
      <c r="B191" s="31"/>
      <c r="C191" s="31"/>
      <c r="D191" s="31"/>
      <c r="E191" s="31"/>
      <c r="F191" s="31"/>
      <c r="G191" s="116"/>
      <c r="H191" s="127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  <c r="CM191" s="75"/>
      <c r="CN191" s="75"/>
      <c r="CO191" s="75"/>
      <c r="CP191" s="75"/>
      <c r="CQ191" s="75"/>
      <c r="CR191" s="75"/>
      <c r="CS191" s="75"/>
      <c r="CT191" s="75"/>
      <c r="CU191" s="75"/>
      <c r="CV191" s="75"/>
      <c r="CW191" s="75"/>
      <c r="CX191" s="75"/>
      <c r="CY191" s="75"/>
      <c r="CZ191" s="75"/>
      <c r="DA191" s="75"/>
      <c r="DB191" s="75"/>
      <c r="DC191" s="75"/>
      <c r="DD191" s="75"/>
      <c r="DE191" s="75"/>
      <c r="DF191" s="75"/>
      <c r="DG191" s="75"/>
      <c r="DH191" s="75"/>
      <c r="DI191" s="75"/>
      <c r="DJ191" s="75"/>
      <c r="DK191" s="75"/>
      <c r="DL191" s="75"/>
      <c r="DM191" s="75"/>
      <c r="DN191" s="75"/>
      <c r="DO191" s="75"/>
      <c r="DP191" s="75"/>
      <c r="DQ191" s="75"/>
      <c r="DR191" s="75"/>
      <c r="DS191" s="75"/>
      <c r="DT191" s="75"/>
      <c r="DU191" s="75"/>
      <c r="DV191" s="75"/>
      <c r="DW191" s="75"/>
      <c r="DX191" s="75"/>
      <c r="DY191" s="75"/>
      <c r="DZ191" s="75"/>
      <c r="EA191" s="75"/>
      <c r="EB191" s="75"/>
      <c r="EC191" s="75"/>
      <c r="ED191" s="75"/>
      <c r="EE191" s="75"/>
      <c r="EF191" s="75"/>
      <c r="EG191" s="75"/>
      <c r="EH191" s="75"/>
      <c r="EI191" s="75"/>
      <c r="EJ191" s="75"/>
      <c r="EK191" s="75"/>
      <c r="EL191" s="75"/>
      <c r="EM191" s="75"/>
      <c r="EN191" s="75"/>
      <c r="EO191" s="75"/>
    </row>
    <row r="192">
      <c r="A192" s="126"/>
      <c r="B192" s="31"/>
      <c r="C192" s="31"/>
      <c r="D192" s="31"/>
      <c r="E192" s="31"/>
      <c r="F192" s="31"/>
      <c r="G192" s="116"/>
      <c r="H192" s="127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  <c r="CF192" s="75"/>
      <c r="CG192" s="75"/>
      <c r="CH192" s="75"/>
      <c r="CI192" s="75"/>
      <c r="CJ192" s="75"/>
      <c r="CK192" s="75"/>
      <c r="CL192" s="75"/>
      <c r="CM192" s="75"/>
      <c r="CN192" s="75"/>
      <c r="CO192" s="75"/>
      <c r="CP192" s="75"/>
      <c r="CQ192" s="75"/>
      <c r="CR192" s="75"/>
      <c r="CS192" s="75"/>
      <c r="CT192" s="75"/>
      <c r="CU192" s="75"/>
      <c r="CV192" s="75"/>
      <c r="CW192" s="75"/>
      <c r="CX192" s="75"/>
      <c r="CY192" s="75"/>
      <c r="CZ192" s="75"/>
      <c r="DA192" s="75"/>
      <c r="DB192" s="75"/>
      <c r="DC192" s="75"/>
      <c r="DD192" s="75"/>
      <c r="DE192" s="75"/>
      <c r="DF192" s="75"/>
      <c r="DG192" s="75"/>
      <c r="DH192" s="75"/>
      <c r="DI192" s="75"/>
      <c r="DJ192" s="75"/>
      <c r="DK192" s="75"/>
      <c r="DL192" s="75"/>
      <c r="DM192" s="75"/>
      <c r="DN192" s="75"/>
      <c r="DO192" s="75"/>
      <c r="DP192" s="75"/>
      <c r="DQ192" s="75"/>
      <c r="DR192" s="75"/>
      <c r="DS192" s="75"/>
      <c r="DT192" s="75"/>
      <c r="DU192" s="75"/>
      <c r="DV192" s="75"/>
      <c r="DW192" s="75"/>
      <c r="DX192" s="75"/>
      <c r="DY192" s="75"/>
      <c r="DZ192" s="75"/>
      <c r="EA192" s="75"/>
      <c r="EB192" s="75"/>
      <c r="EC192" s="75"/>
      <c r="ED192" s="75"/>
      <c r="EE192" s="75"/>
      <c r="EF192" s="75"/>
      <c r="EG192" s="75"/>
      <c r="EH192" s="75"/>
      <c r="EI192" s="75"/>
      <c r="EJ192" s="75"/>
      <c r="EK192" s="75"/>
      <c r="EL192" s="75"/>
      <c r="EM192" s="75"/>
      <c r="EN192" s="75"/>
      <c r="EO192" s="75"/>
    </row>
    <row r="193">
      <c r="A193" s="126"/>
      <c r="B193" s="31"/>
      <c r="C193" s="31"/>
      <c r="D193" s="31"/>
      <c r="E193" s="31"/>
      <c r="F193" s="31"/>
      <c r="G193" s="116"/>
      <c r="H193" s="127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  <c r="CF193" s="75"/>
      <c r="CG193" s="75"/>
      <c r="CH193" s="75"/>
      <c r="CI193" s="75"/>
      <c r="CJ193" s="75"/>
      <c r="CK193" s="75"/>
      <c r="CL193" s="75"/>
      <c r="CM193" s="75"/>
      <c r="CN193" s="75"/>
      <c r="CO193" s="75"/>
      <c r="CP193" s="75"/>
      <c r="CQ193" s="75"/>
      <c r="CR193" s="75"/>
      <c r="CS193" s="75"/>
      <c r="CT193" s="75"/>
      <c r="CU193" s="75"/>
      <c r="CV193" s="75"/>
      <c r="CW193" s="75"/>
      <c r="CX193" s="75"/>
      <c r="CY193" s="75"/>
      <c r="CZ193" s="75"/>
      <c r="DA193" s="75"/>
      <c r="DB193" s="75"/>
      <c r="DC193" s="75"/>
      <c r="DD193" s="75"/>
      <c r="DE193" s="75"/>
      <c r="DF193" s="75"/>
      <c r="DG193" s="75"/>
      <c r="DH193" s="75"/>
      <c r="DI193" s="75"/>
      <c r="DJ193" s="75"/>
      <c r="DK193" s="75"/>
      <c r="DL193" s="75"/>
      <c r="DM193" s="75"/>
      <c r="DN193" s="75"/>
      <c r="DO193" s="75"/>
      <c r="DP193" s="75"/>
      <c r="DQ193" s="75"/>
      <c r="DR193" s="75"/>
      <c r="DS193" s="75"/>
      <c r="DT193" s="75"/>
      <c r="DU193" s="75"/>
      <c r="DV193" s="75"/>
      <c r="DW193" s="75"/>
      <c r="DX193" s="75"/>
      <c r="DY193" s="75"/>
      <c r="DZ193" s="75"/>
      <c r="EA193" s="75"/>
      <c r="EB193" s="75"/>
      <c r="EC193" s="75"/>
      <c r="ED193" s="75"/>
      <c r="EE193" s="75"/>
      <c r="EF193" s="75"/>
      <c r="EG193" s="75"/>
      <c r="EH193" s="75"/>
      <c r="EI193" s="75"/>
      <c r="EJ193" s="75"/>
      <c r="EK193" s="75"/>
      <c r="EL193" s="75"/>
      <c r="EM193" s="75"/>
      <c r="EN193" s="75"/>
      <c r="EO193" s="75"/>
    </row>
    <row r="194">
      <c r="A194" s="126"/>
      <c r="B194" s="31"/>
      <c r="C194" s="31"/>
      <c r="D194" s="31"/>
      <c r="E194" s="31"/>
      <c r="F194" s="31"/>
      <c r="G194" s="116"/>
      <c r="H194" s="127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  <c r="CM194" s="75"/>
      <c r="CN194" s="75"/>
      <c r="CO194" s="75"/>
      <c r="CP194" s="75"/>
      <c r="CQ194" s="75"/>
      <c r="CR194" s="75"/>
      <c r="CS194" s="75"/>
      <c r="CT194" s="75"/>
      <c r="CU194" s="75"/>
      <c r="CV194" s="75"/>
      <c r="CW194" s="75"/>
      <c r="CX194" s="75"/>
      <c r="CY194" s="75"/>
      <c r="CZ194" s="75"/>
      <c r="DA194" s="75"/>
      <c r="DB194" s="75"/>
      <c r="DC194" s="75"/>
      <c r="DD194" s="75"/>
      <c r="DE194" s="75"/>
      <c r="DF194" s="75"/>
      <c r="DG194" s="75"/>
      <c r="DH194" s="75"/>
      <c r="DI194" s="75"/>
      <c r="DJ194" s="75"/>
      <c r="DK194" s="75"/>
      <c r="DL194" s="75"/>
      <c r="DM194" s="75"/>
      <c r="DN194" s="75"/>
      <c r="DO194" s="75"/>
      <c r="DP194" s="75"/>
      <c r="DQ194" s="75"/>
      <c r="DR194" s="75"/>
      <c r="DS194" s="75"/>
      <c r="DT194" s="75"/>
      <c r="DU194" s="75"/>
      <c r="DV194" s="75"/>
      <c r="DW194" s="75"/>
      <c r="DX194" s="75"/>
      <c r="DY194" s="75"/>
      <c r="DZ194" s="75"/>
      <c r="EA194" s="75"/>
      <c r="EB194" s="75"/>
      <c r="EC194" s="75"/>
      <c r="ED194" s="75"/>
      <c r="EE194" s="75"/>
      <c r="EF194" s="75"/>
      <c r="EG194" s="75"/>
      <c r="EH194" s="75"/>
      <c r="EI194" s="75"/>
      <c r="EJ194" s="75"/>
      <c r="EK194" s="75"/>
      <c r="EL194" s="75"/>
      <c r="EM194" s="75"/>
      <c r="EN194" s="75"/>
      <c r="EO194" s="75"/>
    </row>
    <row r="195">
      <c r="A195" s="126"/>
      <c r="B195" s="31"/>
      <c r="C195" s="31"/>
      <c r="D195" s="31"/>
      <c r="E195" s="31"/>
      <c r="F195" s="31"/>
      <c r="G195" s="116"/>
      <c r="H195" s="127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  <c r="CO195" s="75"/>
      <c r="CP195" s="75"/>
      <c r="CQ195" s="75"/>
      <c r="CR195" s="75"/>
      <c r="CS195" s="75"/>
      <c r="CT195" s="75"/>
      <c r="CU195" s="75"/>
      <c r="CV195" s="75"/>
      <c r="CW195" s="75"/>
      <c r="CX195" s="75"/>
      <c r="CY195" s="75"/>
      <c r="CZ195" s="75"/>
      <c r="DA195" s="75"/>
      <c r="DB195" s="75"/>
      <c r="DC195" s="75"/>
      <c r="DD195" s="75"/>
      <c r="DE195" s="75"/>
      <c r="DF195" s="75"/>
      <c r="DG195" s="75"/>
      <c r="DH195" s="75"/>
      <c r="DI195" s="75"/>
      <c r="DJ195" s="75"/>
      <c r="DK195" s="75"/>
      <c r="DL195" s="75"/>
      <c r="DM195" s="75"/>
      <c r="DN195" s="75"/>
      <c r="DO195" s="75"/>
      <c r="DP195" s="75"/>
      <c r="DQ195" s="75"/>
      <c r="DR195" s="75"/>
      <c r="DS195" s="75"/>
      <c r="DT195" s="75"/>
      <c r="DU195" s="75"/>
      <c r="DV195" s="75"/>
      <c r="DW195" s="75"/>
      <c r="DX195" s="75"/>
      <c r="DY195" s="75"/>
      <c r="DZ195" s="75"/>
      <c r="EA195" s="75"/>
      <c r="EB195" s="75"/>
      <c r="EC195" s="75"/>
      <c r="ED195" s="75"/>
      <c r="EE195" s="75"/>
      <c r="EF195" s="75"/>
      <c r="EG195" s="75"/>
      <c r="EH195" s="75"/>
      <c r="EI195" s="75"/>
      <c r="EJ195" s="75"/>
      <c r="EK195" s="75"/>
      <c r="EL195" s="75"/>
      <c r="EM195" s="75"/>
      <c r="EN195" s="75"/>
      <c r="EO195" s="75"/>
    </row>
    <row r="196">
      <c r="A196" s="126"/>
      <c r="B196" s="31"/>
      <c r="C196" s="31"/>
      <c r="D196" s="31"/>
      <c r="E196" s="31"/>
      <c r="F196" s="31"/>
      <c r="G196" s="116"/>
      <c r="H196" s="127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  <c r="CM196" s="75"/>
      <c r="CN196" s="75"/>
      <c r="CO196" s="75"/>
      <c r="CP196" s="75"/>
      <c r="CQ196" s="75"/>
      <c r="CR196" s="75"/>
      <c r="CS196" s="75"/>
      <c r="CT196" s="75"/>
      <c r="CU196" s="75"/>
      <c r="CV196" s="75"/>
      <c r="CW196" s="75"/>
      <c r="CX196" s="75"/>
      <c r="CY196" s="75"/>
      <c r="CZ196" s="75"/>
      <c r="DA196" s="75"/>
      <c r="DB196" s="75"/>
      <c r="DC196" s="75"/>
      <c r="DD196" s="75"/>
      <c r="DE196" s="75"/>
      <c r="DF196" s="75"/>
      <c r="DG196" s="75"/>
      <c r="DH196" s="75"/>
      <c r="DI196" s="75"/>
      <c r="DJ196" s="75"/>
      <c r="DK196" s="75"/>
      <c r="DL196" s="75"/>
      <c r="DM196" s="75"/>
      <c r="DN196" s="75"/>
      <c r="DO196" s="75"/>
      <c r="DP196" s="75"/>
      <c r="DQ196" s="75"/>
      <c r="DR196" s="75"/>
      <c r="DS196" s="75"/>
      <c r="DT196" s="75"/>
      <c r="DU196" s="75"/>
      <c r="DV196" s="75"/>
      <c r="DW196" s="75"/>
      <c r="DX196" s="75"/>
      <c r="DY196" s="75"/>
      <c r="DZ196" s="75"/>
      <c r="EA196" s="75"/>
      <c r="EB196" s="75"/>
      <c r="EC196" s="75"/>
      <c r="ED196" s="75"/>
      <c r="EE196" s="75"/>
      <c r="EF196" s="75"/>
      <c r="EG196" s="75"/>
      <c r="EH196" s="75"/>
      <c r="EI196" s="75"/>
      <c r="EJ196" s="75"/>
      <c r="EK196" s="75"/>
      <c r="EL196" s="75"/>
      <c r="EM196" s="75"/>
      <c r="EN196" s="75"/>
      <c r="EO196" s="75"/>
    </row>
    <row r="197">
      <c r="A197" s="126"/>
      <c r="B197" s="31"/>
      <c r="C197" s="31"/>
      <c r="D197" s="31"/>
      <c r="E197" s="31"/>
      <c r="F197" s="31"/>
      <c r="G197" s="116"/>
      <c r="H197" s="127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  <c r="CF197" s="75"/>
      <c r="CG197" s="75"/>
      <c r="CH197" s="75"/>
      <c r="CI197" s="75"/>
      <c r="CJ197" s="75"/>
      <c r="CK197" s="75"/>
      <c r="CL197" s="75"/>
      <c r="CM197" s="75"/>
      <c r="CN197" s="75"/>
      <c r="CO197" s="75"/>
      <c r="CP197" s="75"/>
      <c r="CQ197" s="75"/>
      <c r="CR197" s="75"/>
      <c r="CS197" s="75"/>
      <c r="CT197" s="75"/>
      <c r="CU197" s="75"/>
      <c r="CV197" s="75"/>
      <c r="CW197" s="75"/>
      <c r="CX197" s="75"/>
      <c r="CY197" s="75"/>
      <c r="CZ197" s="75"/>
      <c r="DA197" s="75"/>
      <c r="DB197" s="75"/>
      <c r="DC197" s="75"/>
      <c r="DD197" s="75"/>
      <c r="DE197" s="75"/>
      <c r="DF197" s="75"/>
      <c r="DG197" s="75"/>
      <c r="DH197" s="75"/>
      <c r="DI197" s="75"/>
      <c r="DJ197" s="75"/>
      <c r="DK197" s="75"/>
      <c r="DL197" s="75"/>
      <c r="DM197" s="75"/>
      <c r="DN197" s="75"/>
      <c r="DO197" s="75"/>
      <c r="DP197" s="75"/>
      <c r="DQ197" s="75"/>
      <c r="DR197" s="75"/>
      <c r="DS197" s="75"/>
      <c r="DT197" s="75"/>
      <c r="DU197" s="75"/>
      <c r="DV197" s="75"/>
      <c r="DW197" s="75"/>
      <c r="DX197" s="75"/>
      <c r="DY197" s="75"/>
      <c r="DZ197" s="75"/>
      <c r="EA197" s="75"/>
      <c r="EB197" s="75"/>
      <c r="EC197" s="75"/>
      <c r="ED197" s="75"/>
      <c r="EE197" s="75"/>
      <c r="EF197" s="75"/>
      <c r="EG197" s="75"/>
      <c r="EH197" s="75"/>
      <c r="EI197" s="75"/>
      <c r="EJ197" s="75"/>
      <c r="EK197" s="75"/>
      <c r="EL197" s="75"/>
      <c r="EM197" s="75"/>
      <c r="EN197" s="75"/>
      <c r="EO197" s="75"/>
    </row>
    <row r="198">
      <c r="A198" s="126"/>
      <c r="B198" s="31"/>
      <c r="C198" s="31"/>
      <c r="D198" s="31"/>
      <c r="E198" s="31"/>
      <c r="F198" s="31"/>
      <c r="G198" s="116"/>
      <c r="H198" s="127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  <c r="CF198" s="75"/>
      <c r="CG198" s="75"/>
      <c r="CH198" s="75"/>
      <c r="CI198" s="75"/>
      <c r="CJ198" s="75"/>
      <c r="CK198" s="75"/>
      <c r="CL198" s="75"/>
      <c r="CM198" s="75"/>
      <c r="CN198" s="75"/>
      <c r="CO198" s="75"/>
      <c r="CP198" s="75"/>
      <c r="CQ198" s="75"/>
      <c r="CR198" s="75"/>
      <c r="CS198" s="75"/>
      <c r="CT198" s="75"/>
      <c r="CU198" s="75"/>
      <c r="CV198" s="75"/>
      <c r="CW198" s="75"/>
      <c r="CX198" s="75"/>
      <c r="CY198" s="75"/>
      <c r="CZ198" s="75"/>
      <c r="DA198" s="75"/>
      <c r="DB198" s="75"/>
      <c r="DC198" s="75"/>
      <c r="DD198" s="75"/>
      <c r="DE198" s="75"/>
      <c r="DF198" s="75"/>
      <c r="DG198" s="75"/>
      <c r="DH198" s="75"/>
      <c r="DI198" s="75"/>
      <c r="DJ198" s="75"/>
      <c r="DK198" s="75"/>
      <c r="DL198" s="75"/>
      <c r="DM198" s="75"/>
      <c r="DN198" s="75"/>
      <c r="DO198" s="75"/>
      <c r="DP198" s="75"/>
      <c r="DQ198" s="75"/>
      <c r="DR198" s="75"/>
      <c r="DS198" s="75"/>
      <c r="DT198" s="75"/>
      <c r="DU198" s="75"/>
      <c r="DV198" s="75"/>
      <c r="DW198" s="75"/>
      <c r="DX198" s="75"/>
      <c r="DY198" s="75"/>
      <c r="DZ198" s="75"/>
      <c r="EA198" s="75"/>
      <c r="EB198" s="75"/>
      <c r="EC198" s="75"/>
      <c r="ED198" s="75"/>
      <c r="EE198" s="75"/>
      <c r="EF198" s="75"/>
      <c r="EG198" s="75"/>
      <c r="EH198" s="75"/>
      <c r="EI198" s="75"/>
      <c r="EJ198" s="75"/>
      <c r="EK198" s="75"/>
      <c r="EL198" s="75"/>
      <c r="EM198" s="75"/>
      <c r="EN198" s="75"/>
      <c r="EO198" s="75"/>
    </row>
    <row r="199">
      <c r="A199" s="126"/>
      <c r="B199" s="31"/>
      <c r="C199" s="31"/>
      <c r="D199" s="31"/>
      <c r="E199" s="31"/>
      <c r="F199" s="31"/>
      <c r="G199" s="116"/>
      <c r="H199" s="127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  <c r="CF199" s="75"/>
      <c r="CG199" s="75"/>
      <c r="CH199" s="75"/>
      <c r="CI199" s="75"/>
      <c r="CJ199" s="75"/>
      <c r="CK199" s="75"/>
      <c r="CL199" s="75"/>
      <c r="CM199" s="75"/>
      <c r="CN199" s="75"/>
      <c r="CO199" s="75"/>
      <c r="CP199" s="75"/>
      <c r="CQ199" s="75"/>
      <c r="CR199" s="75"/>
      <c r="CS199" s="75"/>
      <c r="CT199" s="75"/>
      <c r="CU199" s="75"/>
      <c r="CV199" s="75"/>
      <c r="CW199" s="75"/>
      <c r="CX199" s="75"/>
      <c r="CY199" s="75"/>
      <c r="CZ199" s="75"/>
      <c r="DA199" s="75"/>
      <c r="DB199" s="75"/>
      <c r="DC199" s="75"/>
      <c r="DD199" s="75"/>
      <c r="DE199" s="75"/>
      <c r="DF199" s="75"/>
      <c r="DG199" s="75"/>
      <c r="DH199" s="75"/>
      <c r="DI199" s="75"/>
      <c r="DJ199" s="75"/>
      <c r="DK199" s="75"/>
      <c r="DL199" s="75"/>
      <c r="DM199" s="75"/>
      <c r="DN199" s="75"/>
      <c r="DO199" s="75"/>
      <c r="DP199" s="75"/>
      <c r="DQ199" s="75"/>
      <c r="DR199" s="75"/>
      <c r="DS199" s="75"/>
      <c r="DT199" s="75"/>
      <c r="DU199" s="75"/>
      <c r="DV199" s="75"/>
      <c r="DW199" s="75"/>
      <c r="DX199" s="75"/>
      <c r="DY199" s="75"/>
      <c r="DZ199" s="75"/>
      <c r="EA199" s="75"/>
      <c r="EB199" s="75"/>
      <c r="EC199" s="75"/>
      <c r="ED199" s="75"/>
      <c r="EE199" s="75"/>
      <c r="EF199" s="75"/>
      <c r="EG199" s="75"/>
      <c r="EH199" s="75"/>
      <c r="EI199" s="75"/>
      <c r="EJ199" s="75"/>
      <c r="EK199" s="75"/>
      <c r="EL199" s="75"/>
      <c r="EM199" s="75"/>
      <c r="EN199" s="75"/>
      <c r="EO199" s="75"/>
    </row>
    <row r="200">
      <c r="A200" s="126"/>
      <c r="B200" s="31"/>
      <c r="C200" s="31"/>
      <c r="D200" s="31"/>
      <c r="E200" s="31"/>
      <c r="F200" s="31"/>
      <c r="G200" s="116"/>
      <c r="H200" s="127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  <c r="BR200" s="75"/>
      <c r="BS200" s="75"/>
      <c r="BT200" s="75"/>
      <c r="BU200" s="75"/>
      <c r="BV200" s="75"/>
      <c r="BW200" s="75"/>
      <c r="BX200" s="75"/>
      <c r="BY200" s="75"/>
      <c r="BZ200" s="75"/>
      <c r="CA200" s="75"/>
      <c r="CB200" s="75"/>
      <c r="CC200" s="75"/>
      <c r="CD200" s="75"/>
      <c r="CE200" s="75"/>
      <c r="CF200" s="75"/>
      <c r="CG200" s="75"/>
      <c r="CH200" s="75"/>
      <c r="CI200" s="75"/>
      <c r="CJ200" s="75"/>
      <c r="CK200" s="75"/>
      <c r="CL200" s="75"/>
      <c r="CM200" s="75"/>
      <c r="CN200" s="75"/>
      <c r="CO200" s="75"/>
      <c r="CP200" s="75"/>
      <c r="CQ200" s="75"/>
      <c r="CR200" s="75"/>
      <c r="CS200" s="75"/>
      <c r="CT200" s="75"/>
      <c r="CU200" s="75"/>
      <c r="CV200" s="75"/>
      <c r="CW200" s="75"/>
      <c r="CX200" s="75"/>
      <c r="CY200" s="75"/>
      <c r="CZ200" s="75"/>
      <c r="DA200" s="75"/>
      <c r="DB200" s="75"/>
      <c r="DC200" s="75"/>
      <c r="DD200" s="75"/>
      <c r="DE200" s="75"/>
      <c r="DF200" s="75"/>
      <c r="DG200" s="75"/>
      <c r="DH200" s="75"/>
      <c r="DI200" s="75"/>
      <c r="DJ200" s="75"/>
      <c r="DK200" s="75"/>
      <c r="DL200" s="75"/>
      <c r="DM200" s="75"/>
      <c r="DN200" s="75"/>
      <c r="DO200" s="75"/>
      <c r="DP200" s="75"/>
      <c r="DQ200" s="75"/>
      <c r="DR200" s="75"/>
      <c r="DS200" s="75"/>
      <c r="DT200" s="75"/>
      <c r="DU200" s="75"/>
      <c r="DV200" s="75"/>
      <c r="DW200" s="75"/>
      <c r="DX200" s="75"/>
      <c r="DY200" s="75"/>
      <c r="DZ200" s="75"/>
      <c r="EA200" s="75"/>
      <c r="EB200" s="75"/>
      <c r="EC200" s="75"/>
      <c r="ED200" s="75"/>
      <c r="EE200" s="75"/>
      <c r="EF200" s="75"/>
      <c r="EG200" s="75"/>
      <c r="EH200" s="75"/>
      <c r="EI200" s="75"/>
      <c r="EJ200" s="75"/>
      <c r="EK200" s="75"/>
      <c r="EL200" s="75"/>
      <c r="EM200" s="75"/>
      <c r="EN200" s="75"/>
      <c r="EO200" s="75"/>
    </row>
    <row r="201">
      <c r="A201" s="126"/>
      <c r="B201" s="31"/>
      <c r="C201" s="31"/>
      <c r="D201" s="31"/>
      <c r="E201" s="31"/>
      <c r="F201" s="31"/>
      <c r="G201" s="116"/>
      <c r="H201" s="127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  <c r="CF201" s="75"/>
      <c r="CG201" s="75"/>
      <c r="CH201" s="75"/>
      <c r="CI201" s="75"/>
      <c r="CJ201" s="75"/>
      <c r="CK201" s="75"/>
      <c r="CL201" s="75"/>
      <c r="CM201" s="75"/>
      <c r="CN201" s="75"/>
      <c r="CO201" s="75"/>
      <c r="CP201" s="75"/>
      <c r="CQ201" s="75"/>
      <c r="CR201" s="75"/>
      <c r="CS201" s="75"/>
      <c r="CT201" s="75"/>
      <c r="CU201" s="75"/>
      <c r="CV201" s="75"/>
      <c r="CW201" s="75"/>
      <c r="CX201" s="75"/>
      <c r="CY201" s="75"/>
      <c r="CZ201" s="75"/>
      <c r="DA201" s="75"/>
      <c r="DB201" s="75"/>
      <c r="DC201" s="75"/>
      <c r="DD201" s="75"/>
      <c r="DE201" s="75"/>
      <c r="DF201" s="75"/>
      <c r="DG201" s="75"/>
      <c r="DH201" s="75"/>
      <c r="DI201" s="75"/>
      <c r="DJ201" s="75"/>
      <c r="DK201" s="75"/>
      <c r="DL201" s="75"/>
      <c r="DM201" s="75"/>
      <c r="DN201" s="75"/>
      <c r="DO201" s="75"/>
      <c r="DP201" s="75"/>
      <c r="DQ201" s="75"/>
      <c r="DR201" s="75"/>
      <c r="DS201" s="75"/>
      <c r="DT201" s="75"/>
      <c r="DU201" s="75"/>
      <c r="DV201" s="75"/>
      <c r="DW201" s="75"/>
      <c r="DX201" s="75"/>
      <c r="DY201" s="75"/>
      <c r="DZ201" s="75"/>
      <c r="EA201" s="75"/>
      <c r="EB201" s="75"/>
      <c r="EC201" s="75"/>
      <c r="ED201" s="75"/>
      <c r="EE201" s="75"/>
      <c r="EF201" s="75"/>
      <c r="EG201" s="75"/>
      <c r="EH201" s="75"/>
      <c r="EI201" s="75"/>
      <c r="EJ201" s="75"/>
      <c r="EK201" s="75"/>
      <c r="EL201" s="75"/>
      <c r="EM201" s="75"/>
      <c r="EN201" s="75"/>
      <c r="EO201" s="75"/>
    </row>
    <row r="202">
      <c r="A202" s="126"/>
      <c r="B202" s="31"/>
      <c r="C202" s="31"/>
      <c r="D202" s="31"/>
      <c r="E202" s="31"/>
      <c r="F202" s="31"/>
      <c r="G202" s="116"/>
      <c r="H202" s="127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  <c r="BW202" s="75"/>
      <c r="BX202" s="75"/>
      <c r="BY202" s="75"/>
      <c r="BZ202" s="75"/>
      <c r="CA202" s="75"/>
      <c r="CB202" s="75"/>
      <c r="CC202" s="75"/>
      <c r="CD202" s="75"/>
      <c r="CE202" s="75"/>
      <c r="CF202" s="75"/>
      <c r="CG202" s="75"/>
      <c r="CH202" s="75"/>
      <c r="CI202" s="75"/>
      <c r="CJ202" s="75"/>
      <c r="CK202" s="75"/>
      <c r="CL202" s="75"/>
      <c r="CM202" s="75"/>
      <c r="CN202" s="75"/>
      <c r="CO202" s="75"/>
      <c r="CP202" s="75"/>
      <c r="CQ202" s="75"/>
      <c r="CR202" s="75"/>
      <c r="CS202" s="75"/>
      <c r="CT202" s="75"/>
      <c r="CU202" s="75"/>
      <c r="CV202" s="75"/>
      <c r="CW202" s="75"/>
      <c r="CX202" s="75"/>
      <c r="CY202" s="75"/>
      <c r="CZ202" s="75"/>
      <c r="DA202" s="75"/>
      <c r="DB202" s="75"/>
      <c r="DC202" s="75"/>
      <c r="DD202" s="75"/>
      <c r="DE202" s="75"/>
      <c r="DF202" s="75"/>
      <c r="DG202" s="75"/>
      <c r="DH202" s="75"/>
      <c r="DI202" s="75"/>
      <c r="DJ202" s="75"/>
      <c r="DK202" s="75"/>
      <c r="DL202" s="75"/>
      <c r="DM202" s="75"/>
      <c r="DN202" s="75"/>
      <c r="DO202" s="75"/>
      <c r="DP202" s="75"/>
      <c r="DQ202" s="75"/>
      <c r="DR202" s="75"/>
      <c r="DS202" s="75"/>
      <c r="DT202" s="75"/>
      <c r="DU202" s="75"/>
      <c r="DV202" s="75"/>
      <c r="DW202" s="75"/>
      <c r="DX202" s="75"/>
      <c r="DY202" s="75"/>
      <c r="DZ202" s="75"/>
      <c r="EA202" s="75"/>
      <c r="EB202" s="75"/>
      <c r="EC202" s="75"/>
      <c r="ED202" s="75"/>
      <c r="EE202" s="75"/>
      <c r="EF202" s="75"/>
      <c r="EG202" s="75"/>
      <c r="EH202" s="75"/>
      <c r="EI202" s="75"/>
      <c r="EJ202" s="75"/>
      <c r="EK202" s="75"/>
      <c r="EL202" s="75"/>
      <c r="EM202" s="75"/>
      <c r="EN202" s="75"/>
      <c r="EO202" s="75"/>
    </row>
    <row r="203">
      <c r="A203" s="126"/>
      <c r="B203" s="31"/>
      <c r="C203" s="31"/>
      <c r="D203" s="31"/>
      <c r="E203" s="31"/>
      <c r="F203" s="31"/>
      <c r="G203" s="116"/>
      <c r="H203" s="127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5"/>
      <c r="BT203" s="75"/>
      <c r="BU203" s="75"/>
      <c r="BV203" s="75"/>
      <c r="BW203" s="75"/>
      <c r="BX203" s="75"/>
      <c r="BY203" s="75"/>
      <c r="BZ203" s="75"/>
      <c r="CA203" s="75"/>
      <c r="CB203" s="75"/>
      <c r="CC203" s="75"/>
      <c r="CD203" s="75"/>
      <c r="CE203" s="75"/>
      <c r="CF203" s="75"/>
      <c r="CG203" s="75"/>
      <c r="CH203" s="75"/>
      <c r="CI203" s="75"/>
      <c r="CJ203" s="75"/>
      <c r="CK203" s="75"/>
      <c r="CL203" s="75"/>
      <c r="CM203" s="75"/>
      <c r="CN203" s="75"/>
      <c r="CO203" s="75"/>
      <c r="CP203" s="75"/>
      <c r="CQ203" s="75"/>
      <c r="CR203" s="75"/>
      <c r="CS203" s="75"/>
      <c r="CT203" s="75"/>
      <c r="CU203" s="75"/>
      <c r="CV203" s="75"/>
      <c r="CW203" s="75"/>
      <c r="CX203" s="75"/>
      <c r="CY203" s="75"/>
      <c r="CZ203" s="75"/>
      <c r="DA203" s="75"/>
      <c r="DB203" s="75"/>
      <c r="DC203" s="75"/>
      <c r="DD203" s="75"/>
      <c r="DE203" s="75"/>
      <c r="DF203" s="75"/>
      <c r="DG203" s="75"/>
      <c r="DH203" s="75"/>
      <c r="DI203" s="75"/>
      <c r="DJ203" s="75"/>
      <c r="DK203" s="75"/>
      <c r="DL203" s="75"/>
      <c r="DM203" s="75"/>
      <c r="DN203" s="75"/>
      <c r="DO203" s="75"/>
      <c r="DP203" s="75"/>
      <c r="DQ203" s="75"/>
      <c r="DR203" s="75"/>
      <c r="DS203" s="75"/>
      <c r="DT203" s="75"/>
      <c r="DU203" s="75"/>
      <c r="DV203" s="75"/>
      <c r="DW203" s="75"/>
      <c r="DX203" s="75"/>
      <c r="DY203" s="75"/>
      <c r="DZ203" s="75"/>
      <c r="EA203" s="75"/>
      <c r="EB203" s="75"/>
      <c r="EC203" s="75"/>
      <c r="ED203" s="75"/>
      <c r="EE203" s="75"/>
      <c r="EF203" s="75"/>
      <c r="EG203" s="75"/>
      <c r="EH203" s="75"/>
      <c r="EI203" s="75"/>
      <c r="EJ203" s="75"/>
      <c r="EK203" s="75"/>
      <c r="EL203" s="75"/>
      <c r="EM203" s="75"/>
      <c r="EN203" s="75"/>
      <c r="EO203" s="75"/>
    </row>
    <row r="204">
      <c r="A204" s="126"/>
      <c r="B204" s="31"/>
      <c r="C204" s="31"/>
      <c r="D204" s="31"/>
      <c r="E204" s="31"/>
      <c r="F204" s="31"/>
      <c r="G204" s="116"/>
      <c r="H204" s="127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5"/>
      <c r="BT204" s="75"/>
      <c r="BU204" s="75"/>
      <c r="BV204" s="75"/>
      <c r="BW204" s="75"/>
      <c r="BX204" s="75"/>
      <c r="BY204" s="75"/>
      <c r="BZ204" s="75"/>
      <c r="CA204" s="75"/>
      <c r="CB204" s="75"/>
      <c r="CC204" s="75"/>
      <c r="CD204" s="75"/>
      <c r="CE204" s="75"/>
      <c r="CF204" s="75"/>
      <c r="CG204" s="75"/>
      <c r="CH204" s="75"/>
      <c r="CI204" s="75"/>
      <c r="CJ204" s="75"/>
      <c r="CK204" s="75"/>
      <c r="CL204" s="75"/>
      <c r="CM204" s="75"/>
      <c r="CN204" s="75"/>
      <c r="CO204" s="75"/>
      <c r="CP204" s="75"/>
      <c r="CQ204" s="75"/>
      <c r="CR204" s="75"/>
      <c r="CS204" s="75"/>
      <c r="CT204" s="75"/>
      <c r="CU204" s="75"/>
      <c r="CV204" s="75"/>
      <c r="CW204" s="75"/>
      <c r="CX204" s="75"/>
      <c r="CY204" s="75"/>
      <c r="CZ204" s="75"/>
      <c r="DA204" s="75"/>
      <c r="DB204" s="75"/>
      <c r="DC204" s="75"/>
      <c r="DD204" s="75"/>
      <c r="DE204" s="75"/>
      <c r="DF204" s="75"/>
      <c r="DG204" s="75"/>
      <c r="DH204" s="75"/>
      <c r="DI204" s="75"/>
      <c r="DJ204" s="75"/>
      <c r="DK204" s="75"/>
      <c r="DL204" s="75"/>
      <c r="DM204" s="75"/>
      <c r="DN204" s="75"/>
      <c r="DO204" s="75"/>
      <c r="DP204" s="75"/>
      <c r="DQ204" s="75"/>
      <c r="DR204" s="75"/>
      <c r="DS204" s="75"/>
      <c r="DT204" s="75"/>
      <c r="DU204" s="75"/>
      <c r="DV204" s="75"/>
      <c r="DW204" s="75"/>
      <c r="DX204" s="75"/>
      <c r="DY204" s="75"/>
      <c r="DZ204" s="75"/>
      <c r="EA204" s="75"/>
      <c r="EB204" s="75"/>
      <c r="EC204" s="75"/>
      <c r="ED204" s="75"/>
      <c r="EE204" s="75"/>
      <c r="EF204" s="75"/>
      <c r="EG204" s="75"/>
      <c r="EH204" s="75"/>
      <c r="EI204" s="75"/>
      <c r="EJ204" s="75"/>
      <c r="EK204" s="75"/>
      <c r="EL204" s="75"/>
      <c r="EM204" s="75"/>
      <c r="EN204" s="75"/>
      <c r="EO204" s="75"/>
    </row>
    <row r="205">
      <c r="A205" s="126"/>
      <c r="B205" s="31"/>
      <c r="C205" s="31"/>
      <c r="D205" s="31"/>
      <c r="E205" s="31"/>
      <c r="F205" s="31"/>
      <c r="G205" s="116"/>
      <c r="H205" s="127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5"/>
      <c r="BT205" s="75"/>
      <c r="BU205" s="75"/>
      <c r="BV205" s="75"/>
      <c r="BW205" s="75"/>
      <c r="BX205" s="75"/>
      <c r="BY205" s="75"/>
      <c r="BZ205" s="75"/>
      <c r="CA205" s="75"/>
      <c r="CB205" s="75"/>
      <c r="CC205" s="75"/>
      <c r="CD205" s="75"/>
      <c r="CE205" s="75"/>
      <c r="CF205" s="75"/>
      <c r="CG205" s="75"/>
      <c r="CH205" s="75"/>
      <c r="CI205" s="75"/>
      <c r="CJ205" s="75"/>
      <c r="CK205" s="75"/>
      <c r="CL205" s="75"/>
      <c r="CM205" s="75"/>
      <c r="CN205" s="75"/>
      <c r="CO205" s="75"/>
      <c r="CP205" s="75"/>
      <c r="CQ205" s="75"/>
      <c r="CR205" s="75"/>
      <c r="CS205" s="75"/>
      <c r="CT205" s="75"/>
      <c r="CU205" s="75"/>
      <c r="CV205" s="75"/>
      <c r="CW205" s="75"/>
      <c r="CX205" s="75"/>
      <c r="CY205" s="75"/>
      <c r="CZ205" s="75"/>
      <c r="DA205" s="75"/>
      <c r="DB205" s="75"/>
      <c r="DC205" s="75"/>
      <c r="DD205" s="75"/>
      <c r="DE205" s="75"/>
      <c r="DF205" s="75"/>
      <c r="DG205" s="75"/>
      <c r="DH205" s="75"/>
      <c r="DI205" s="75"/>
      <c r="DJ205" s="75"/>
      <c r="DK205" s="75"/>
      <c r="DL205" s="75"/>
      <c r="DM205" s="75"/>
      <c r="DN205" s="75"/>
      <c r="DO205" s="75"/>
      <c r="DP205" s="75"/>
      <c r="DQ205" s="75"/>
      <c r="DR205" s="75"/>
      <c r="DS205" s="75"/>
      <c r="DT205" s="75"/>
      <c r="DU205" s="75"/>
      <c r="DV205" s="75"/>
      <c r="DW205" s="75"/>
      <c r="DX205" s="75"/>
      <c r="DY205" s="75"/>
      <c r="DZ205" s="75"/>
      <c r="EA205" s="75"/>
      <c r="EB205" s="75"/>
      <c r="EC205" s="75"/>
      <c r="ED205" s="75"/>
      <c r="EE205" s="75"/>
      <c r="EF205" s="75"/>
      <c r="EG205" s="75"/>
      <c r="EH205" s="75"/>
      <c r="EI205" s="75"/>
      <c r="EJ205" s="75"/>
      <c r="EK205" s="75"/>
      <c r="EL205" s="75"/>
      <c r="EM205" s="75"/>
      <c r="EN205" s="75"/>
      <c r="EO205" s="75"/>
    </row>
    <row r="206">
      <c r="A206" s="126"/>
      <c r="B206" s="31"/>
      <c r="C206" s="31"/>
      <c r="D206" s="31"/>
      <c r="E206" s="31"/>
      <c r="F206" s="31"/>
      <c r="G206" s="116"/>
      <c r="H206" s="127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5"/>
      <c r="BT206" s="75"/>
      <c r="BU206" s="75"/>
      <c r="BV206" s="75"/>
      <c r="BW206" s="75"/>
      <c r="BX206" s="75"/>
      <c r="BY206" s="75"/>
      <c r="BZ206" s="75"/>
      <c r="CA206" s="75"/>
      <c r="CB206" s="75"/>
      <c r="CC206" s="75"/>
      <c r="CD206" s="75"/>
      <c r="CE206" s="75"/>
      <c r="CF206" s="75"/>
      <c r="CG206" s="75"/>
      <c r="CH206" s="75"/>
      <c r="CI206" s="75"/>
      <c r="CJ206" s="75"/>
      <c r="CK206" s="75"/>
      <c r="CL206" s="75"/>
      <c r="CM206" s="75"/>
      <c r="CN206" s="75"/>
      <c r="CO206" s="75"/>
      <c r="CP206" s="75"/>
      <c r="CQ206" s="75"/>
      <c r="CR206" s="75"/>
      <c r="CS206" s="75"/>
      <c r="CT206" s="75"/>
      <c r="CU206" s="75"/>
      <c r="CV206" s="75"/>
      <c r="CW206" s="75"/>
      <c r="CX206" s="75"/>
      <c r="CY206" s="75"/>
      <c r="CZ206" s="75"/>
      <c r="DA206" s="75"/>
      <c r="DB206" s="75"/>
      <c r="DC206" s="75"/>
      <c r="DD206" s="75"/>
      <c r="DE206" s="75"/>
      <c r="DF206" s="75"/>
      <c r="DG206" s="75"/>
      <c r="DH206" s="75"/>
      <c r="DI206" s="75"/>
      <c r="DJ206" s="75"/>
      <c r="DK206" s="75"/>
      <c r="DL206" s="75"/>
      <c r="DM206" s="75"/>
      <c r="DN206" s="75"/>
      <c r="DO206" s="75"/>
      <c r="DP206" s="75"/>
      <c r="DQ206" s="75"/>
      <c r="DR206" s="75"/>
      <c r="DS206" s="75"/>
      <c r="DT206" s="75"/>
      <c r="DU206" s="75"/>
      <c r="DV206" s="75"/>
      <c r="DW206" s="75"/>
      <c r="DX206" s="75"/>
      <c r="DY206" s="75"/>
      <c r="DZ206" s="75"/>
      <c r="EA206" s="75"/>
      <c r="EB206" s="75"/>
      <c r="EC206" s="75"/>
      <c r="ED206" s="75"/>
      <c r="EE206" s="75"/>
      <c r="EF206" s="75"/>
      <c r="EG206" s="75"/>
      <c r="EH206" s="75"/>
      <c r="EI206" s="75"/>
      <c r="EJ206" s="75"/>
      <c r="EK206" s="75"/>
      <c r="EL206" s="75"/>
      <c r="EM206" s="75"/>
      <c r="EN206" s="75"/>
      <c r="EO206" s="75"/>
    </row>
    <row r="207">
      <c r="A207" s="126"/>
      <c r="B207" s="31"/>
      <c r="C207" s="31"/>
      <c r="D207" s="31"/>
      <c r="E207" s="31"/>
      <c r="F207" s="31"/>
      <c r="G207" s="116"/>
      <c r="H207" s="127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  <c r="CF207" s="75"/>
      <c r="CG207" s="75"/>
      <c r="CH207" s="75"/>
      <c r="CI207" s="75"/>
      <c r="CJ207" s="75"/>
      <c r="CK207" s="75"/>
      <c r="CL207" s="75"/>
      <c r="CM207" s="75"/>
      <c r="CN207" s="75"/>
      <c r="CO207" s="75"/>
      <c r="CP207" s="75"/>
      <c r="CQ207" s="75"/>
      <c r="CR207" s="75"/>
      <c r="CS207" s="75"/>
      <c r="CT207" s="75"/>
      <c r="CU207" s="75"/>
      <c r="CV207" s="75"/>
      <c r="CW207" s="75"/>
      <c r="CX207" s="75"/>
      <c r="CY207" s="75"/>
      <c r="CZ207" s="75"/>
      <c r="DA207" s="75"/>
      <c r="DB207" s="75"/>
      <c r="DC207" s="75"/>
      <c r="DD207" s="75"/>
      <c r="DE207" s="75"/>
      <c r="DF207" s="75"/>
      <c r="DG207" s="75"/>
      <c r="DH207" s="75"/>
      <c r="DI207" s="75"/>
      <c r="DJ207" s="75"/>
      <c r="DK207" s="75"/>
      <c r="DL207" s="75"/>
      <c r="DM207" s="75"/>
      <c r="DN207" s="75"/>
      <c r="DO207" s="75"/>
      <c r="DP207" s="75"/>
      <c r="DQ207" s="75"/>
      <c r="DR207" s="75"/>
      <c r="DS207" s="75"/>
      <c r="DT207" s="75"/>
      <c r="DU207" s="75"/>
      <c r="DV207" s="75"/>
      <c r="DW207" s="75"/>
      <c r="DX207" s="75"/>
      <c r="DY207" s="75"/>
      <c r="DZ207" s="75"/>
      <c r="EA207" s="75"/>
      <c r="EB207" s="75"/>
      <c r="EC207" s="75"/>
      <c r="ED207" s="75"/>
      <c r="EE207" s="75"/>
      <c r="EF207" s="75"/>
      <c r="EG207" s="75"/>
      <c r="EH207" s="75"/>
      <c r="EI207" s="75"/>
      <c r="EJ207" s="75"/>
      <c r="EK207" s="75"/>
      <c r="EL207" s="75"/>
      <c r="EM207" s="75"/>
      <c r="EN207" s="75"/>
      <c r="EO207" s="75"/>
    </row>
    <row r="208">
      <c r="A208" s="126"/>
      <c r="B208" s="31"/>
      <c r="C208" s="31"/>
      <c r="D208" s="31"/>
      <c r="E208" s="31"/>
      <c r="F208" s="31"/>
      <c r="G208" s="116"/>
      <c r="H208" s="127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5"/>
      <c r="BT208" s="75"/>
      <c r="BU208" s="75"/>
      <c r="BV208" s="75"/>
      <c r="BW208" s="75"/>
      <c r="BX208" s="75"/>
      <c r="BY208" s="75"/>
      <c r="BZ208" s="75"/>
      <c r="CA208" s="75"/>
      <c r="CB208" s="75"/>
      <c r="CC208" s="75"/>
      <c r="CD208" s="75"/>
      <c r="CE208" s="75"/>
      <c r="CF208" s="75"/>
      <c r="CG208" s="75"/>
      <c r="CH208" s="75"/>
      <c r="CI208" s="75"/>
      <c r="CJ208" s="75"/>
      <c r="CK208" s="75"/>
      <c r="CL208" s="75"/>
      <c r="CM208" s="75"/>
      <c r="CN208" s="75"/>
      <c r="CO208" s="75"/>
      <c r="CP208" s="75"/>
      <c r="CQ208" s="75"/>
      <c r="CR208" s="75"/>
      <c r="CS208" s="75"/>
      <c r="CT208" s="75"/>
      <c r="CU208" s="75"/>
      <c r="CV208" s="75"/>
      <c r="CW208" s="75"/>
      <c r="CX208" s="75"/>
      <c r="CY208" s="75"/>
      <c r="CZ208" s="75"/>
      <c r="DA208" s="75"/>
      <c r="DB208" s="75"/>
      <c r="DC208" s="75"/>
      <c r="DD208" s="75"/>
      <c r="DE208" s="75"/>
      <c r="DF208" s="75"/>
      <c r="DG208" s="75"/>
      <c r="DH208" s="75"/>
      <c r="DI208" s="75"/>
      <c r="DJ208" s="75"/>
      <c r="DK208" s="75"/>
      <c r="DL208" s="75"/>
      <c r="DM208" s="75"/>
      <c r="DN208" s="75"/>
      <c r="DO208" s="75"/>
      <c r="DP208" s="75"/>
      <c r="DQ208" s="75"/>
      <c r="DR208" s="75"/>
      <c r="DS208" s="75"/>
      <c r="DT208" s="75"/>
      <c r="DU208" s="75"/>
      <c r="DV208" s="75"/>
      <c r="DW208" s="75"/>
      <c r="DX208" s="75"/>
      <c r="DY208" s="75"/>
      <c r="DZ208" s="75"/>
      <c r="EA208" s="75"/>
      <c r="EB208" s="75"/>
      <c r="EC208" s="75"/>
      <c r="ED208" s="75"/>
      <c r="EE208" s="75"/>
      <c r="EF208" s="75"/>
      <c r="EG208" s="75"/>
      <c r="EH208" s="75"/>
      <c r="EI208" s="75"/>
      <c r="EJ208" s="75"/>
      <c r="EK208" s="75"/>
      <c r="EL208" s="75"/>
      <c r="EM208" s="75"/>
      <c r="EN208" s="75"/>
      <c r="EO208" s="75"/>
    </row>
    <row r="209">
      <c r="A209" s="126"/>
      <c r="B209" s="31"/>
      <c r="C209" s="31"/>
      <c r="D209" s="31"/>
      <c r="E209" s="31"/>
      <c r="F209" s="31"/>
      <c r="G209" s="116"/>
      <c r="H209" s="127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5"/>
      <c r="BT209" s="75"/>
      <c r="BU209" s="75"/>
      <c r="BV209" s="75"/>
      <c r="BW209" s="75"/>
      <c r="BX209" s="75"/>
      <c r="BY209" s="75"/>
      <c r="BZ209" s="75"/>
      <c r="CA209" s="75"/>
      <c r="CB209" s="75"/>
      <c r="CC209" s="75"/>
      <c r="CD209" s="75"/>
      <c r="CE209" s="75"/>
      <c r="CF209" s="75"/>
      <c r="CG209" s="75"/>
      <c r="CH209" s="75"/>
      <c r="CI209" s="75"/>
      <c r="CJ209" s="75"/>
      <c r="CK209" s="75"/>
      <c r="CL209" s="75"/>
      <c r="CM209" s="75"/>
      <c r="CN209" s="75"/>
      <c r="CO209" s="75"/>
      <c r="CP209" s="75"/>
      <c r="CQ209" s="75"/>
      <c r="CR209" s="75"/>
      <c r="CS209" s="75"/>
      <c r="CT209" s="75"/>
      <c r="CU209" s="75"/>
      <c r="CV209" s="75"/>
      <c r="CW209" s="75"/>
      <c r="CX209" s="75"/>
      <c r="CY209" s="75"/>
      <c r="CZ209" s="75"/>
      <c r="DA209" s="75"/>
      <c r="DB209" s="75"/>
      <c r="DC209" s="75"/>
      <c r="DD209" s="75"/>
      <c r="DE209" s="75"/>
      <c r="DF209" s="75"/>
      <c r="DG209" s="75"/>
      <c r="DH209" s="75"/>
      <c r="DI209" s="75"/>
      <c r="DJ209" s="75"/>
      <c r="DK209" s="75"/>
      <c r="DL209" s="75"/>
      <c r="DM209" s="75"/>
      <c r="DN209" s="75"/>
      <c r="DO209" s="75"/>
      <c r="DP209" s="75"/>
      <c r="DQ209" s="75"/>
      <c r="DR209" s="75"/>
      <c r="DS209" s="75"/>
      <c r="DT209" s="75"/>
      <c r="DU209" s="75"/>
      <c r="DV209" s="75"/>
      <c r="DW209" s="75"/>
      <c r="DX209" s="75"/>
      <c r="DY209" s="75"/>
      <c r="DZ209" s="75"/>
      <c r="EA209" s="75"/>
      <c r="EB209" s="75"/>
      <c r="EC209" s="75"/>
      <c r="ED209" s="75"/>
      <c r="EE209" s="75"/>
      <c r="EF209" s="75"/>
      <c r="EG209" s="75"/>
      <c r="EH209" s="75"/>
      <c r="EI209" s="75"/>
      <c r="EJ209" s="75"/>
      <c r="EK209" s="75"/>
      <c r="EL209" s="75"/>
      <c r="EM209" s="75"/>
      <c r="EN209" s="75"/>
      <c r="EO209" s="75"/>
    </row>
    <row r="210">
      <c r="A210" s="126"/>
      <c r="B210" s="31"/>
      <c r="C210" s="31"/>
      <c r="D210" s="31"/>
      <c r="E210" s="31"/>
      <c r="F210" s="31"/>
      <c r="G210" s="116"/>
      <c r="H210" s="127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  <c r="BN210" s="75"/>
      <c r="BO210" s="75"/>
      <c r="BP210" s="75"/>
      <c r="BQ210" s="75"/>
      <c r="BR210" s="75"/>
      <c r="BS210" s="75"/>
      <c r="BT210" s="75"/>
      <c r="BU210" s="75"/>
      <c r="BV210" s="75"/>
      <c r="BW210" s="75"/>
      <c r="BX210" s="75"/>
      <c r="BY210" s="75"/>
      <c r="BZ210" s="75"/>
      <c r="CA210" s="75"/>
      <c r="CB210" s="75"/>
      <c r="CC210" s="75"/>
      <c r="CD210" s="75"/>
      <c r="CE210" s="75"/>
      <c r="CF210" s="75"/>
      <c r="CG210" s="75"/>
      <c r="CH210" s="75"/>
      <c r="CI210" s="75"/>
      <c r="CJ210" s="75"/>
      <c r="CK210" s="75"/>
      <c r="CL210" s="75"/>
      <c r="CM210" s="75"/>
      <c r="CN210" s="75"/>
      <c r="CO210" s="75"/>
      <c r="CP210" s="75"/>
      <c r="CQ210" s="75"/>
      <c r="CR210" s="75"/>
      <c r="CS210" s="75"/>
      <c r="CT210" s="75"/>
      <c r="CU210" s="75"/>
      <c r="CV210" s="75"/>
      <c r="CW210" s="75"/>
      <c r="CX210" s="75"/>
      <c r="CY210" s="75"/>
      <c r="CZ210" s="75"/>
      <c r="DA210" s="75"/>
      <c r="DB210" s="75"/>
      <c r="DC210" s="75"/>
      <c r="DD210" s="75"/>
      <c r="DE210" s="75"/>
      <c r="DF210" s="75"/>
      <c r="DG210" s="75"/>
      <c r="DH210" s="75"/>
      <c r="DI210" s="75"/>
      <c r="DJ210" s="75"/>
      <c r="DK210" s="75"/>
      <c r="DL210" s="75"/>
      <c r="DM210" s="75"/>
      <c r="DN210" s="75"/>
      <c r="DO210" s="75"/>
      <c r="DP210" s="75"/>
      <c r="DQ210" s="75"/>
      <c r="DR210" s="75"/>
      <c r="DS210" s="75"/>
      <c r="DT210" s="75"/>
      <c r="DU210" s="75"/>
      <c r="DV210" s="75"/>
      <c r="DW210" s="75"/>
      <c r="DX210" s="75"/>
      <c r="DY210" s="75"/>
      <c r="DZ210" s="75"/>
      <c r="EA210" s="75"/>
      <c r="EB210" s="75"/>
      <c r="EC210" s="75"/>
      <c r="ED210" s="75"/>
      <c r="EE210" s="75"/>
      <c r="EF210" s="75"/>
      <c r="EG210" s="75"/>
      <c r="EH210" s="75"/>
      <c r="EI210" s="75"/>
      <c r="EJ210" s="75"/>
      <c r="EK210" s="75"/>
      <c r="EL210" s="75"/>
      <c r="EM210" s="75"/>
      <c r="EN210" s="75"/>
      <c r="EO210" s="75"/>
    </row>
    <row r="211">
      <c r="A211" s="126"/>
      <c r="B211" s="31"/>
      <c r="C211" s="31"/>
      <c r="D211" s="31"/>
      <c r="E211" s="31"/>
      <c r="F211" s="31"/>
      <c r="G211" s="116"/>
      <c r="H211" s="127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  <c r="BR211" s="75"/>
      <c r="BS211" s="75"/>
      <c r="BT211" s="75"/>
      <c r="BU211" s="75"/>
      <c r="BV211" s="75"/>
      <c r="BW211" s="75"/>
      <c r="BX211" s="75"/>
      <c r="BY211" s="75"/>
      <c r="BZ211" s="75"/>
      <c r="CA211" s="75"/>
      <c r="CB211" s="75"/>
      <c r="CC211" s="75"/>
      <c r="CD211" s="75"/>
      <c r="CE211" s="75"/>
      <c r="CF211" s="75"/>
      <c r="CG211" s="75"/>
      <c r="CH211" s="75"/>
      <c r="CI211" s="75"/>
      <c r="CJ211" s="75"/>
      <c r="CK211" s="75"/>
      <c r="CL211" s="75"/>
      <c r="CM211" s="75"/>
      <c r="CN211" s="75"/>
      <c r="CO211" s="75"/>
      <c r="CP211" s="75"/>
      <c r="CQ211" s="75"/>
      <c r="CR211" s="75"/>
      <c r="CS211" s="75"/>
      <c r="CT211" s="75"/>
      <c r="CU211" s="75"/>
      <c r="CV211" s="75"/>
      <c r="CW211" s="75"/>
      <c r="CX211" s="75"/>
      <c r="CY211" s="75"/>
      <c r="CZ211" s="75"/>
      <c r="DA211" s="75"/>
      <c r="DB211" s="75"/>
      <c r="DC211" s="75"/>
      <c r="DD211" s="75"/>
      <c r="DE211" s="75"/>
      <c r="DF211" s="75"/>
      <c r="DG211" s="75"/>
      <c r="DH211" s="75"/>
      <c r="DI211" s="75"/>
      <c r="DJ211" s="75"/>
      <c r="DK211" s="75"/>
      <c r="DL211" s="75"/>
      <c r="DM211" s="75"/>
      <c r="DN211" s="75"/>
      <c r="DO211" s="75"/>
      <c r="DP211" s="75"/>
      <c r="DQ211" s="75"/>
      <c r="DR211" s="75"/>
      <c r="DS211" s="75"/>
      <c r="DT211" s="75"/>
      <c r="DU211" s="75"/>
      <c r="DV211" s="75"/>
      <c r="DW211" s="75"/>
      <c r="DX211" s="75"/>
      <c r="DY211" s="75"/>
      <c r="DZ211" s="75"/>
      <c r="EA211" s="75"/>
      <c r="EB211" s="75"/>
      <c r="EC211" s="75"/>
      <c r="ED211" s="75"/>
      <c r="EE211" s="75"/>
      <c r="EF211" s="75"/>
      <c r="EG211" s="75"/>
      <c r="EH211" s="75"/>
      <c r="EI211" s="75"/>
      <c r="EJ211" s="75"/>
      <c r="EK211" s="75"/>
      <c r="EL211" s="75"/>
      <c r="EM211" s="75"/>
      <c r="EN211" s="75"/>
      <c r="EO211" s="75"/>
    </row>
  </sheetData>
  <autoFilter ref="$A$1:$EO$70"/>
  <conditionalFormatting sqref="R20">
    <cfRule type="notContainsBlanks" dxfId="0" priority="1">
      <formula>LEN(TRIM(R20))&gt;0</formula>
    </cfRule>
  </conditionalFormatting>
  <conditionalFormatting sqref="A1:A70 A71:A211">
    <cfRule type="cellIs" dxfId="0" priority="2" operator="equal">
      <formula>"C"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>
    <row r="1">
      <c r="A1" s="2" t="s">
        <v>0</v>
      </c>
      <c r="B1" s="2" t="s">
        <v>1</v>
      </c>
    </row>
    <row r="2">
      <c r="A2" s="3" t="s">
        <v>2</v>
      </c>
      <c r="B2" s="4">
        <v>0.27</v>
      </c>
    </row>
    <row r="3">
      <c r="A3" s="3" t="s">
        <v>3</v>
      </c>
      <c r="B3" s="3">
        <v>0.76</v>
      </c>
    </row>
    <row r="4">
      <c r="A4" s="3" t="s">
        <v>4</v>
      </c>
      <c r="B4" s="3">
        <v>1.38</v>
      </c>
    </row>
    <row r="5">
      <c r="A5" s="3" t="s">
        <v>5</v>
      </c>
      <c r="B5" s="4">
        <v>0.015</v>
      </c>
    </row>
    <row r="6">
      <c r="A6" s="3" t="s">
        <v>6</v>
      </c>
      <c r="B6" s="3">
        <v>0.12</v>
      </c>
    </row>
    <row r="7">
      <c r="A7" s="3" t="s">
        <v>7</v>
      </c>
      <c r="B7" s="3">
        <v>1.0</v>
      </c>
    </row>
    <row r="8">
      <c r="A8" s="3" t="s">
        <v>8</v>
      </c>
      <c r="B8" s="3">
        <v>0.71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3.44" defaultRowHeight="15.0"/>
  <sheetData>
    <row r="1">
      <c r="B1" s="1"/>
      <c r="C1" s="1"/>
      <c r="D1" s="1"/>
      <c r="E1" s="1"/>
      <c r="F1" s="1"/>
      <c r="G1" s="1"/>
    </row>
    <row r="2">
      <c r="B2" s="1"/>
      <c r="C2" s="1"/>
      <c r="D2" s="1"/>
      <c r="E2" s="1"/>
      <c r="F2" s="1"/>
      <c r="G2" s="1"/>
    </row>
    <row r="3">
      <c r="B3" s="1"/>
      <c r="C3" s="1"/>
      <c r="D3" s="1"/>
      <c r="E3" s="1"/>
      <c r="F3" s="1"/>
      <c r="G3" s="1"/>
    </row>
    <row r="4">
      <c r="A4" s="3" t="s">
        <v>1</v>
      </c>
      <c r="B4" s="4">
        <v>0.27</v>
      </c>
      <c r="C4" s="4">
        <v>0.74</v>
      </c>
      <c r="D4" s="4">
        <v>1.25</v>
      </c>
      <c r="E4" s="4">
        <v>0.015</v>
      </c>
      <c r="F4" s="4">
        <v>0.11</v>
      </c>
      <c r="G4" s="4">
        <v>1.0</v>
      </c>
    </row>
    <row r="5">
      <c r="B5" s="1"/>
      <c r="C5" s="1"/>
      <c r="D5" s="1"/>
      <c r="E5" s="1"/>
      <c r="F5" s="1"/>
      <c r="G5" s="1"/>
    </row>
    <row r="6">
      <c r="A6" s="5" t="s">
        <v>9</v>
      </c>
      <c r="B6" s="1"/>
      <c r="C6" s="1"/>
      <c r="D6" s="1"/>
      <c r="E6" s="1"/>
      <c r="F6" s="1"/>
      <c r="G6" s="1"/>
    </row>
    <row r="7">
      <c r="B7" s="1" t="s">
        <v>3</v>
      </c>
      <c r="C7" s="1" t="s">
        <v>4</v>
      </c>
      <c r="D7" s="1" t="s">
        <v>5</v>
      </c>
      <c r="E7" s="1" t="s">
        <v>7</v>
      </c>
      <c r="F7" s="1"/>
      <c r="G7" s="1"/>
    </row>
    <row r="8">
      <c r="A8" t="s">
        <v>50</v>
      </c>
      <c r="B8" s="118">
        <v>77277.0</v>
      </c>
      <c r="C8" s="118">
        <v>483835.0</v>
      </c>
      <c r="D8" s="118">
        <v>4590800.0</v>
      </c>
      <c r="E8" s="118">
        <v>39300.0</v>
      </c>
    </row>
    <row r="9">
      <c r="A9" t="s">
        <v>35</v>
      </c>
      <c r="D9" s="118">
        <v>400000.0</v>
      </c>
      <c r="E9" s="118">
        <v>307147.0</v>
      </c>
    </row>
    <row r="10">
      <c r="A10" t="s">
        <v>18</v>
      </c>
      <c r="D10" s="118">
        <v>3400000.0</v>
      </c>
      <c r="E10" s="118">
        <v>2390332.0</v>
      </c>
    </row>
    <row r="11">
      <c r="A11" t="s">
        <v>65</v>
      </c>
      <c r="B11" s="118">
        <v>77277.0</v>
      </c>
      <c r="C11" s="118">
        <v>483835.0</v>
      </c>
      <c r="D11" s="118">
        <v>8390800.0</v>
      </c>
      <c r="E11" s="118">
        <v>2736779.0</v>
      </c>
    </row>
    <row r="13">
      <c r="A13" s="119" t="s">
        <v>66</v>
      </c>
      <c r="B13" s="120">
        <f t="shared" ref="B13:G13" si="1">B11*B4</f>
        <v>20864.79</v>
      </c>
      <c r="C13" s="120">
        <f t="shared" si="1"/>
        <v>358037.9</v>
      </c>
      <c r="D13" s="120">
        <f t="shared" si="1"/>
        <v>10488500</v>
      </c>
      <c r="E13" s="120">
        <f t="shared" si="1"/>
        <v>41051.685</v>
      </c>
      <c r="F13" s="120">
        <f t="shared" si="1"/>
        <v>0</v>
      </c>
      <c r="G13" s="120">
        <f t="shared" si="1"/>
        <v>0</v>
      </c>
      <c r="H13" s="120">
        <f>SUM(B13:G13)</f>
        <v>10908454.38</v>
      </c>
      <c r="I13" s="121">
        <f>H13+250000</f>
        <v>11158454.38</v>
      </c>
    </row>
    <row r="15">
      <c r="A15" s="122" t="s">
        <v>67</v>
      </c>
      <c r="B15" s="123">
        <f t="shared" ref="B15:G15" si="2">B13/$H$13</f>
        <v>0.001912717355</v>
      </c>
      <c r="C15" s="123">
        <f t="shared" si="2"/>
        <v>0.03282205597</v>
      </c>
      <c r="D15" s="123">
        <f t="shared" si="2"/>
        <v>0.961501936</v>
      </c>
      <c r="E15" s="123">
        <f t="shared" si="2"/>
        <v>0.003763290709</v>
      </c>
      <c r="F15" s="123">
        <f t="shared" si="2"/>
        <v>0</v>
      </c>
      <c r="G15" s="123">
        <f t="shared" si="2"/>
        <v>0</v>
      </c>
    </row>
    <row r="18">
      <c r="A18" s="5" t="s">
        <v>68</v>
      </c>
    </row>
    <row r="19">
      <c r="B19" s="1" t="s">
        <v>3</v>
      </c>
      <c r="C19" s="1" t="s">
        <v>4</v>
      </c>
      <c r="D19" s="1" t="s">
        <v>5</v>
      </c>
      <c r="E19" s="1" t="s">
        <v>7</v>
      </c>
      <c r="F19" s="1"/>
      <c r="G19" s="1"/>
    </row>
    <row r="20">
      <c r="A20" t="s">
        <v>50</v>
      </c>
      <c r="B20" s="118">
        <v>77493.0</v>
      </c>
      <c r="C20" s="118">
        <v>419120.0</v>
      </c>
      <c r="D20" s="118">
        <v>4758010.0</v>
      </c>
      <c r="E20" s="118">
        <v>39300.0</v>
      </c>
    </row>
    <row r="21">
      <c r="A21" t="s">
        <v>35</v>
      </c>
      <c r="D21" s="118">
        <v>428805.0</v>
      </c>
      <c r="E21" s="118">
        <v>302928.0</v>
      </c>
    </row>
    <row r="22">
      <c r="A22" t="s">
        <v>18</v>
      </c>
      <c r="D22" s="118">
        <v>4273260.0</v>
      </c>
      <c r="E22" s="118">
        <v>1595388.0</v>
      </c>
    </row>
    <row r="23">
      <c r="A23" t="s">
        <v>65</v>
      </c>
      <c r="B23" s="118">
        <v>77493.0</v>
      </c>
      <c r="C23" s="118">
        <v>419120.0</v>
      </c>
      <c r="D23" s="118">
        <v>9460075.0</v>
      </c>
      <c r="E23" s="118">
        <v>1937616.0</v>
      </c>
    </row>
    <row r="25">
      <c r="A25" s="119" t="s">
        <v>66</v>
      </c>
      <c r="B25" s="120">
        <f t="shared" ref="B25:G25" si="3">B23*B4</f>
        <v>20923.11</v>
      </c>
      <c r="C25" s="120">
        <f t="shared" si="3"/>
        <v>310148.8</v>
      </c>
      <c r="D25" s="120">
        <f t="shared" si="3"/>
        <v>11825093.75</v>
      </c>
      <c r="E25" s="120">
        <f t="shared" si="3"/>
        <v>29064.24</v>
      </c>
      <c r="F25" s="120">
        <f t="shared" si="3"/>
        <v>0</v>
      </c>
      <c r="G25" s="120">
        <f t="shared" si="3"/>
        <v>0</v>
      </c>
      <c r="H25" s="120">
        <f>SUM(B25:G25)</f>
        <v>12185229.9</v>
      </c>
      <c r="I25" s="121">
        <f>I13-H25</f>
        <v>-1026775.525</v>
      </c>
      <c r="J25">
        <f>350*5</f>
        <v>1750</v>
      </c>
    </row>
    <row r="26">
      <c r="I26" s="121">
        <f>I25-200000</f>
        <v>-1226775.525</v>
      </c>
    </row>
    <row r="27">
      <c r="A27" s="124" t="s">
        <v>69</v>
      </c>
      <c r="B27" s="125">
        <f t="shared" ref="B27:H27" si="4">B25/B13</f>
        <v>1.00279514</v>
      </c>
      <c r="C27" s="125">
        <f t="shared" si="4"/>
        <v>0.8662457243</v>
      </c>
      <c r="D27" s="125">
        <f t="shared" si="4"/>
        <v>1.127434214</v>
      </c>
      <c r="E27" s="125">
        <f t="shared" si="4"/>
        <v>0.7079914016</v>
      </c>
      <c r="F27" s="125" t="str">
        <f t="shared" si="4"/>
        <v>#DIV/0!</v>
      </c>
      <c r="G27" s="125" t="str">
        <f t="shared" si="4"/>
        <v>#DIV/0!</v>
      </c>
      <c r="H27" s="125">
        <f t="shared" si="4"/>
        <v>1.117044586</v>
      </c>
    </row>
    <row r="31">
      <c r="A31" s="5" t="s">
        <v>23</v>
      </c>
    </row>
    <row r="32">
      <c r="B32" s="1" t="s">
        <v>3</v>
      </c>
      <c r="C32" s="1" t="s">
        <v>4</v>
      </c>
      <c r="D32" s="1" t="s">
        <v>5</v>
      </c>
      <c r="E32" s="1" t="s">
        <v>7</v>
      </c>
      <c r="F32" s="1"/>
      <c r="G32" s="1"/>
    </row>
    <row r="33">
      <c r="A33" t="s">
        <v>50</v>
      </c>
      <c r="B33" s="118">
        <v>77790.0</v>
      </c>
      <c r="C33" s="118">
        <v>368747.5</v>
      </c>
      <c r="D33" s="118">
        <v>3921540.0</v>
      </c>
      <c r="E33" s="118">
        <v>39300.0</v>
      </c>
    </row>
    <row r="34">
      <c r="A34" t="s">
        <v>35</v>
      </c>
      <c r="D34" s="118">
        <v>581377.0</v>
      </c>
      <c r="E34" s="118">
        <v>332386.5</v>
      </c>
    </row>
    <row r="35">
      <c r="A35" t="s">
        <v>18</v>
      </c>
      <c r="D35" s="118">
        <v>4340260.0</v>
      </c>
      <c r="E35" s="118">
        <v>1383481.68</v>
      </c>
    </row>
    <row r="36">
      <c r="A36" t="s">
        <v>65</v>
      </c>
      <c r="B36" s="118">
        <v>77790.0</v>
      </c>
      <c r="C36" s="118">
        <v>368747.5</v>
      </c>
      <c r="D36" s="118">
        <v>8843177.0</v>
      </c>
      <c r="E36" s="118">
        <v>1755168.18</v>
      </c>
    </row>
    <row r="38">
      <c r="A38" s="3" t="s">
        <v>66</v>
      </c>
      <c r="B38" s="120">
        <f t="shared" ref="B38:G38" si="5">B36*B4</f>
        <v>21003.3</v>
      </c>
      <c r="C38" s="120">
        <f t="shared" si="5"/>
        <v>272873.15</v>
      </c>
      <c r="D38" s="120">
        <f t="shared" si="5"/>
        <v>11053971.25</v>
      </c>
      <c r="E38" s="120">
        <f t="shared" si="5"/>
        <v>26327.5227</v>
      </c>
      <c r="F38" s="120">
        <f t="shared" si="5"/>
        <v>0</v>
      </c>
      <c r="G38" s="120">
        <f t="shared" si="5"/>
        <v>0</v>
      </c>
      <c r="H38" s="120">
        <f>SUM(B38:G38)</f>
        <v>11374175.22</v>
      </c>
    </row>
    <row r="40">
      <c r="H40" s="128">
        <f>H38/H25</f>
        <v>0.9334395261</v>
      </c>
    </row>
  </sheetData>
  <drawing r:id="rId1"/>
</worksheet>
</file>