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booth04-mgr2\Desktop\OneDrive_2018-11-22\[PT-BR] Ex_Arquivos_Excel_2019_Formacao_Basica\Cap.03\"/>
    </mc:Choice>
  </mc:AlternateContent>
  <xr:revisionPtr revIDLastSave="0" documentId="13_ncr:1_{C94BD029-E1A8-48BC-8F6E-0635585504AA}" xr6:coauthVersionLast="36" xr6:coauthVersionMax="38" xr10:uidLastSave="{00000000-0000-0000-0000-000000000000}"/>
  <bookViews>
    <workbookView xWindow="0" yWindow="0" windowWidth="19200" windowHeight="7410" tabRatio="755" xr2:uid="{00000000-000D-0000-FFFF-FFFF00000000}"/>
  </bookViews>
  <sheets>
    <sheet name="Fórmulas" sheetId="2" r:id="rId1"/>
    <sheet name="Copiando Fórmulas" sheetId="3" r:id="rId2"/>
    <sheet name="YTD e Crescimento" sheetId="5" state="hidden" r:id="rId3"/>
    <sheet name="Absoluto" sheetId="6" state="hidden" r:id="rId4"/>
    <sheet name="SOMA MÉDIA" sheetId="7" r:id="rId5"/>
    <sheet name="Funções" sheetId="8" r:id="rId6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7" l="1"/>
  <c r="B16" i="7"/>
  <c r="C16" i="7"/>
  <c r="D16" i="7"/>
  <c r="E16" i="7"/>
  <c r="F16" i="7"/>
  <c r="G16" i="7"/>
  <c r="H12" i="7"/>
  <c r="H13" i="7"/>
  <c r="H14" i="7"/>
  <c r="H15" i="7"/>
  <c r="H16" i="7"/>
  <c r="H7" i="7"/>
  <c r="G2" i="7"/>
  <c r="I3" i="3"/>
  <c r="I4" i="3"/>
  <c r="I2" i="3"/>
  <c r="H4" i="3"/>
  <c r="H3" i="3"/>
  <c r="H2" i="3"/>
  <c r="E4" i="3"/>
  <c r="D4" i="3"/>
  <c r="C4" i="3"/>
  <c r="F4" i="3"/>
  <c r="G4" i="3"/>
  <c r="B4" i="3"/>
  <c r="I2" i="2"/>
  <c r="H2" i="2"/>
  <c r="B4" i="2"/>
  <c r="F3" i="6" l="1"/>
  <c r="F4" i="6"/>
  <c r="F5" i="6"/>
  <c r="F6" i="6"/>
  <c r="F7" i="6"/>
  <c r="F8" i="6"/>
  <c r="F9" i="6"/>
  <c r="F10" i="6"/>
  <c r="F11" i="6"/>
  <c r="F12" i="6"/>
  <c r="F13" i="6"/>
  <c r="F2" i="6"/>
  <c r="D13" i="8" l="1"/>
  <c r="D12" i="8"/>
  <c r="D11" i="8"/>
  <c r="D10" i="8"/>
  <c r="D9" i="8"/>
  <c r="D8" i="8"/>
  <c r="D7" i="8"/>
  <c r="D6" i="8"/>
  <c r="D5" i="8"/>
  <c r="D4" i="8"/>
  <c r="D3" i="8"/>
  <c r="D2" i="8"/>
  <c r="F2" i="8"/>
  <c r="F3" i="8"/>
  <c r="F4" i="8"/>
  <c r="F5" i="8"/>
  <c r="F6" i="8"/>
  <c r="F7" i="8"/>
  <c r="F8" i="8"/>
  <c r="F9" i="8"/>
  <c r="G9" i="8" s="1"/>
  <c r="F10" i="8"/>
  <c r="F11" i="8"/>
  <c r="F12" i="8"/>
  <c r="F13" i="8"/>
  <c r="D13" i="6"/>
  <c r="D12" i="6"/>
  <c r="D11" i="6"/>
  <c r="D10" i="6"/>
  <c r="D9" i="6"/>
  <c r="D8" i="6"/>
  <c r="D7" i="6"/>
  <c r="D6" i="6"/>
  <c r="D5" i="6"/>
  <c r="D4" i="6"/>
  <c r="D3" i="6"/>
  <c r="D2" i="6"/>
  <c r="G13" i="8" l="1"/>
  <c r="G5" i="8"/>
  <c r="G12" i="8"/>
  <c r="G8" i="8"/>
  <c r="G4" i="8"/>
  <c r="G11" i="8"/>
  <c r="G7" i="8"/>
  <c r="G3" i="8"/>
  <c r="G10" i="8"/>
  <c r="G6" i="8"/>
  <c r="J6" i="8"/>
  <c r="J2" i="8"/>
  <c r="G2" i="8"/>
  <c r="J5" i="8"/>
  <c r="J4" i="8"/>
  <c r="J3" i="8"/>
</calcChain>
</file>

<file path=xl/sharedStrings.xml><?xml version="1.0" encoding="utf-8"?>
<sst xmlns="http://schemas.openxmlformats.org/spreadsheetml/2006/main" count="129" uniqueCount="75">
  <si>
    <t>Jan</t>
  </si>
  <si>
    <t>Mar</t>
  </si>
  <si>
    <t>Jun</t>
  </si>
  <si>
    <t>Total</t>
  </si>
  <si>
    <t>Marketing</t>
  </si>
  <si>
    <t xml:space="preserve"> ( )</t>
  </si>
  <si>
    <t xml:space="preserve"> ^</t>
  </si>
  <si>
    <t xml:space="preserve"> * /</t>
  </si>
  <si>
    <t xml:space="preserve"> + -</t>
  </si>
  <si>
    <t>Fev</t>
  </si>
  <si>
    <t>Abr</t>
  </si>
  <si>
    <t>Mai</t>
  </si>
  <si>
    <t>Média</t>
  </si>
  <si>
    <t>Lucas Marques</t>
  </si>
  <si>
    <t>Bernardo Duarte</t>
  </si>
  <si>
    <t>Felipe Trindade</t>
  </si>
  <si>
    <t>Cauã Lins</t>
  </si>
  <si>
    <t>Murilo Boaventura</t>
  </si>
  <si>
    <t>Daniel Oliveira</t>
  </si>
  <si>
    <t>Bryan Alves</t>
  </si>
  <si>
    <t>Igor Drummond</t>
  </si>
  <si>
    <t>Kaique Lombardi</t>
  </si>
  <si>
    <t>João Guilherme Guimarães</t>
  </si>
  <si>
    <t>Yago Timberg</t>
  </si>
  <si>
    <t>Juan Werneck</t>
  </si>
  <si>
    <t>Controle de Qualidade</t>
  </si>
  <si>
    <t>TI</t>
  </si>
  <si>
    <t>Treinamento</t>
  </si>
  <si>
    <t>Adm Manufatura</t>
  </si>
  <si>
    <t>Engenharia</t>
  </si>
  <si>
    <t>Projetos</t>
  </si>
  <si>
    <t>Pesquisa</t>
  </si>
  <si>
    <t>Departamento</t>
  </si>
  <si>
    <t>Funcionário</t>
  </si>
  <si>
    <t>Contratação</t>
  </si>
  <si>
    <t>Anos</t>
  </si>
  <si>
    <t>Salário</t>
  </si>
  <si>
    <t>Novo Salário</t>
  </si>
  <si>
    <t>Seg</t>
  </si>
  <si>
    <t>Ter</t>
  </si>
  <si>
    <t>Qua</t>
  </si>
  <si>
    <t>Qui</t>
  </si>
  <si>
    <t>Sex</t>
  </si>
  <si>
    <t>1º Trimestre</t>
  </si>
  <si>
    <t>2º Trimestre</t>
  </si>
  <si>
    <t>3º Trimestre</t>
  </si>
  <si>
    <t>4º Trimestre</t>
  </si>
  <si>
    <t>Receita</t>
  </si>
  <si>
    <t>Nacional</t>
  </si>
  <si>
    <t>Europa</t>
  </si>
  <si>
    <t>América do Norte</t>
  </si>
  <si>
    <t>Mediana</t>
  </si>
  <si>
    <t>Contar números</t>
  </si>
  <si>
    <t>Desvio Padrão</t>
  </si>
  <si>
    <t>2º Maior</t>
  </si>
  <si>
    <t>Ásia</t>
  </si>
  <si>
    <t>Classificação</t>
  </si>
  <si>
    <t>Mês</t>
  </si>
  <si>
    <t>Meta</t>
  </si>
  <si>
    <t>Diferença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</si>
  <si>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</si>
  <si>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</si>
  <si>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</si>
  <si>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</si>
  <si>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</si>
  <si>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</si>
  <si>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</si>
  <si>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</si>
  <si>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YTD Dif.</t>
  </si>
  <si>
    <t>% Var.</t>
  </si>
  <si>
    <t>Operadores</t>
  </si>
  <si>
    <t>Receitas</t>
  </si>
  <si>
    <t>Despesas</t>
  </si>
  <si>
    <t>Lucros</t>
  </si>
  <si>
    <t>Contar valores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</si>
</sst>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_(&quot;$&quot;* #,##0.00_);_(&quot;$&quot;* \(#,##0.00\);_(&quot;$&quot;* &quot;-&quot;??_);_(@_)"/>
    <numFmt numFmtId="166" formatCode="_(* #,##0_);_(* \(#,##0\);_(* &quot;-&quot;??_);_(@_)"/>
    <numFmt numFmtId="167" formatCode="_(* #,##0.0_);_(* \(#,##0.0\);_(* &quot;-&quot;??_);_(@_)"/>
    <numFmt numFmtId="168" formatCode="0.0%;\(0.0%\)"/>
    <numFmt numFmtId="169" formatCode="_-[$R$-416]* #,##0_-;\-[$R$-416]* #,##0_-;_-[$R$-416]* &quot;-&quot;??_-;_-@_-"/>
    <numFmt numFmtId="170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</cellStyleXfs>
  <cellXfs count="32">
    <xf numFmtId="0" fontId="0" fillId="0" borderId="0" xfId="0"/>
    <xf numFmtId="0" fontId="0" fillId="0" borderId="0" xfId="0" applyFont="1"/>
    <xf numFmtId="0" fontId="4" fillId="0" borderId="0" xfId="2" applyFont="1" applyProtection="1">
      <protection locked="0"/>
    </xf>
    <xf numFmtId="0" fontId="4" fillId="0" borderId="0" xfId="2" applyFont="1" applyFill="1" applyProtection="1">
      <protection locked="0"/>
    </xf>
    <xf numFmtId="15" fontId="4" fillId="0" borderId="0" xfId="2" applyNumberFormat="1" applyFont="1" applyFill="1" applyProtection="1">
      <protection locked="0"/>
    </xf>
    <xf numFmtId="166" fontId="4" fillId="0" borderId="0" xfId="3" applyNumberFormat="1" applyFont="1" applyFill="1" applyProtection="1"/>
    <xf numFmtId="164" fontId="4" fillId="0" borderId="0" xfId="3" applyFont="1" applyFill="1" applyProtection="1">
      <protection locked="0"/>
    </xf>
    <xf numFmtId="9" fontId="4" fillId="0" borderId="0" xfId="4" applyFont="1" applyProtection="1">
      <protection locked="0"/>
    </xf>
    <xf numFmtId="167" fontId="0" fillId="0" borderId="0" xfId="5" applyNumberFormat="1" applyFont="1"/>
    <xf numFmtId="168" fontId="3" fillId="0" borderId="0" xfId="4" applyNumberFormat="1" applyFont="1" applyFill="1" applyBorder="1" applyAlignment="1" applyProtection="1">
      <alignment vertical="top" wrapText="1"/>
      <protection locked="0"/>
    </xf>
    <xf numFmtId="0" fontId="4" fillId="0" borderId="0" xfId="4" applyNumberFormat="1" applyFont="1" applyProtection="1">
      <protection locked="0"/>
    </xf>
    <xf numFmtId="0" fontId="5" fillId="0" borderId="0" xfId="0" applyFont="1"/>
    <xf numFmtId="0" fontId="6" fillId="0" borderId="0" xfId="0" applyFont="1" applyAlignment="1">
      <alignment horizontal="right"/>
    </xf>
    <xf numFmtId="0" fontId="6" fillId="0" borderId="0" xfId="0" applyFont="1"/>
    <xf numFmtId="166" fontId="5" fillId="0" borderId="0" xfId="0" applyNumberFormat="1" applyFont="1"/>
    <xf numFmtId="166" fontId="5" fillId="0" borderId="0" xfId="3" applyNumberFormat="1" applyFont="1"/>
    <xf numFmtId="0" fontId="7" fillId="2" borderId="1" xfId="2" applyFont="1" applyFill="1" applyBorder="1" applyAlignment="1" applyProtection="1">
      <alignment horizontal="left" vertical="top"/>
      <protection locked="0"/>
    </xf>
    <xf numFmtId="0" fontId="7" fillId="2" borderId="1" xfId="2" applyFont="1" applyFill="1" applyBorder="1" applyAlignment="1" applyProtection="1">
      <alignment vertical="top"/>
      <protection locked="0"/>
    </xf>
    <xf numFmtId="15" fontId="7" fillId="2" borderId="1" xfId="2" applyNumberFormat="1" applyFont="1" applyFill="1" applyBorder="1" applyAlignment="1" applyProtection="1">
      <alignment horizontal="right" vertical="top"/>
      <protection locked="0"/>
    </xf>
    <xf numFmtId="0" fontId="7" fillId="2" borderId="1" xfId="2" applyFont="1" applyFill="1" applyBorder="1" applyAlignment="1" applyProtection="1">
      <alignment horizontal="right" vertical="top"/>
    </xf>
    <xf numFmtId="166" fontId="7" fillId="2" borderId="1" xfId="3" applyNumberFormat="1" applyFont="1" applyFill="1" applyBorder="1" applyAlignment="1" applyProtection="1">
      <alignment vertical="top"/>
      <protection locked="0"/>
    </xf>
    <xf numFmtId="164" fontId="7" fillId="2" borderId="1" xfId="3" applyFont="1" applyFill="1" applyBorder="1" applyAlignment="1" applyProtection="1">
      <alignment horizontal="right" vertical="top"/>
    </xf>
    <xf numFmtId="14" fontId="4" fillId="0" borderId="0" xfId="2" applyNumberFormat="1" applyFont="1" applyFill="1" applyProtection="1">
      <protection locked="0"/>
    </xf>
    <xf numFmtId="14" fontId="4" fillId="0" borderId="0" xfId="2" applyNumberFormat="1" applyFont="1" applyProtection="1">
      <protection locked="0"/>
    </xf>
    <xf numFmtId="169" fontId="4" fillId="0" borderId="0" xfId="1" applyNumberFormat="1" applyFont="1" applyFill="1" applyAlignment="1" applyProtection="1">
      <protection locked="0"/>
    </xf>
    <xf numFmtId="169" fontId="4" fillId="0" borderId="0" xfId="1" applyNumberFormat="1" applyFont="1" applyFill="1" applyProtection="1">
      <protection locked="0"/>
    </xf>
    <xf numFmtId="164" fontId="0" fillId="0" borderId="0" xfId="5" applyFont="1"/>
    <xf numFmtId="0" fontId="7" fillId="3" borderId="0" xfId="0" applyFont="1" applyFill="1"/>
    <xf numFmtId="170" fontId="0" fillId="0" borderId="0" xfId="5" applyNumberFormat="1" applyFont="1"/>
    <xf numFmtId="0" fontId="7" fillId="4" borderId="0" xfId="0" applyFont="1" applyFill="1"/>
    <xf numFmtId="1" fontId="0" fillId="0" borderId="0" xfId="0" applyNumberFormat="1"/>
    <xf numFmtId="1" fontId="0" fillId="0" borderId="0" xfId="5" applyNumberFormat="1" applyFont="1"/>
  </cellXfs>
  <cellStyles count="7">
    <cellStyle name="Comma 2" xfId="3" xr:uid="{00000000-0005-0000-0000-000000000000}"/>
    <cellStyle name="Moeda" xfId="1" builtinId="4"/>
    <cellStyle name="Normal" xfId="0" builtinId="0"/>
    <cellStyle name="Normal 2" xfId="2" xr:uid="{00000000-0005-0000-0000-000003000000}"/>
    <cellStyle name="Normal 2 2" xfId="6" xr:uid="{00000000-0005-0000-0000-000004000000}"/>
    <cellStyle name="Percent 2" xfId="4" xr:uid="{00000000-0005-0000-0000-000005000000}"/>
    <cellStyle name="Vírgula" xfId="5" builtinId="3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Azul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499984740745262"/>
  </sheetPr>
  <dimension ref="A1:I4"/>
  <sheetViews>
    <sheetView tabSelected="1" zoomScale="170" zoomScaleNormal="170" workbookViewId="0"/>
  </sheetViews>
  <sheetFormatPr defaultColWidth="8.85546875" defaultRowHeight="15" x14ac:dyDescent="0.25"/>
  <cols>
    <col min="5" max="5" width="9.7109375" customWidth="1"/>
  </cols>
  <sheetData>
    <row r="1" spans="1:9" x14ac:dyDescent="0.25"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3</v>
      </c>
      <c r="I1" t="s">
        <v>12</v>
      </c>
    </row>
    <row r="2" spans="1:9" x14ac:dyDescent="0.25">
      <c r="A2" t="s">
        <v>71</v>
      </c>
      <c r="B2" s="30">
        <v>500</v>
      </c>
      <c r="C2" s="30">
        <v>160</v>
      </c>
      <c r="D2" s="30">
        <v>200</v>
      </c>
      <c r="E2" s="30">
        <v>260</v>
      </c>
      <c r="F2" s="30">
        <v>120</v>
      </c>
      <c r="G2" s="30">
        <v>190</v>
      </c>
      <c r="H2" s="30">
        <f>SUM(B2:G2)</f>
        <v>1430</v>
      </c>
      <c r="I2">
        <f>H2/6</f>
        <v>238.33333333333334</v>
      </c>
    </row>
    <row r="3" spans="1:9" x14ac:dyDescent="0.25">
      <c r="A3" t="s">
        <v>72</v>
      </c>
      <c r="B3" s="30">
        <v>210</v>
      </c>
      <c r="C3" s="31">
        <v>360</v>
      </c>
      <c r="D3" s="31">
        <v>120</v>
      </c>
      <c r="E3" s="30">
        <v>130</v>
      </c>
      <c r="F3" s="30">
        <v>200</v>
      </c>
      <c r="G3" s="30">
        <v>160</v>
      </c>
    </row>
    <row r="4" spans="1:9" x14ac:dyDescent="0.25">
      <c r="A4" t="s">
        <v>73</v>
      </c>
      <c r="B4" s="30">
        <f>B2-B3</f>
        <v>290</v>
      </c>
      <c r="C4" s="28"/>
      <c r="D4" s="2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-0.499984740745262"/>
  </sheetPr>
  <dimension ref="A1:I4"/>
  <sheetViews>
    <sheetView zoomScale="170" zoomScaleNormal="170" workbookViewId="0">
      <selection activeCell="I4" sqref="I4"/>
    </sheetView>
  </sheetViews>
  <sheetFormatPr defaultColWidth="8.85546875" defaultRowHeight="15" x14ac:dyDescent="0.25"/>
  <cols>
    <col min="5" max="5" width="10.140625" customWidth="1"/>
    <col min="9" max="9" width="9.140625" customWidth="1"/>
  </cols>
  <sheetData>
    <row r="1" spans="1:9" x14ac:dyDescent="0.25"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3</v>
      </c>
      <c r="I1" t="s">
        <v>12</v>
      </c>
    </row>
    <row r="2" spans="1:9" x14ac:dyDescent="0.25">
      <c r="A2" t="s">
        <v>71</v>
      </c>
      <c r="B2" s="30">
        <v>500</v>
      </c>
      <c r="C2" s="30">
        <v>160</v>
      </c>
      <c r="D2" s="30">
        <v>200</v>
      </c>
      <c r="E2" s="30">
        <v>260</v>
      </c>
      <c r="F2" s="30">
        <v>120</v>
      </c>
      <c r="G2" s="30">
        <v>190</v>
      </c>
      <c r="H2" s="30">
        <f>SUM(B2:G2)</f>
        <v>1430</v>
      </c>
      <c r="I2">
        <f>H2/6</f>
        <v>238.33333333333334</v>
      </c>
    </row>
    <row r="3" spans="1:9" x14ac:dyDescent="0.25">
      <c r="A3" t="s">
        <v>72</v>
      </c>
      <c r="B3" s="30">
        <v>210</v>
      </c>
      <c r="C3" s="31">
        <v>360</v>
      </c>
      <c r="D3" s="31">
        <v>120</v>
      </c>
      <c r="E3" s="30">
        <v>130</v>
      </c>
      <c r="F3" s="30">
        <v>200</v>
      </c>
      <c r="G3" s="30">
        <v>160</v>
      </c>
      <c r="H3" s="30">
        <f t="shared" ref="H3" si="0">SUM(B3:G3)</f>
        <v>1180</v>
      </c>
      <c r="I3">
        <f t="shared" ref="I3:I4" si="1">H3/6</f>
        <v>196.66666666666666</v>
      </c>
    </row>
    <row r="4" spans="1:9" x14ac:dyDescent="0.25">
      <c r="A4" t="s">
        <v>73</v>
      </c>
      <c r="B4" s="30">
        <f>B2-B3</f>
        <v>290</v>
      </c>
      <c r="C4" s="30">
        <f>C2-C3</f>
        <v>-200</v>
      </c>
      <c r="D4" s="30">
        <f>D2-D3</f>
        <v>80</v>
      </c>
      <c r="E4" s="30">
        <f>E2-E3</f>
        <v>130</v>
      </c>
      <c r="F4" s="30">
        <f t="shared" ref="F4:G4" si="2">F2-F3</f>
        <v>-80</v>
      </c>
      <c r="G4" s="30">
        <f t="shared" si="2"/>
        <v>30</v>
      </c>
      <c r="H4" s="30">
        <f>SUM(B4:G4)</f>
        <v>250</v>
      </c>
      <c r="I4">
        <f t="shared" si="1"/>
        <v>41.666666666666664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-0.499984740745262"/>
  </sheetPr>
  <dimension ref="B2:G18"/>
  <sheetViews>
    <sheetView zoomScale="170" zoomScaleNormal="170" workbookViewId="0">
      <selection activeCell="C16" sqref="C16"/>
    </sheetView>
  </sheetViews>
  <sheetFormatPr defaultColWidth="8.85546875" defaultRowHeight="15" x14ac:dyDescent="0.25"/>
  <cols>
    <col min="1" max="1" width="5" customWidth="1"/>
    <col min="2" max="2" width="11.42578125" bestFit="1" customWidth="1"/>
    <col min="5" max="5" width="9.85546875" customWidth="1"/>
    <col min="9" max="9" width="9.7109375" customWidth="1"/>
  </cols>
  <sheetData>
    <row r="2" spans="2:7" x14ac:dyDescent="0.25">
      <c r="B2" s="27" t="s">
        <v>57</v>
      </c>
      <c r="C2" s="27" t="s">
        <v>47</v>
      </c>
      <c r="D2" s="27" t="s">
        <v>58</v>
      </c>
      <c r="E2" s="27" t="s">
        <v>59</v>
      </c>
      <c r="F2" s="27" t="s">
        <v>68</v>
      </c>
      <c r="G2" s="27" t="s">
        <v>69</v>
      </c>
    </row>
    <row r="3" spans="2:7" x14ac:dyDescent="0.25">
      <c r="B3" t="s">
        <v>60</v>
      </c>
      <c r="C3" s="28">
        <v>65000</v>
      </c>
      <c r="D3" s="28">
        <v>67500</v>
      </c>
    </row>
    <row r="4" spans="2:7" x14ac:dyDescent="0.25">
      <c r="B4" t="s">
        <v>61</v>
      </c>
      <c r="C4" s="28">
        <v>98105</v>
      </c>
      <c r="D4" s="28">
        <v>90000</v>
      </c>
    </row>
    <row r="5" spans="2:7" x14ac:dyDescent="0.25">
      <c r="B5" t="s">
        <v>62</v>
      </c>
      <c r="C5" s="28">
        <v>63000</v>
      </c>
      <c r="D5" s="28">
        <v>61000</v>
      </c>
    </row>
    <row r="6" spans="2:7" x14ac:dyDescent="0.25">
      <c r="B6" t="s">
        <v>63</v>
      </c>
      <c r="C6" s="28">
        <v>45950</v>
      </c>
      <c r="D6" s="28">
        <v>45000</v>
      </c>
    </row>
    <row r="7" spans="2:7" x14ac:dyDescent="0.25">
      <c r="B7" t="s">
        <v>64</v>
      </c>
      <c r="C7" s="28">
        <v>90000</v>
      </c>
      <c r="D7" s="28">
        <v>95000</v>
      </c>
    </row>
    <row r="8" spans="2:7" x14ac:dyDescent="0.25">
      <c r="B8" t="s">
        <v>65</v>
      </c>
      <c r="C8" s="28">
        <v>56500</v>
      </c>
      <c r="D8" s="28">
        <v>61500</v>
      </c>
    </row>
    <row r="9" spans="2:7" x14ac:dyDescent="0.25">
      <c r="B9" t="s">
        <v>66</v>
      </c>
      <c r="C9" s="28">
        <v>69350</v>
      </c>
      <c r="D9" s="28">
        <v>61600</v>
      </c>
    </row>
    <row r="10" spans="2:7" x14ac:dyDescent="0.25">
      <c r="B10" t="s">
        <v>67</v>
      </c>
      <c r="C10" s="28">
        <v>74200</v>
      </c>
      <c r="D10" s="28">
        <v>71900</v>
      </c>
    </row>
    <row r="11" spans="2:7" x14ac:dyDescent="0.25">
      <c r="B11" s="29" t="s">
        <v>12</v>
      </c>
    </row>
    <row r="14" spans="2:7" x14ac:dyDescent="0.25">
      <c r="B14" s="29" t="s">
        <v>70</v>
      </c>
    </row>
    <row r="15" spans="2:7" x14ac:dyDescent="0.25">
      <c r="B15" t="s">
        <v>5</v>
      </c>
    </row>
    <row r="16" spans="2:7" x14ac:dyDescent="0.25">
      <c r="B16" t="s">
        <v>6</v>
      </c>
    </row>
    <row r="17" spans="2:2" x14ac:dyDescent="0.25">
      <c r="B17" t="s">
        <v>7</v>
      </c>
    </row>
    <row r="18" spans="2:2" x14ac:dyDescent="0.25">
      <c r="B18" t="s">
        <v>8</v>
      </c>
    </row>
  </sheetData>
  <pageMargins left="0.7" right="0.7" top="0.75" bottom="0.75" header="0.3" footer="0.3"/>
  <pageSetup paperSize="166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499984740745262"/>
  </sheetPr>
  <dimension ref="A1:H13"/>
  <sheetViews>
    <sheetView zoomScale="160" zoomScaleNormal="160" workbookViewId="0">
      <selection activeCell="H1" sqref="H1"/>
    </sheetView>
  </sheetViews>
  <sheetFormatPr defaultColWidth="8.85546875" defaultRowHeight="15" x14ac:dyDescent="0.25"/>
  <cols>
    <col min="1" max="1" width="17.28515625" bestFit="1" customWidth="1"/>
    <col min="2" max="2" width="21.42578125" bestFit="1" customWidth="1"/>
    <col min="3" max="3" width="10.85546875" customWidth="1"/>
    <col min="4" max="4" width="5.85546875" bestFit="1" customWidth="1"/>
    <col min="5" max="6" width="12.85546875" bestFit="1" customWidth="1"/>
    <col min="8" max="8" width="6.140625" bestFit="1" customWidth="1"/>
  </cols>
  <sheetData>
    <row r="1" spans="1:8" x14ac:dyDescent="0.25">
      <c r="A1" s="16" t="s">
        <v>33</v>
      </c>
      <c r="B1" s="17" t="s">
        <v>32</v>
      </c>
      <c r="C1" s="18" t="s">
        <v>34</v>
      </c>
      <c r="D1" s="19" t="s">
        <v>35</v>
      </c>
      <c r="E1" s="20" t="s">
        <v>36</v>
      </c>
      <c r="F1" s="21" t="s">
        <v>37</v>
      </c>
      <c r="G1" s="2"/>
      <c r="H1" s="9">
        <v>0.05</v>
      </c>
    </row>
    <row r="2" spans="1:8" x14ac:dyDescent="0.25">
      <c r="A2" s="3" t="s">
        <v>13</v>
      </c>
      <c r="B2" s="3" t="s">
        <v>25</v>
      </c>
      <c r="C2" s="22">
        <v>36475</v>
      </c>
      <c r="D2" s="5">
        <f t="shared" ref="D2:D13" ca="1" si="0">DATEDIF(C2,TODAY(),"Y")</f>
        <v>19</v>
      </c>
      <c r="E2" s="24">
        <v>54550</v>
      </c>
      <c r="F2" s="25">
        <f>E2*H$1+E2</f>
        <v>57277.5</v>
      </c>
      <c r="G2" s="7"/>
      <c r="H2" s="9"/>
    </row>
    <row r="3" spans="1:8" x14ac:dyDescent="0.25">
      <c r="A3" s="3" t="s">
        <v>14</v>
      </c>
      <c r="B3" t="s">
        <v>31</v>
      </c>
      <c r="C3" s="22">
        <v>40776</v>
      </c>
      <c r="D3" s="5">
        <f t="shared" ca="1" si="0"/>
        <v>7</v>
      </c>
      <c r="E3" s="24">
        <v>86795</v>
      </c>
      <c r="F3" s="25">
        <f t="shared" ref="F3:F13" si="1">E3*H$1+E3</f>
        <v>91134.75</v>
      </c>
      <c r="G3" s="7"/>
      <c r="H3" s="9"/>
    </row>
    <row r="4" spans="1:8" x14ac:dyDescent="0.25">
      <c r="A4" s="3" t="s">
        <v>15</v>
      </c>
      <c r="B4" s="3" t="s">
        <v>26</v>
      </c>
      <c r="C4" s="22">
        <v>39269</v>
      </c>
      <c r="D4" s="5">
        <f t="shared" ca="1" si="0"/>
        <v>11</v>
      </c>
      <c r="E4" s="24">
        <v>42540</v>
      </c>
      <c r="F4" s="25">
        <f t="shared" si="1"/>
        <v>44667</v>
      </c>
      <c r="G4" s="2"/>
      <c r="H4" s="9"/>
    </row>
    <row r="5" spans="1:8" x14ac:dyDescent="0.25">
      <c r="A5" s="3" t="s">
        <v>16</v>
      </c>
      <c r="B5" s="3" t="s">
        <v>25</v>
      </c>
      <c r="C5" s="22">
        <v>39447</v>
      </c>
      <c r="D5" s="5">
        <f t="shared" ca="1" si="0"/>
        <v>10</v>
      </c>
      <c r="E5" s="24">
        <v>92830</v>
      </c>
      <c r="F5" s="25">
        <f t="shared" si="1"/>
        <v>97471.5</v>
      </c>
      <c r="G5" s="7"/>
      <c r="H5" s="9"/>
    </row>
    <row r="6" spans="1:8" x14ac:dyDescent="0.25">
      <c r="A6" s="2" t="s">
        <v>17</v>
      </c>
      <c r="B6" s="2" t="s">
        <v>27</v>
      </c>
      <c r="C6" s="23">
        <v>38963</v>
      </c>
      <c r="D6" s="5">
        <f t="shared" ca="1" si="0"/>
        <v>12</v>
      </c>
      <c r="E6" s="24">
        <v>60830</v>
      </c>
      <c r="F6" s="25">
        <f t="shared" si="1"/>
        <v>63871.5</v>
      </c>
      <c r="G6" s="7"/>
      <c r="H6" s="9"/>
    </row>
    <row r="7" spans="1:8" x14ac:dyDescent="0.25">
      <c r="A7" s="2" t="s">
        <v>18</v>
      </c>
      <c r="B7" s="2" t="s">
        <v>28</v>
      </c>
      <c r="C7" s="23">
        <v>39189</v>
      </c>
      <c r="D7" s="5">
        <f t="shared" ca="1" si="0"/>
        <v>11</v>
      </c>
      <c r="E7" s="24">
        <v>66580</v>
      </c>
      <c r="F7" s="25">
        <f t="shared" si="1"/>
        <v>69909</v>
      </c>
      <c r="G7" s="7"/>
      <c r="H7" s="9"/>
    </row>
    <row r="8" spans="1:8" x14ac:dyDescent="0.25">
      <c r="A8" s="2" t="s">
        <v>19</v>
      </c>
      <c r="B8" s="2" t="s">
        <v>4</v>
      </c>
      <c r="C8" s="23">
        <v>36260</v>
      </c>
      <c r="D8" s="5">
        <f t="shared" ca="1" si="0"/>
        <v>19</v>
      </c>
      <c r="E8" s="24">
        <v>75150</v>
      </c>
      <c r="F8" s="25">
        <f t="shared" si="1"/>
        <v>78907.5</v>
      </c>
      <c r="G8" s="2"/>
      <c r="H8" s="9"/>
    </row>
    <row r="9" spans="1:8" x14ac:dyDescent="0.25">
      <c r="A9" s="2" t="s">
        <v>20</v>
      </c>
      <c r="B9" s="2" t="s">
        <v>4</v>
      </c>
      <c r="C9" s="23">
        <v>37404</v>
      </c>
      <c r="D9" s="5">
        <f t="shared" ca="1" si="0"/>
        <v>16</v>
      </c>
      <c r="E9" s="24">
        <v>30780</v>
      </c>
      <c r="F9" s="25">
        <f t="shared" si="1"/>
        <v>32319</v>
      </c>
      <c r="G9" s="2"/>
      <c r="H9" s="9"/>
    </row>
    <row r="10" spans="1:8" x14ac:dyDescent="0.25">
      <c r="A10" s="3" t="s">
        <v>21</v>
      </c>
      <c r="B10" s="3" t="s">
        <v>26</v>
      </c>
      <c r="C10" s="22">
        <v>38142</v>
      </c>
      <c r="D10" s="5">
        <f t="shared" ca="1" si="0"/>
        <v>14</v>
      </c>
      <c r="E10" s="24">
        <v>49350</v>
      </c>
      <c r="F10" s="25">
        <f t="shared" si="1"/>
        <v>51817.5</v>
      </c>
      <c r="G10" s="7"/>
      <c r="H10" s="9"/>
    </row>
    <row r="11" spans="1:8" x14ac:dyDescent="0.25">
      <c r="A11" s="2" t="s">
        <v>22</v>
      </c>
      <c r="B11" s="2" t="s">
        <v>29</v>
      </c>
      <c r="C11" s="23">
        <v>40923</v>
      </c>
      <c r="D11" s="5">
        <f t="shared" ca="1" si="0"/>
        <v>6</v>
      </c>
      <c r="E11" s="24">
        <v>89760</v>
      </c>
      <c r="F11" s="25">
        <f t="shared" si="1"/>
        <v>94248</v>
      </c>
      <c r="G11" s="2"/>
      <c r="H11" s="9"/>
    </row>
    <row r="12" spans="1:8" x14ac:dyDescent="0.25">
      <c r="A12" s="2" t="s">
        <v>23</v>
      </c>
      <c r="B12" s="2" t="s">
        <v>25</v>
      </c>
      <c r="C12" s="23">
        <v>36764</v>
      </c>
      <c r="D12" s="5">
        <f t="shared" ca="1" si="0"/>
        <v>18</v>
      </c>
      <c r="E12" s="24">
        <v>74840</v>
      </c>
      <c r="F12" s="25">
        <f t="shared" si="1"/>
        <v>78582</v>
      </c>
      <c r="G12" s="2"/>
      <c r="H12" s="9"/>
    </row>
    <row r="13" spans="1:8" x14ac:dyDescent="0.25">
      <c r="A13" s="3" t="s">
        <v>24</v>
      </c>
      <c r="B13" s="3" t="s">
        <v>30</v>
      </c>
      <c r="C13" s="22">
        <v>40787</v>
      </c>
      <c r="D13" s="5">
        <f t="shared" ca="1" si="0"/>
        <v>7</v>
      </c>
      <c r="E13" s="24">
        <v>49070</v>
      </c>
      <c r="F13" s="25">
        <f t="shared" si="1"/>
        <v>51523.5</v>
      </c>
      <c r="G13" s="7"/>
      <c r="H13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-0.499984740745262"/>
  </sheetPr>
  <dimension ref="A1:H16"/>
  <sheetViews>
    <sheetView zoomScale="130" zoomScaleNormal="130" workbookViewId="0">
      <selection activeCell="B10" sqref="B10"/>
    </sheetView>
  </sheetViews>
  <sheetFormatPr defaultColWidth="9.140625" defaultRowHeight="15" x14ac:dyDescent="0.25"/>
  <cols>
    <col min="1" max="1" width="16.7109375" style="1" bestFit="1" customWidth="1"/>
    <col min="2" max="7" width="8.42578125" style="1" customWidth="1"/>
    <col min="8" max="8" width="8.28515625" style="1" customWidth="1"/>
    <col min="9" max="9" width="9.140625" style="1"/>
    <col min="10" max="10" width="11.7109375" style="1" bestFit="1" customWidth="1"/>
    <col min="11" max="16" width="3" style="1" bestFit="1" customWidth="1"/>
    <col min="17" max="16384" width="9.140625" style="1"/>
  </cols>
  <sheetData>
    <row r="1" spans="1:8" x14ac:dyDescent="0.25">
      <c r="A1" s="11"/>
      <c r="B1" s="12" t="s">
        <v>38</v>
      </c>
      <c r="C1" s="12" t="s">
        <v>39</v>
      </c>
      <c r="D1" s="12" t="s">
        <v>40</v>
      </c>
      <c r="E1" s="12" t="s">
        <v>41</v>
      </c>
      <c r="F1" s="12" t="s">
        <v>42</v>
      </c>
      <c r="G1" s="12" t="s">
        <v>3</v>
      </c>
    </row>
    <row r="2" spans="1:8" x14ac:dyDescent="0.25">
      <c r="A2" s="13" t="s">
        <v>47</v>
      </c>
      <c r="B2" s="11">
        <v>74</v>
      </c>
      <c r="C2" s="11">
        <v>102</v>
      </c>
      <c r="D2" s="11">
        <v>118</v>
      </c>
      <c r="E2" s="11">
        <v>128</v>
      </c>
      <c r="F2" s="11">
        <v>154</v>
      </c>
      <c r="G2" s="11">
        <f>SUM(B2:F2)</f>
        <v>576</v>
      </c>
    </row>
    <row r="3" spans="1:8" x14ac:dyDescent="0.25">
      <c r="A3" s="13"/>
      <c r="B3" s="11"/>
      <c r="C3" s="11"/>
      <c r="D3" s="11"/>
      <c r="E3" s="11"/>
      <c r="F3" s="11"/>
      <c r="G3" s="11"/>
    </row>
    <row r="4" spans="1:8" x14ac:dyDescent="0.25">
      <c r="A4" s="11"/>
      <c r="B4" s="14"/>
      <c r="C4" s="11"/>
      <c r="D4" s="11"/>
      <c r="E4" s="11"/>
      <c r="F4" s="11"/>
      <c r="G4" s="11"/>
    </row>
    <row r="5" spans="1:8" x14ac:dyDescent="0.25">
      <c r="A5" s="13" t="s">
        <v>43</v>
      </c>
      <c r="B5" s="15">
        <v>4814</v>
      </c>
      <c r="C5" s="14"/>
      <c r="D5" s="11"/>
      <c r="E5" s="11"/>
      <c r="F5" s="11"/>
      <c r="G5" s="11"/>
      <c r="H5" s="1">
        <v>78</v>
      </c>
    </row>
    <row r="6" spans="1:8" x14ac:dyDescent="0.25">
      <c r="A6" s="13" t="s">
        <v>44</v>
      </c>
      <c r="B6" s="15">
        <v>6109</v>
      </c>
      <c r="C6" s="14"/>
      <c r="D6" s="11"/>
      <c r="E6" s="11"/>
      <c r="F6" s="11"/>
      <c r="G6" s="11"/>
      <c r="H6" s="1">
        <v>45</v>
      </c>
    </row>
    <row r="7" spans="1:8" x14ac:dyDescent="0.25">
      <c r="A7" s="13" t="s">
        <v>45</v>
      </c>
      <c r="B7" s="15">
        <v>6667</v>
      </c>
      <c r="C7" s="14"/>
      <c r="D7" s="11"/>
      <c r="E7" s="11">
        <v>22</v>
      </c>
      <c r="F7" s="11">
        <v>89</v>
      </c>
      <c r="G7" s="11">
        <v>34</v>
      </c>
      <c r="H7" s="1">
        <f>SUM(H5:H6)</f>
        <v>123</v>
      </c>
    </row>
    <row r="8" spans="1:8" x14ac:dyDescent="0.25">
      <c r="A8" s="13" t="s">
        <v>46</v>
      </c>
      <c r="B8" s="15">
        <v>7506</v>
      </c>
      <c r="C8" s="14"/>
      <c r="D8" s="11"/>
      <c r="E8" s="11"/>
      <c r="F8" s="11"/>
      <c r="G8" s="11"/>
    </row>
    <row r="9" spans="1:8" x14ac:dyDescent="0.25">
      <c r="A9" s="13"/>
      <c r="B9" s="15">
        <f>AVERAGE(B5:B8)</f>
        <v>6274</v>
      </c>
      <c r="C9" s="14"/>
      <c r="D9" s="11"/>
      <c r="E9" s="11"/>
      <c r="F9" s="11"/>
      <c r="G9" s="11"/>
    </row>
    <row r="10" spans="1:8" x14ac:dyDescent="0.25">
      <c r="A10" s="11"/>
      <c r="B10" s="14"/>
      <c r="C10" s="11"/>
      <c r="D10" s="11"/>
      <c r="E10" s="11"/>
      <c r="F10" s="11"/>
      <c r="G10" s="11"/>
    </row>
    <row r="11" spans="1:8" x14ac:dyDescent="0.25">
      <c r="A11" s="11"/>
      <c r="B11" s="12" t="s">
        <v>0</v>
      </c>
      <c r="C11" s="12" t="s">
        <v>9</v>
      </c>
      <c r="D11" s="12" t="s">
        <v>1</v>
      </c>
      <c r="E11" s="12" t="s">
        <v>10</v>
      </c>
      <c r="F11" s="12" t="s">
        <v>11</v>
      </c>
      <c r="G11" s="12" t="s">
        <v>2</v>
      </c>
    </row>
    <row r="12" spans="1:8" x14ac:dyDescent="0.25">
      <c r="A12" s="13" t="s">
        <v>48</v>
      </c>
      <c r="B12" s="11">
        <v>13</v>
      </c>
      <c r="C12" s="11">
        <v>21</v>
      </c>
      <c r="D12" s="11">
        <v>13</v>
      </c>
      <c r="E12" s="11">
        <v>17</v>
      </c>
      <c r="F12" s="11">
        <v>18</v>
      </c>
      <c r="G12" s="11">
        <v>25</v>
      </c>
      <c r="H12" s="1">
        <f>SUM(B12:G12)</f>
        <v>107</v>
      </c>
    </row>
    <row r="13" spans="1:8" x14ac:dyDescent="0.25">
      <c r="A13" s="13" t="s">
        <v>49</v>
      </c>
      <c r="B13" s="11">
        <v>11</v>
      </c>
      <c r="C13" s="11">
        <v>12</v>
      </c>
      <c r="D13" s="11">
        <v>10</v>
      </c>
      <c r="E13" s="11">
        <v>15</v>
      </c>
      <c r="F13" s="11">
        <v>14</v>
      </c>
      <c r="G13" s="11">
        <v>17</v>
      </c>
      <c r="H13" s="1">
        <f>SUM(B13:G13)</f>
        <v>79</v>
      </c>
    </row>
    <row r="14" spans="1:8" x14ac:dyDescent="0.25">
      <c r="A14" s="13" t="s">
        <v>55</v>
      </c>
      <c r="B14" s="11">
        <v>14</v>
      </c>
      <c r="C14" s="11">
        <v>17</v>
      </c>
      <c r="D14" s="11">
        <v>16</v>
      </c>
      <c r="E14" s="11">
        <v>13</v>
      </c>
      <c r="F14" s="11">
        <v>15</v>
      </c>
      <c r="G14" s="11">
        <v>19</v>
      </c>
      <c r="H14" s="1">
        <f>SUM(B14:G14)</f>
        <v>94</v>
      </c>
    </row>
    <row r="15" spans="1:8" x14ac:dyDescent="0.25">
      <c r="A15" s="13" t="s">
        <v>50</v>
      </c>
      <c r="B15" s="11">
        <v>5</v>
      </c>
      <c r="C15" s="11">
        <v>11</v>
      </c>
      <c r="D15" s="11">
        <v>7</v>
      </c>
      <c r="E15" s="11">
        <v>11</v>
      </c>
      <c r="F15" s="11">
        <v>9</v>
      </c>
      <c r="G15" s="11">
        <v>13</v>
      </c>
      <c r="H15" s="1">
        <f>SUM(B15:G15)</f>
        <v>56</v>
      </c>
    </row>
    <row r="16" spans="1:8" x14ac:dyDescent="0.25">
      <c r="B16" s="1">
        <f t="shared" ref="B16:G16" si="0">SUM(B12:B15)</f>
        <v>43</v>
      </c>
      <c r="C16" s="1">
        <f t="shared" si="0"/>
        <v>61</v>
      </c>
      <c r="D16" s="1">
        <f t="shared" si="0"/>
        <v>46</v>
      </c>
      <c r="E16" s="1">
        <f t="shared" si="0"/>
        <v>56</v>
      </c>
      <c r="F16" s="1">
        <f t="shared" si="0"/>
        <v>56</v>
      </c>
      <c r="G16" s="1">
        <f t="shared" si="0"/>
        <v>74</v>
      </c>
      <c r="H16" s="1">
        <f>SUM(B16:G16)</f>
        <v>336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-0.499984740745262"/>
  </sheetPr>
  <dimension ref="A1:R16"/>
  <sheetViews>
    <sheetView zoomScale="120" zoomScaleNormal="120" workbookViewId="0">
      <selection activeCell="C6" sqref="C6"/>
    </sheetView>
  </sheetViews>
  <sheetFormatPr defaultColWidth="8.85546875" defaultRowHeight="15" x14ac:dyDescent="0.25"/>
  <cols>
    <col min="1" max="1" width="25.140625" bestFit="1" customWidth="1"/>
    <col min="2" max="2" width="21.42578125" bestFit="1" customWidth="1"/>
    <col min="3" max="3" width="11.42578125" bestFit="1" customWidth="1"/>
    <col min="4" max="4" width="5.42578125" bestFit="1" customWidth="1"/>
    <col min="5" max="5" width="10.7109375" bestFit="1" customWidth="1"/>
    <col min="6" max="6" width="12.28515625" bestFit="1" customWidth="1"/>
    <col min="7" max="7" width="12.42578125" customWidth="1"/>
    <col min="8" max="8" width="8.85546875" customWidth="1"/>
    <col min="9" max="9" width="17.28515625" customWidth="1"/>
    <col min="10" max="10" width="10.85546875" bestFit="1" customWidth="1"/>
    <col min="13" max="13" width="8.140625" customWidth="1"/>
    <col min="14" max="14" width="8.28515625" customWidth="1"/>
  </cols>
  <sheetData>
    <row r="1" spans="1:18" x14ac:dyDescent="0.25">
      <c r="A1" s="16" t="s">
        <v>33</v>
      </c>
      <c r="B1" s="17" t="s">
        <v>32</v>
      </c>
      <c r="C1" s="18" t="s">
        <v>34</v>
      </c>
      <c r="D1" s="19" t="s">
        <v>35</v>
      </c>
      <c r="E1" s="20" t="s">
        <v>36</v>
      </c>
      <c r="F1" s="18" t="s">
        <v>37</v>
      </c>
      <c r="G1" s="18" t="s">
        <v>56</v>
      </c>
      <c r="R1" s="9">
        <v>0.05</v>
      </c>
    </row>
    <row r="2" spans="1:18" x14ac:dyDescent="0.25">
      <c r="A2" s="3" t="s">
        <v>13</v>
      </c>
      <c r="B2" s="3" t="s">
        <v>25</v>
      </c>
      <c r="C2" s="22">
        <v>36475</v>
      </c>
      <c r="D2" s="5">
        <f t="shared" ref="D2:D13" ca="1" si="0">DATEDIF(C2,TODAY(),"Y")</f>
        <v>19</v>
      </c>
      <c r="E2" s="24">
        <v>54550</v>
      </c>
      <c r="F2" s="6">
        <f t="shared" ref="F2:F13" si="1">E2*$R$1+E2</f>
        <v>57277.5</v>
      </c>
      <c r="G2" s="10">
        <f>RANK(F2,F:F)</f>
        <v>9</v>
      </c>
      <c r="H2" s="2"/>
      <c r="I2" t="s">
        <v>74</v>
      </c>
      <c r="J2">
        <f>COUNTA(F:F)</f>
        <v>13</v>
      </c>
    </row>
    <row r="3" spans="1:18" x14ac:dyDescent="0.25">
      <c r="A3" s="3" t="s">
        <v>14</v>
      </c>
      <c r="B3" t="s">
        <v>31</v>
      </c>
      <c r="C3" s="22">
        <v>40776</v>
      </c>
      <c r="D3" s="5">
        <f t="shared" ca="1" si="0"/>
        <v>7</v>
      </c>
      <c r="E3" s="24">
        <v>86795</v>
      </c>
      <c r="F3" s="6">
        <f t="shared" si="1"/>
        <v>91134.75</v>
      </c>
      <c r="G3" s="10">
        <f t="shared" ref="G3:G13" si="2">RANK(F3,F:F)</f>
        <v>3</v>
      </c>
      <c r="H3" s="2"/>
      <c r="I3" t="s">
        <v>52</v>
      </c>
      <c r="J3">
        <f>COUNT(F:F)</f>
        <v>12</v>
      </c>
    </row>
    <row r="4" spans="1:18" x14ac:dyDescent="0.25">
      <c r="A4" s="3" t="s">
        <v>15</v>
      </c>
      <c r="B4" s="3" t="s">
        <v>26</v>
      </c>
      <c r="C4" s="22">
        <v>39269</v>
      </c>
      <c r="D4" s="5">
        <f t="shared" ca="1" si="0"/>
        <v>11</v>
      </c>
      <c r="E4" s="24">
        <v>86795</v>
      </c>
      <c r="F4" s="6">
        <f t="shared" si="1"/>
        <v>91134.75</v>
      </c>
      <c r="G4" s="10">
        <f t="shared" si="2"/>
        <v>3</v>
      </c>
      <c r="H4" s="2"/>
      <c r="I4" t="s">
        <v>51</v>
      </c>
      <c r="J4" s="26">
        <f>MEDIAN(F2:F13)</f>
        <v>74245.5</v>
      </c>
    </row>
    <row r="5" spans="1:18" x14ac:dyDescent="0.25">
      <c r="A5" s="3" t="s">
        <v>16</v>
      </c>
      <c r="B5" s="3" t="s">
        <v>25</v>
      </c>
      <c r="C5" s="22">
        <v>39447</v>
      </c>
      <c r="D5" s="5">
        <f t="shared" ca="1" si="0"/>
        <v>10</v>
      </c>
      <c r="E5" s="24">
        <v>92830</v>
      </c>
      <c r="F5" s="6">
        <f t="shared" si="1"/>
        <v>97471.5</v>
      </c>
      <c r="G5" s="10">
        <f t="shared" si="2"/>
        <v>1</v>
      </c>
      <c r="H5" s="2"/>
      <c r="I5" t="s">
        <v>54</v>
      </c>
      <c r="J5" s="26">
        <f>LARGE(F2:F13,2)</f>
        <v>94248</v>
      </c>
    </row>
    <row r="6" spans="1:18" x14ac:dyDescent="0.25">
      <c r="A6" s="2" t="s">
        <v>17</v>
      </c>
      <c r="B6" s="2" t="s">
        <v>27</v>
      </c>
      <c r="C6" s="23">
        <v>38963</v>
      </c>
      <c r="D6" s="5">
        <f t="shared" ca="1" si="0"/>
        <v>12</v>
      </c>
      <c r="E6" s="24">
        <v>60830</v>
      </c>
      <c r="F6" s="6">
        <f t="shared" si="1"/>
        <v>63871.5</v>
      </c>
      <c r="G6" s="10">
        <f t="shared" si="2"/>
        <v>8</v>
      </c>
      <c r="H6" s="2"/>
      <c r="I6" t="s">
        <v>53</v>
      </c>
      <c r="J6" s="26">
        <f>_xlfn.STDEV.P(F:F)</f>
        <v>19690.684373025866</v>
      </c>
    </row>
    <row r="7" spans="1:18" x14ac:dyDescent="0.25">
      <c r="A7" s="2" t="s">
        <v>18</v>
      </c>
      <c r="B7" s="2" t="s">
        <v>28</v>
      </c>
      <c r="C7" s="23">
        <v>39189</v>
      </c>
      <c r="D7" s="5">
        <f t="shared" ca="1" si="0"/>
        <v>11</v>
      </c>
      <c r="E7" s="24">
        <v>66580</v>
      </c>
      <c r="F7" s="6">
        <f t="shared" si="1"/>
        <v>69909</v>
      </c>
      <c r="G7" s="10">
        <f t="shared" si="2"/>
        <v>7</v>
      </c>
      <c r="H7" s="2"/>
      <c r="M7" s="8"/>
      <c r="N7" s="8"/>
    </row>
    <row r="8" spans="1:18" x14ac:dyDescent="0.25">
      <c r="A8" s="2" t="s">
        <v>19</v>
      </c>
      <c r="B8" s="2" t="s">
        <v>4</v>
      </c>
      <c r="C8" s="23">
        <v>36260</v>
      </c>
      <c r="D8" s="5">
        <f t="shared" ca="1" si="0"/>
        <v>19</v>
      </c>
      <c r="E8" s="24">
        <v>75150</v>
      </c>
      <c r="F8" s="6">
        <f t="shared" si="1"/>
        <v>78907.5</v>
      </c>
      <c r="G8" s="10">
        <f t="shared" si="2"/>
        <v>5</v>
      </c>
      <c r="H8" s="2"/>
    </row>
    <row r="9" spans="1:18" x14ac:dyDescent="0.25">
      <c r="A9" s="2" t="s">
        <v>20</v>
      </c>
      <c r="B9" s="2" t="s">
        <v>4</v>
      </c>
      <c r="C9" s="23">
        <v>37404</v>
      </c>
      <c r="D9" s="5">
        <f t="shared" ca="1" si="0"/>
        <v>16</v>
      </c>
      <c r="E9" s="24">
        <v>30780</v>
      </c>
      <c r="F9" s="6">
        <f t="shared" si="1"/>
        <v>32319</v>
      </c>
      <c r="G9" s="10">
        <f t="shared" si="2"/>
        <v>12</v>
      </c>
      <c r="H9" s="2"/>
    </row>
    <row r="10" spans="1:18" x14ac:dyDescent="0.25">
      <c r="A10" s="3" t="s">
        <v>21</v>
      </c>
      <c r="B10" s="3" t="s">
        <v>26</v>
      </c>
      <c r="C10" s="22">
        <v>38142</v>
      </c>
      <c r="D10" s="5">
        <f t="shared" ca="1" si="0"/>
        <v>14</v>
      </c>
      <c r="E10" s="24">
        <v>49350</v>
      </c>
      <c r="F10" s="6">
        <f t="shared" si="1"/>
        <v>51817.5</v>
      </c>
      <c r="G10" s="10">
        <f t="shared" si="2"/>
        <v>10</v>
      </c>
      <c r="H10" s="2"/>
    </row>
    <row r="11" spans="1:18" x14ac:dyDescent="0.25">
      <c r="A11" s="2" t="s">
        <v>22</v>
      </c>
      <c r="B11" s="2" t="s">
        <v>29</v>
      </c>
      <c r="C11" s="23">
        <v>40923</v>
      </c>
      <c r="D11" s="5">
        <f t="shared" ca="1" si="0"/>
        <v>6</v>
      </c>
      <c r="E11" s="24">
        <v>89760</v>
      </c>
      <c r="F11" s="6">
        <f t="shared" si="1"/>
        <v>94248</v>
      </c>
      <c r="G11" s="10">
        <f t="shared" si="2"/>
        <v>2</v>
      </c>
      <c r="H11" s="2"/>
    </row>
    <row r="12" spans="1:18" x14ac:dyDescent="0.25">
      <c r="A12" s="2" t="s">
        <v>23</v>
      </c>
      <c r="B12" s="2" t="s">
        <v>25</v>
      </c>
      <c r="C12" s="23">
        <v>36764</v>
      </c>
      <c r="D12" s="5">
        <f t="shared" ca="1" si="0"/>
        <v>18</v>
      </c>
      <c r="E12" s="24">
        <v>74840</v>
      </c>
      <c r="F12" s="6">
        <f t="shared" si="1"/>
        <v>78582</v>
      </c>
      <c r="G12" s="10">
        <f t="shared" si="2"/>
        <v>6</v>
      </c>
      <c r="H12" s="2"/>
    </row>
    <row r="13" spans="1:18" x14ac:dyDescent="0.25">
      <c r="A13" s="3" t="s">
        <v>24</v>
      </c>
      <c r="B13" s="3" t="s">
        <v>30</v>
      </c>
      <c r="C13" s="22">
        <v>40787</v>
      </c>
      <c r="D13" s="5">
        <f t="shared" ca="1" si="0"/>
        <v>7</v>
      </c>
      <c r="E13" s="24">
        <v>49070</v>
      </c>
      <c r="F13" s="6">
        <f t="shared" si="1"/>
        <v>51523.5</v>
      </c>
      <c r="G13" s="10">
        <f t="shared" si="2"/>
        <v>11</v>
      </c>
      <c r="H13" s="2"/>
    </row>
    <row r="16" spans="1:18" x14ac:dyDescent="0.25">
      <c r="C16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5AC8334E222D4C989B964279861C03" ma:contentTypeVersion="12" ma:contentTypeDescription="Create a new document." ma:contentTypeScope="" ma:versionID="d70c005fe1de3241be4d4871b72444d7">
  <xsd:schema xmlns:xsd="http://www.w3.org/2001/XMLSchema" xmlns:xs="http://www.w3.org/2001/XMLSchema" xmlns:p="http://schemas.microsoft.com/office/2006/metadata/properties" xmlns:ns2="96e4d371-1e9c-4006-a2f5-b4a5bc291cad" xmlns:ns3="c4d590c2-05ee-4830-9418-f39b575b9a45" targetNamespace="http://schemas.microsoft.com/office/2006/metadata/properties" ma:root="true" ma:fieldsID="a600241872b7a2eb16d305bfb1dbd9e6" ns2:_="" ns3:_="">
    <xsd:import namespace="96e4d371-1e9c-4006-a2f5-b4a5bc291cad"/>
    <xsd:import namespace="c4d590c2-05ee-4830-9418-f39b575b9a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Location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e4d371-1e9c-4006-a2f5-b4a5bc291c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d590c2-05ee-4830-9418-f39b575b9a45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5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6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283AED-8F24-473A-B22E-2D0CBB3BF7EF}">
  <ds:schemaRefs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c4d590c2-05ee-4830-9418-f39b575b9a45"/>
    <ds:schemaRef ds:uri="http://www.w3.org/XML/1998/namespace"/>
    <ds:schemaRef ds:uri="96e4d371-1e9c-4006-a2f5-b4a5bc291cad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E9200AC-235E-406C-ACFF-5EBBE94C934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20F905B-3F8D-4AB9-B1B3-CEEB880439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e4d371-1e9c-4006-a2f5-b4a5bc291cad"/>
    <ds:schemaRef ds:uri="c4d590c2-05ee-4830-9418-f39b575b9a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Fórmulas</vt:lpstr>
      <vt:lpstr>Copiando Fórmulas</vt:lpstr>
      <vt:lpstr>YTD e Crescimento</vt:lpstr>
      <vt:lpstr>Absoluto</vt:lpstr>
      <vt:lpstr>SOMA MÉDIA</vt:lpstr>
      <vt:lpstr>Funções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 Lago</dc:creator>
  <cp:lastModifiedBy>booth04-mgr2</cp:lastModifiedBy>
  <dcterms:created xsi:type="dcterms:W3CDTF">2012-12-16T23:20:30Z</dcterms:created>
  <dcterms:modified xsi:type="dcterms:W3CDTF">2018-11-26T10:33:01Z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0x010100FA5AC8334E222D4C989B964279861C03</vt:lpwstr>
  </property>
</Properties>
</file>