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tudo\Excel_Dados\Ferramenta_controle\"/>
    </mc:Choice>
  </mc:AlternateContent>
  <xr:revisionPtr revIDLastSave="0" documentId="8_{39A97DEA-8F42-4474-A691-E522E8758A01}" xr6:coauthVersionLast="47" xr6:coauthVersionMax="47" xr10:uidLastSave="{00000000-0000-0000-0000-000000000000}"/>
  <bookViews>
    <workbookView xWindow="-120" yWindow="-120" windowWidth="20730" windowHeight="11760" xr2:uid="{3CAFB630-D92F-4C73-AD60-677653E57162}"/>
  </bookViews>
  <sheets>
    <sheet name="Financial Control" sheetId="1" r:id="rId1"/>
    <sheet name="Perf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F43" i="1" s="1"/>
  <c r="A3" i="2"/>
  <c r="D39" i="1" s="1"/>
  <c r="F39" i="1" s="1"/>
  <c r="A4" i="2"/>
  <c r="H7" i="2" s="1"/>
  <c r="A5" i="2"/>
  <c r="A6" i="2"/>
  <c r="D42" i="1"/>
  <c r="F42" i="1" s="1"/>
  <c r="D38" i="1"/>
  <c r="F38" i="1" s="1"/>
  <c r="H6" i="2"/>
  <c r="H10" i="2"/>
  <c r="H11" i="2"/>
  <c r="G6" i="2"/>
  <c r="G7" i="2"/>
  <c r="G8" i="2"/>
  <c r="G9" i="2"/>
  <c r="G10" i="2"/>
  <c r="G11" i="2"/>
  <c r="H5" i="2"/>
  <c r="G5" i="2"/>
  <c r="A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F25" i="1"/>
  <c r="G25" i="1" s="1"/>
  <c r="F24" i="1"/>
  <c r="G24" i="1" s="1"/>
  <c r="F23" i="1"/>
  <c r="G23" i="1" s="1"/>
  <c r="F21" i="1"/>
  <c r="G21" i="1" s="1"/>
  <c r="F22" i="1"/>
  <c r="G22" i="1" s="1"/>
  <c r="G17" i="1"/>
  <c r="G18" i="1" s="1"/>
  <c r="H9" i="2" l="1"/>
  <c r="D41" i="1"/>
  <c r="F41" i="1" s="1"/>
  <c r="H8" i="2"/>
  <c r="D40" i="1"/>
  <c r="F40" i="1" s="1"/>
  <c r="F44" i="1" s="1"/>
</calcChain>
</file>

<file path=xl/sharedStrings.xml><?xml version="1.0" encoding="utf-8"?>
<sst xmlns="http://schemas.openxmlformats.org/spreadsheetml/2006/main" count="71" uniqueCount="36">
  <si>
    <t>CONFIGURAÇÕES</t>
  </si>
  <si>
    <t>Salário</t>
  </si>
  <si>
    <t xml:space="preserve">PERGUNTAS </t>
  </si>
  <si>
    <t xml:space="preserve"> Quantos investimentos por mês?</t>
  </si>
  <si>
    <t>Por quantos anos?</t>
  </si>
  <si>
    <t>Taxa de rendimento Mensal?</t>
  </si>
  <si>
    <t>Quanto de patrimônio acumulado eu terei?</t>
  </si>
  <si>
    <t>Dividendos mensais?</t>
  </si>
  <si>
    <t>Rendimento Carteira</t>
  </si>
  <si>
    <t>Sugestão de investimento (30%)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</si>
  <si>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</si>
  <si>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</si>
  <si>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</si>
  <si>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</si>
  <si>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</si>
  <si>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</si>
  <si>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</si>
  <si>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</si>
  <si>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</si>
  <si>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</si>
  <si>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 xml:space="preserve">PERFIL </t>
  </si>
  <si>
    <t>PERCENTUAL SUGERIDO</t>
  </si>
  <si>
    <t>VALORES</t>
  </si>
  <si>
    <t>HÍBRIDOS</t>
  </si>
  <si>
    <t>FOFs</t>
  </si>
  <si>
    <t>DESENVOLVIMENTO</t>
  </si>
  <si>
    <t xml:space="preserve">TOTAL </t>
  </si>
  <si>
    <t>CHAVE</t>
  </si>
  <si>
    <t>TIPO DE FII</t>
  </si>
  <si>
    <t>%</t>
  </si>
  <si>
    <t>Conservador</t>
  </si>
  <si>
    <t>PAPEL</t>
  </si>
  <si>
    <t>TIJOLO</t>
  </si>
  <si>
    <t>HOTELARIAS</t>
  </si>
  <si>
    <t>Agressivo</t>
  </si>
  <si>
    <t xml:space="preserve">TIPO DE FII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</si>
</sst>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0"/>
      <name val="Aptos Display"/>
      <family val="2"/>
      <scheme val="major"/>
    </font>
    <font>
      <sz val="16"/>
      <color theme="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7F55B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9BAB"/>
        <bgColor indexed="64"/>
      </patternFill>
    </fill>
    <fill>
      <patternFill patternType="solid">
        <fgColor rgb="FFFFE1E0"/>
        <bgColor indexed="64"/>
      </patternFill>
    </fill>
    <fill>
      <patternFill patternType="solid">
        <fgColor rgb="FFFFFBD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167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44" fontId="0" fillId="0" borderId="9" xfId="1" applyFont="1" applyFill="1" applyBorder="1" applyAlignment="1"/>
    <xf numFmtId="9" fontId="0" fillId="0" borderId="9" xfId="2" applyFont="1" applyFill="1" applyBorder="1" applyAlignment="1"/>
    <xf numFmtId="0" fontId="0" fillId="0" borderId="8" xfId="0" applyFill="1" applyBorder="1" applyAlignment="1"/>
    <xf numFmtId="0" fontId="0" fillId="0" borderId="2" xfId="0" applyFill="1" applyBorder="1" applyAlignment="1"/>
    <xf numFmtId="44" fontId="0" fillId="0" borderId="10" xfId="1" applyFont="1" applyFill="1" applyBorder="1" applyAlignment="1"/>
    <xf numFmtId="10" fontId="0" fillId="0" borderId="3" xfId="0" applyNumberFormat="1" applyBorder="1" applyAlignment="1"/>
    <xf numFmtId="0" fontId="0" fillId="0" borderId="0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44" fontId="7" fillId="0" borderId="9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/>
    <xf numFmtId="44" fontId="0" fillId="0" borderId="3" xfId="0" applyNumberFormat="1" applyBorder="1"/>
    <xf numFmtId="44" fontId="7" fillId="0" borderId="10" xfId="1" applyNumberFormat="1" applyFont="1" applyBorder="1" applyAlignment="1">
      <alignment horizontal="center"/>
    </xf>
    <xf numFmtId="1" fontId="0" fillId="0" borderId="3" xfId="0" applyNumberFormat="1" applyBorder="1" applyAlignment="1"/>
    <xf numFmtId="0" fontId="0" fillId="0" borderId="0" xfId="0"/>
    <xf numFmtId="0" fontId="4" fillId="7" borderId="0" xfId="0" applyFont="1" applyFill="1" applyAlignment="1">
      <alignment horizontal="left"/>
    </xf>
    <xf numFmtId="44" fontId="4" fillId="7" borderId="0" xfId="0" applyNumberFormat="1" applyFont="1" applyFill="1" applyAlignment="1">
      <alignment horizontal="left"/>
    </xf>
    <xf numFmtId="0" fontId="8" fillId="0" borderId="0" xfId="0" applyFont="1"/>
    <xf numFmtId="0" fontId="0" fillId="0" borderId="3" xfId="0" applyBorder="1" applyAlignment="1"/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0" fillId="4" borderId="4" xfId="3" applyFont="1" applyFill="1" applyBorder="1" applyAlignment="1">
      <alignment horizontal="center"/>
    </xf>
    <xf numFmtId="0" fontId="10" fillId="4" borderId="5" xfId="3" applyFont="1" applyFill="1" applyBorder="1" applyAlignment="1">
      <alignment horizontal="center"/>
    </xf>
    <xf numFmtId="0" fontId="10" fillId="4" borderId="6" xfId="3" applyFont="1" applyFill="1" applyBorder="1" applyAlignment="1">
      <alignment horizontal="center"/>
    </xf>
    <xf numFmtId="0" fontId="10" fillId="4" borderId="3" xfId="3" applyFont="1" applyFill="1" applyBorder="1" applyAlignment="1">
      <alignment horizontal="center"/>
    </xf>
    <xf numFmtId="0" fontId="10" fillId="4" borderId="6" xfId="3" applyFont="1" applyFill="1" applyBorder="1" applyAlignment="1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4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5" fillId="6" borderId="0" xfId="4" applyFont="1" applyFill="1"/>
    <xf numFmtId="0" fontId="5" fillId="6" borderId="0" xfId="4" applyFont="1" applyFill="1" applyAlignment="1">
      <alignment horizontal="center"/>
    </xf>
    <xf numFmtId="0" fontId="8" fillId="6" borderId="3" xfId="0" applyFont="1" applyFill="1" applyBorder="1" applyAlignment="1">
      <alignment horizontal="left"/>
    </xf>
    <xf numFmtId="44" fontId="8" fillId="6" borderId="3" xfId="0" applyNumberFormat="1" applyFont="1" applyFill="1" applyBorder="1"/>
    <xf numFmtId="44" fontId="0" fillId="8" borderId="3" xfId="0" applyNumberFormat="1" applyFill="1" applyBorder="1"/>
    <xf numFmtId="9" fontId="0" fillId="0" borderId="0" xfId="2" applyFont="1"/>
    <xf numFmtId="9" fontId="0" fillId="0" borderId="11" xfId="0" applyNumberFormat="1" applyBorder="1" applyAlignment="1"/>
    <xf numFmtId="9" fontId="0" fillId="0" borderId="12" xfId="0" applyNumberFormat="1" applyBorder="1" applyAlignment="1"/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5" borderId="3" xfId="0" applyFont="1" applyFill="1" applyBorder="1" applyAlignment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2" fillId="0" borderId="0" xfId="0" applyFont="1"/>
  </cellXfs>
  <cellStyles count="6">
    <cellStyle name="Moeda" xfId="1" builtinId="4"/>
    <cellStyle name="Moeda 2" xfId="5" xr:uid="{3C87FCE9-2364-4A28-83A1-097D53E5A4D0}"/>
    <cellStyle name="Neutro" xfId="4" builtinId="28"/>
    <cellStyle name="Normal" xfId="0" builtinId="0"/>
    <cellStyle name="Porcentagem" xfId="2" builtinId="5"/>
    <cellStyle name="Título" xfId="3" builtinId="15"/>
  </cellStyles>
  <dxfs count="5">
    <dxf>
      <numFmt numFmtId="0" formatCode="General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indexed="64"/>
          <bgColor rgb="FF7F55B1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BDE"/>
      <color rgb="FFF49BAB"/>
      <color rgb="FFFFE1E0"/>
      <color rgb="FF7F5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142876</xdr:rowOff>
    </xdr:from>
    <xdr:to>
      <xdr:col>7</xdr:col>
      <xdr:colOff>9524</xdr:colOff>
      <xdr:row>10</xdr:row>
      <xdr:rowOff>171451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8512AC-F59B-6D75-4170-90627F6EE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6"/>
          <a:ext cx="6743699" cy="2038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23FFA-951A-4115-BB40-961F6A961DC1}" name="Tabela1" displayName="Tabela1" ref="A1:D19" totalsRowShown="0" headerRowDxfId="3">
  <autoFilter ref="A1:D19" xr:uid="{34C23FFA-951A-4115-BB40-961F6A961DC1}"/>
  <tableColumns count="4">
    <tableColumn id="1" xr3:uid="{BE0E5263-D072-4D94-8117-DC051D043536}" name="CHAVE" dataDxfId="0">
      <calculatedColumnFormula>Tabela1[[#This Row],[PERFIL]]&amp;"-"&amp;Tabela1[[#This Row],[TIPO DE FII]]</calculatedColumnFormula>
    </tableColumn>
    <tableColumn id="2" xr3:uid="{F62BA478-54DC-47FF-ACB4-643528C330F9}" name="PERFIL" dataDxfId="1"/>
    <tableColumn id="3" xr3:uid="{9E9916C3-A4A2-4A44-A075-073B5A3D3B4B}" name="TIPO DE FII" dataDxfId="2"/>
    <tableColumn id="4" xr3:uid="{A544CF98-9323-4F5A-B6E7-710992580D6F}" name="%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B1A-0962-4858-9BE7-61B294637621}">
  <dimension ref="A2:Q44"/>
  <sheetViews>
    <sheetView showGridLines="0" tabSelected="1" topLeftCell="A31" zoomScaleNormal="100" workbookViewId="0">
      <selection activeCell="G38" sqref="G38"/>
    </sheetView>
  </sheetViews>
  <sheetFormatPr defaultRowHeight="15" x14ac:dyDescent="0.25"/>
  <cols>
    <col min="1" max="1" width="9.140625" customWidth="1"/>
    <col min="2" max="2" width="12.85546875" customWidth="1"/>
    <col min="3" max="3" width="16.42578125" customWidth="1"/>
    <col min="4" max="4" width="15.5703125" customWidth="1"/>
    <col min="6" max="6" width="18.85546875" bestFit="1" customWidth="1"/>
    <col min="7" max="7" width="21.85546875" customWidth="1"/>
    <col min="8" max="8" width="9.140625" customWidth="1"/>
    <col min="9" max="9" width="11.28515625" style="8" customWidth="1"/>
    <col min="10" max="10" width="13.85546875" style="8" customWidth="1"/>
    <col min="11" max="11" width="9.85546875" style="8" customWidth="1"/>
    <col min="12" max="12" width="10.42578125" style="8" customWidth="1"/>
    <col min="13" max="13" width="12.140625" style="8" bestFit="1" customWidth="1"/>
    <col min="14" max="14" width="13.5703125" style="8" bestFit="1" customWidth="1"/>
    <col min="15" max="15" width="9.140625" style="8"/>
    <col min="16" max="16" width="13.5703125" bestFit="1" customWidth="1"/>
    <col min="17" max="17" width="11.7109375" bestFit="1" customWidth="1"/>
  </cols>
  <sheetData>
    <row r="2" spans="2:17" ht="18.75" x14ac:dyDescent="0.3">
      <c r="O2" s="9"/>
      <c r="P2" s="4"/>
      <c r="Q2" s="3"/>
    </row>
    <row r="3" spans="2:17" ht="16.5" x14ac:dyDescent="0.3">
      <c r="O3" s="9"/>
      <c r="P3" s="5"/>
      <c r="Q3" s="3"/>
    </row>
    <row r="4" spans="2:17" ht="16.5" x14ac:dyDescent="0.3">
      <c r="O4" s="9"/>
      <c r="P4" s="6"/>
      <c r="Q4" s="3"/>
    </row>
    <row r="5" spans="2:17" ht="16.5" x14ac:dyDescent="0.3">
      <c r="O5" s="9"/>
      <c r="P5" s="5"/>
      <c r="Q5" s="3"/>
    </row>
    <row r="7" spans="2:17" x14ac:dyDescent="0.25">
      <c r="O7" s="2"/>
    </row>
    <row r="8" spans="2:17" x14ac:dyDescent="0.25">
      <c r="O8" s="2"/>
    </row>
    <row r="9" spans="2:17" x14ac:dyDescent="0.25">
      <c r="O9" s="2"/>
    </row>
    <row r="11" spans="2:17" ht="20.25" customHeight="1" x14ac:dyDescent="0.25"/>
    <row r="13" spans="2:17" s="33" customFormat="1" ht="22.5" customHeight="1" x14ac:dyDescent="0.4">
      <c r="B13" s="40" t="s">
        <v>2</v>
      </c>
      <c r="C13" s="40"/>
      <c r="D13" s="40"/>
      <c r="E13" s="40"/>
      <c r="F13" s="40"/>
      <c r="G13" s="40"/>
    </row>
    <row r="14" spans="2:17" ht="13.5" customHeight="1" x14ac:dyDescent="0.25">
      <c r="B14" s="63" t="s">
        <v>3</v>
      </c>
      <c r="C14" s="63"/>
      <c r="D14" s="63"/>
      <c r="E14" s="63"/>
      <c r="F14" s="63"/>
      <c r="G14" s="26">
        <v>750</v>
      </c>
    </row>
    <row r="15" spans="2:17" x14ac:dyDescent="0.25">
      <c r="B15" s="34" t="s">
        <v>4</v>
      </c>
      <c r="C15" s="34"/>
      <c r="D15" s="34"/>
      <c r="E15" s="34"/>
      <c r="F15" s="34"/>
      <c r="G15" s="29">
        <v>5</v>
      </c>
    </row>
    <row r="16" spans="2:17" x14ac:dyDescent="0.25">
      <c r="B16" s="34" t="s">
        <v>5</v>
      </c>
      <c r="C16" s="34"/>
      <c r="D16" s="34"/>
      <c r="E16" s="34"/>
      <c r="F16" s="34"/>
      <c r="G16" s="17">
        <v>1.0800000000000001E-2</v>
      </c>
    </row>
    <row r="17" spans="1:7" ht="16.5" customHeight="1" x14ac:dyDescent="0.25">
      <c r="B17" s="64" t="s">
        <v>6</v>
      </c>
      <c r="C17" s="64"/>
      <c r="D17" s="64"/>
      <c r="E17" s="64"/>
      <c r="F17" s="64"/>
      <c r="G17" s="27">
        <f>FV(G16,G15*12,G14*-1)</f>
        <v>62853.014519443823</v>
      </c>
    </row>
    <row r="18" spans="1:7" x14ac:dyDescent="0.25">
      <c r="B18" s="65" t="s">
        <v>7</v>
      </c>
      <c r="C18" s="65"/>
      <c r="D18" s="65"/>
      <c r="E18" s="65"/>
      <c r="F18" s="65"/>
      <c r="G18" s="27">
        <f>G17*1.08%</f>
        <v>678.81255680999334</v>
      </c>
    </row>
    <row r="20" spans="1:7" ht="24" x14ac:dyDescent="0.4">
      <c r="B20" s="37" t="s">
        <v>10</v>
      </c>
      <c r="C20" s="38"/>
      <c r="D20" s="38"/>
      <c r="E20" s="38"/>
      <c r="F20" s="38"/>
      <c r="G20" s="41" t="s">
        <v>11</v>
      </c>
    </row>
    <row r="21" spans="1:7" ht="16.5" x14ac:dyDescent="0.3">
      <c r="A21" s="68">
        <v>2</v>
      </c>
      <c r="B21" s="19" t="s">
        <v>12</v>
      </c>
      <c r="C21" s="18"/>
      <c r="D21" s="18"/>
      <c r="E21" s="18"/>
      <c r="F21" s="24">
        <f>FV(G16,A21*12,G14*-1)</f>
        <v>20423.147745436192</v>
      </c>
      <c r="G21" s="23">
        <f>F21*G16</f>
        <v>220.56999565071089</v>
      </c>
    </row>
    <row r="22" spans="1:7" ht="16.5" x14ac:dyDescent="0.3">
      <c r="A22" s="68">
        <v>5</v>
      </c>
      <c r="B22" s="19" t="s">
        <v>13</v>
      </c>
      <c r="C22" s="18"/>
      <c r="D22" s="18"/>
      <c r="E22" s="18"/>
      <c r="F22" s="24">
        <f>FV(G16,A22*12,G14*-1)</f>
        <v>62853.014519443823</v>
      </c>
      <c r="G22" s="23">
        <f>F22*$G$16</f>
        <v>678.81255680999334</v>
      </c>
    </row>
    <row r="23" spans="1:7" ht="16.5" x14ac:dyDescent="0.3">
      <c r="A23" s="68">
        <v>10</v>
      </c>
      <c r="B23" s="19" t="s">
        <v>14</v>
      </c>
      <c r="C23" s="18"/>
      <c r="D23" s="18"/>
      <c r="E23" s="18"/>
      <c r="F23" s="24">
        <f>FV(G16,A23*12,G14*-1)</f>
        <v>182593.24969110006</v>
      </c>
      <c r="G23" s="23">
        <f>F23*$G$16</f>
        <v>1972.0070966638807</v>
      </c>
    </row>
    <row r="24" spans="1:7" ht="16.5" x14ac:dyDescent="0.3">
      <c r="A24" s="68">
        <v>20</v>
      </c>
      <c r="B24" s="20" t="s">
        <v>15</v>
      </c>
      <c r="C24" s="7"/>
      <c r="D24" s="7"/>
      <c r="E24" s="7"/>
      <c r="F24" s="24">
        <f>FV(G16,A24*12,G14*-1)</f>
        <v>845286.74497389246</v>
      </c>
      <c r="G24" s="23">
        <f>F24*$G$16</f>
        <v>9129.0968457180388</v>
      </c>
    </row>
    <row r="25" spans="1:7" ht="16.5" x14ac:dyDescent="0.3">
      <c r="A25" s="68">
        <v>30</v>
      </c>
      <c r="B25" s="21" t="s">
        <v>16</v>
      </c>
      <c r="C25" s="22"/>
      <c r="D25" s="22"/>
      <c r="E25" s="22"/>
      <c r="F25" s="25">
        <f>FV(G16,A25*12,G14*-1)</f>
        <v>3250428.6077375636</v>
      </c>
      <c r="G25" s="28">
        <f>F25*$G$16</f>
        <v>35104.628963565687</v>
      </c>
    </row>
    <row r="27" spans="1:7" x14ac:dyDescent="0.25">
      <c r="C27" s="8"/>
      <c r="D27" s="8"/>
      <c r="E27" s="8"/>
      <c r="F27" s="8"/>
      <c r="G27" s="8"/>
    </row>
    <row r="28" spans="1:7" ht="24" x14ac:dyDescent="0.4">
      <c r="B28" s="37" t="s">
        <v>0</v>
      </c>
      <c r="C28" s="38"/>
      <c r="D28" s="38"/>
      <c r="E28" s="38"/>
      <c r="F28" s="38"/>
      <c r="G28" s="39"/>
    </row>
    <row r="29" spans="1:7" x14ac:dyDescent="0.25">
      <c r="B29" s="11" t="s">
        <v>1</v>
      </c>
      <c r="C29" s="10"/>
      <c r="D29" s="10"/>
      <c r="E29" s="10"/>
      <c r="F29" s="10"/>
      <c r="G29" s="12">
        <v>2000</v>
      </c>
    </row>
    <row r="30" spans="1:7" x14ac:dyDescent="0.25">
      <c r="B30" s="11" t="s">
        <v>8</v>
      </c>
      <c r="C30" s="10"/>
      <c r="D30" s="10"/>
      <c r="E30" s="10"/>
      <c r="F30" s="10"/>
      <c r="G30" s="13">
        <v>6.0000000000000001E-3</v>
      </c>
    </row>
    <row r="31" spans="1:7" x14ac:dyDescent="0.25">
      <c r="B31" s="14" t="s">
        <v>9</v>
      </c>
      <c r="C31" s="15"/>
      <c r="D31" s="15"/>
      <c r="E31" s="15"/>
      <c r="F31" s="15"/>
      <c r="G31" s="16">
        <v>600</v>
      </c>
    </row>
    <row r="32" spans="1:7" x14ac:dyDescent="0.25">
      <c r="B32" s="30"/>
      <c r="C32" s="30"/>
      <c r="D32" s="30"/>
      <c r="E32" s="30"/>
      <c r="F32" s="30"/>
      <c r="G32" s="1"/>
    </row>
    <row r="33" spans="2:7" x14ac:dyDescent="0.25">
      <c r="B33" s="53" t="s">
        <v>20</v>
      </c>
      <c r="C33" s="53"/>
      <c r="D33" s="53"/>
      <c r="E33" s="54" t="s">
        <v>30</v>
      </c>
      <c r="F33" s="54"/>
      <c r="G33" s="54"/>
    </row>
    <row r="34" spans="2:7" x14ac:dyDescent="0.25">
      <c r="B34" s="31" t="s">
        <v>19</v>
      </c>
      <c r="C34" s="31"/>
      <c r="D34" s="31"/>
      <c r="E34" s="32">
        <v>500</v>
      </c>
      <c r="F34" s="32"/>
      <c r="G34" s="32"/>
    </row>
    <row r="35" spans="2:7" x14ac:dyDescent="0.25">
      <c r="B35" s="30"/>
      <c r="C35" s="30"/>
      <c r="D35" s="30"/>
      <c r="E35" s="30"/>
      <c r="F35" s="30"/>
      <c r="G35" s="8"/>
    </row>
    <row r="36" spans="2:7" x14ac:dyDescent="0.25">
      <c r="C36" s="8"/>
      <c r="D36" s="8"/>
      <c r="E36" s="8"/>
      <c r="F36" s="8"/>
      <c r="G36" s="8"/>
    </row>
    <row r="37" spans="2:7" ht="15.75" x14ac:dyDescent="0.25">
      <c r="B37" s="35" t="s">
        <v>35</v>
      </c>
      <c r="C37" s="35"/>
      <c r="D37" s="35" t="s">
        <v>21</v>
      </c>
      <c r="E37" s="35"/>
      <c r="F37" s="36" t="s">
        <v>22</v>
      </c>
      <c r="G37" s="8"/>
    </row>
    <row r="38" spans="2:7" x14ac:dyDescent="0.25">
      <c r="B38" s="61" t="s">
        <v>31</v>
      </c>
      <c r="C38" s="62"/>
      <c r="D38" s="59">
        <f>VLOOKUP($E$33&amp;"-"&amp;B39,Perfil!$A:$D,4,FALSE)</f>
        <v>0.5</v>
      </c>
      <c r="E38" s="60"/>
      <c r="F38" s="57">
        <f>D38*$E$34</f>
        <v>250</v>
      </c>
      <c r="G38" s="8"/>
    </row>
    <row r="39" spans="2:7" x14ac:dyDescent="0.25">
      <c r="B39" s="61" t="s">
        <v>32</v>
      </c>
      <c r="C39" s="62"/>
      <c r="D39" s="59">
        <f>VLOOKUP($E$33&amp;"-"&amp;B40,Perfil!$A:$D,4,FALSE)</f>
        <v>0.1</v>
      </c>
      <c r="E39" s="60"/>
      <c r="F39" s="57">
        <f>D39*$E$34</f>
        <v>50</v>
      </c>
      <c r="G39" s="33"/>
    </row>
    <row r="40" spans="2:7" x14ac:dyDescent="0.25">
      <c r="B40" s="61" t="s">
        <v>23</v>
      </c>
      <c r="C40" s="62"/>
      <c r="D40" s="59">
        <f>VLOOKUP($E$33&amp;"-"&amp;B41,Perfil!$A:$D,4,FALSE)</f>
        <v>0.1</v>
      </c>
      <c r="E40" s="60"/>
      <c r="F40" s="57">
        <f>D40*$E$34</f>
        <v>50</v>
      </c>
      <c r="G40" s="8"/>
    </row>
    <row r="41" spans="2:7" x14ac:dyDescent="0.25">
      <c r="B41" s="61" t="s">
        <v>24</v>
      </c>
      <c r="C41" s="62"/>
      <c r="D41" s="59">
        <f>VLOOKUP($E$33&amp;"-"&amp;B42,Perfil!$A:$D,4,FALSE)</f>
        <v>0</v>
      </c>
      <c r="E41" s="60"/>
      <c r="F41" s="57">
        <f>D41*$E$34</f>
        <v>0</v>
      </c>
      <c r="G41" s="8"/>
    </row>
    <row r="42" spans="2:7" x14ac:dyDescent="0.25">
      <c r="B42" s="61" t="s">
        <v>25</v>
      </c>
      <c r="C42" s="62"/>
      <c r="D42" s="59">
        <f>VLOOKUP($E$33&amp;"-"&amp;B43,Perfil!$A:$D,4,FALSE)</f>
        <v>0</v>
      </c>
      <c r="E42" s="60"/>
      <c r="F42" s="57">
        <f>D42*$E$34</f>
        <v>0</v>
      </c>
      <c r="G42" s="8"/>
    </row>
    <row r="43" spans="2:7" x14ac:dyDescent="0.25">
      <c r="B43" s="66" t="s">
        <v>33</v>
      </c>
      <c r="C43" s="67"/>
      <c r="D43" s="59" t="e">
        <f>VLOOKUP($E$33&amp;"-"&amp;B44,Perfil!$A:$D,4,FALSE)</f>
        <v>#N/A</v>
      </c>
      <c r="E43" s="60"/>
      <c r="F43" s="57" t="e">
        <f>D43*$E$34</f>
        <v>#N/A</v>
      </c>
      <c r="G43" s="8"/>
    </row>
    <row r="44" spans="2:7" x14ac:dyDescent="0.25">
      <c r="B44" s="55" t="s">
        <v>26</v>
      </c>
      <c r="C44" s="55"/>
      <c r="D44" s="55"/>
      <c r="E44" s="55"/>
      <c r="F44" s="56" t="e">
        <f>SUM(F38:F43)</f>
        <v>#N/A</v>
      </c>
      <c r="G44" s="8"/>
    </row>
  </sheetData>
  <mergeCells count="35">
    <mergeCell ref="B44:E44"/>
    <mergeCell ref="B37:C37"/>
    <mergeCell ref="D37:E37"/>
    <mergeCell ref="B38:C38"/>
    <mergeCell ref="B39:C39"/>
    <mergeCell ref="B40:C40"/>
    <mergeCell ref="B41:C41"/>
    <mergeCell ref="B42:C42"/>
    <mergeCell ref="B43:C43"/>
    <mergeCell ref="D38:E38"/>
    <mergeCell ref="D40:E40"/>
    <mergeCell ref="D41:E41"/>
    <mergeCell ref="D42:E42"/>
    <mergeCell ref="D43:E43"/>
    <mergeCell ref="D39:E39"/>
    <mergeCell ref="B33:D33"/>
    <mergeCell ref="B34:D34"/>
    <mergeCell ref="E33:G33"/>
    <mergeCell ref="E34:G34"/>
    <mergeCell ref="B13:G13"/>
    <mergeCell ref="B14:F14"/>
    <mergeCell ref="B15:F15"/>
    <mergeCell ref="B16:F16"/>
    <mergeCell ref="B17:F17"/>
    <mergeCell ref="B18:F18"/>
    <mergeCell ref="B20:F20"/>
    <mergeCell ref="B21:E21"/>
    <mergeCell ref="B22:E22"/>
    <mergeCell ref="B23:E23"/>
    <mergeCell ref="B24:E24"/>
    <mergeCell ref="B25:E25"/>
    <mergeCell ref="B28:G28"/>
    <mergeCell ref="B29:F29"/>
    <mergeCell ref="B30:F30"/>
    <mergeCell ref="B31:F31"/>
  </mergeCells>
  <dataValidations count="1">
    <dataValidation type="list" allowBlank="1" showInputMessage="1" showErrorMessage="1" sqref="E33:G33" xr:uid="{84E7E7D4-E678-49A7-B032-C17110A9F32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A8DB-D3C1-4091-81BB-543BCEFF63F1}">
  <dimension ref="A1:H19"/>
  <sheetViews>
    <sheetView workbookViewId="0">
      <selection activeCell="C7" sqref="C7"/>
    </sheetView>
  </sheetViews>
  <sheetFormatPr defaultRowHeight="15" x14ac:dyDescent="0.25"/>
  <cols>
    <col min="1" max="1" width="30.85546875" bestFit="1" customWidth="1"/>
    <col min="2" max="2" width="16.7109375" style="43" customWidth="1"/>
    <col min="3" max="3" width="22.85546875" customWidth="1"/>
    <col min="4" max="4" width="16.85546875" customWidth="1"/>
    <col min="7" max="7" width="30.85546875" bestFit="1" customWidth="1"/>
  </cols>
  <sheetData>
    <row r="1" spans="1:8" ht="27.75" customHeight="1" x14ac:dyDescent="0.25">
      <c r="A1" s="52" t="s">
        <v>27</v>
      </c>
      <c r="B1" s="52" t="s">
        <v>17</v>
      </c>
      <c r="C1" s="52" t="s">
        <v>28</v>
      </c>
      <c r="D1" s="52" t="s">
        <v>29</v>
      </c>
    </row>
    <row r="2" spans="1:8" x14ac:dyDescent="0.25">
      <c r="A2" s="42" t="str">
        <f>Tabela1[[#This Row],[PERFIL]]&amp;"-"&amp;Tabela1[[#This Row],[TIPO DE FII]]</f>
        <v>Conservador-PAPEL</v>
      </c>
      <c r="B2" s="43" t="s">
        <v>30</v>
      </c>
      <c r="C2" s="43" t="s">
        <v>31</v>
      </c>
      <c r="D2" s="44">
        <v>0.3</v>
      </c>
    </row>
    <row r="3" spans="1:8" x14ac:dyDescent="0.25">
      <c r="A3" s="42" t="str">
        <f>Tabela1[[#This Row],[PERFIL]]&amp;"-"&amp;Tabela1[[#This Row],[TIPO DE FII]]</f>
        <v>Conservador-TIJOLO</v>
      </c>
      <c r="B3" s="43" t="s">
        <v>30</v>
      </c>
      <c r="C3" s="43" t="s">
        <v>32</v>
      </c>
      <c r="D3" s="44">
        <v>0.5</v>
      </c>
    </row>
    <row r="4" spans="1:8" x14ac:dyDescent="0.25">
      <c r="A4" s="42" t="str">
        <f>Tabela1[[#This Row],[PERFIL]]&amp;"-"&amp;Tabela1[[#This Row],[TIPO DE FII]]</f>
        <v>Conservador-HÍBRIDOS</v>
      </c>
      <c r="B4" s="43" t="s">
        <v>30</v>
      </c>
      <c r="C4" s="43" t="s">
        <v>23</v>
      </c>
      <c r="D4" s="44">
        <v>0.1</v>
      </c>
      <c r="H4" t="s">
        <v>29</v>
      </c>
    </row>
    <row r="5" spans="1:8" x14ac:dyDescent="0.25">
      <c r="A5" s="42" t="str">
        <f>Tabela1[[#This Row],[PERFIL]]&amp;"-"&amp;Tabela1[[#This Row],[TIPO DE FII]]</f>
        <v>Conservador-FOFs</v>
      </c>
      <c r="B5" s="43" t="s">
        <v>30</v>
      </c>
      <c r="C5" s="43" t="s">
        <v>24</v>
      </c>
      <c r="D5" s="44">
        <v>0.1</v>
      </c>
      <c r="G5" s="45" t="str">
        <f>Tabela1[[#This Row],[PERFIL]]&amp;"-"&amp;Tabela1[[#This Row],[TIPO DE FII]]</f>
        <v>Conservador-FOFs</v>
      </c>
      <c r="H5" s="58">
        <f>VLOOKUP(G5,Tabela1[#All],4,FALSE)</f>
        <v>0.1</v>
      </c>
    </row>
    <row r="6" spans="1:8" x14ac:dyDescent="0.25">
      <c r="A6" s="42" t="str">
        <f>Tabela1[[#This Row],[PERFIL]]&amp;"-"&amp;Tabela1[[#This Row],[TIPO DE FII]]</f>
        <v>Conservador-DESENVOLVIMENTO</v>
      </c>
      <c r="B6" s="43" t="s">
        <v>30</v>
      </c>
      <c r="C6" s="43" t="s">
        <v>25</v>
      </c>
      <c r="D6" s="44">
        <v>0</v>
      </c>
      <c r="G6" s="45" t="str">
        <f>Tabela1[[#This Row],[PERFIL]]&amp;"-"&amp;Tabela1[[#This Row],[TIPO DE FII]]</f>
        <v>Conservador-DESENVOLVIMENTO</v>
      </c>
      <c r="H6" s="58">
        <f>VLOOKUP(G6,Tabela1[#All],4,FALSE)</f>
        <v>0</v>
      </c>
    </row>
    <row r="7" spans="1:8" ht="15.75" thickBot="1" x14ac:dyDescent="0.3">
      <c r="A7" s="46" t="str">
        <f>Tabela1[[#This Row],[PERFIL]]&amp;"-"&amp;Tabela1[[#This Row],[TIPO DE FII]]</f>
        <v>Conservador-HOTELARIAS</v>
      </c>
      <c r="B7" s="47" t="s">
        <v>30</v>
      </c>
      <c r="C7" s="47" t="s">
        <v>33</v>
      </c>
      <c r="D7" s="48">
        <v>0</v>
      </c>
      <c r="G7" s="45" t="str">
        <f>Tabela1[[#This Row],[PERFIL]]&amp;"-"&amp;Tabela1[[#This Row],[TIPO DE FII]]</f>
        <v>Conservador-HOTELARIAS</v>
      </c>
      <c r="H7" s="58">
        <f>VLOOKUP(G7,Tabela1[#All],4,FALSE)</f>
        <v>0</v>
      </c>
    </row>
    <row r="8" spans="1:8" x14ac:dyDescent="0.25">
      <c r="A8" s="42" t="str">
        <f>Tabela1[[#This Row],[PERFIL]]&amp;"-"&amp;Tabela1[[#This Row],[TIPO DE FII]]</f>
        <v>Moderado-PAPEL</v>
      </c>
      <c r="B8" s="43" t="s">
        <v>18</v>
      </c>
      <c r="C8" s="43" t="s">
        <v>31</v>
      </c>
      <c r="D8" s="44">
        <v>0.32</v>
      </c>
      <c r="G8" s="45" t="str">
        <f>Tabela1[[#This Row],[PERFIL]]&amp;"-"&amp;Tabela1[[#This Row],[TIPO DE FII]]</f>
        <v>Moderado-PAPEL</v>
      </c>
      <c r="H8" s="58">
        <f>VLOOKUP(G8,Tabela1[#All],4,FALSE)</f>
        <v>0.32</v>
      </c>
    </row>
    <row r="9" spans="1:8" x14ac:dyDescent="0.25">
      <c r="A9" s="49" t="str">
        <f>Tabela1[[#This Row],[PERFIL]]&amp;"-"&amp;Tabela1[[#This Row],[TIPO DE FII]]</f>
        <v>Moderado-TIJOLO</v>
      </c>
      <c r="B9" s="50" t="s">
        <v>18</v>
      </c>
      <c r="C9" s="50" t="s">
        <v>32</v>
      </c>
      <c r="D9" s="51">
        <v>0.35</v>
      </c>
      <c r="G9" s="45" t="str">
        <f>Tabela1[[#This Row],[PERFIL]]&amp;"-"&amp;Tabela1[[#This Row],[TIPO DE FII]]</f>
        <v>Moderado-TIJOLO</v>
      </c>
      <c r="H9" s="58">
        <f>VLOOKUP(G9,Tabela1[#All],4,FALSE)</f>
        <v>0.35</v>
      </c>
    </row>
    <row r="10" spans="1:8" x14ac:dyDescent="0.25">
      <c r="A10" s="42" t="str">
        <f>Tabela1[[#This Row],[PERFIL]]&amp;"-"&amp;Tabela1[[#This Row],[TIPO DE FII]]</f>
        <v>Moderado-HÍBRIDOS</v>
      </c>
      <c r="B10" s="43" t="s">
        <v>18</v>
      </c>
      <c r="C10" s="43" t="s">
        <v>23</v>
      </c>
      <c r="D10" s="44">
        <v>0.08</v>
      </c>
      <c r="G10" s="45" t="str">
        <f>Tabela1[[#This Row],[PERFIL]]&amp;"-"&amp;Tabela1[[#This Row],[TIPO DE FII]]</f>
        <v>Moderado-HÍBRIDOS</v>
      </c>
      <c r="H10" s="58">
        <f>VLOOKUP(G10,Tabela1[#All],4,FALSE)</f>
        <v>0.08</v>
      </c>
    </row>
    <row r="11" spans="1:8" x14ac:dyDescent="0.25">
      <c r="A11" s="42" t="str">
        <f>Tabela1[[#This Row],[PERFIL]]&amp;"-"&amp;Tabela1[[#This Row],[TIPO DE FII]]</f>
        <v>Moderado-FOFs</v>
      </c>
      <c r="B11" s="43" t="s">
        <v>18</v>
      </c>
      <c r="C11" s="43" t="s">
        <v>24</v>
      </c>
      <c r="D11" s="44">
        <v>0.05</v>
      </c>
      <c r="G11" s="45" t="str">
        <f>Tabela1[[#This Row],[PERFIL]]&amp;"-"&amp;Tabela1[[#This Row],[TIPO DE FII]]</f>
        <v>Moderado-FOFs</v>
      </c>
      <c r="H11" s="58">
        <f>VLOOKUP(G11,Tabela1[#All],4,FALSE)</f>
        <v>0.05</v>
      </c>
    </row>
    <row r="12" spans="1:8" x14ac:dyDescent="0.25">
      <c r="A12" s="42" t="str">
        <f>Tabela1[[#This Row],[PERFIL]]&amp;"-"&amp;Tabela1[[#This Row],[TIPO DE FII]]</f>
        <v>Moderado-DESENVOLVIMENTO</v>
      </c>
      <c r="B12" s="43" t="s">
        <v>18</v>
      </c>
      <c r="C12" s="43" t="s">
        <v>25</v>
      </c>
      <c r="D12" s="44">
        <v>0.1</v>
      </c>
    </row>
    <row r="13" spans="1:8" ht="15.75" thickBot="1" x14ac:dyDescent="0.3">
      <c r="A13" s="46" t="str">
        <f>Tabela1[[#This Row],[PERFIL]]&amp;"-"&amp;Tabela1[[#This Row],[TIPO DE FII]]</f>
        <v>Moderado-HOTELARIAS</v>
      </c>
      <c r="B13" s="47" t="s">
        <v>18</v>
      </c>
      <c r="C13" s="47" t="s">
        <v>33</v>
      </c>
      <c r="D13" s="48">
        <v>0.1</v>
      </c>
    </row>
    <row r="14" spans="1:8" x14ac:dyDescent="0.25">
      <c r="A14" s="42" t="str">
        <f>Tabela1[[#This Row],[PERFIL]]&amp;"-"&amp;Tabela1[[#This Row],[TIPO DE FII]]</f>
        <v>Agressivo-PAPEL</v>
      </c>
      <c r="B14" s="43" t="s">
        <v>34</v>
      </c>
      <c r="C14" s="43" t="s">
        <v>31</v>
      </c>
      <c r="D14" s="44">
        <v>0.5</v>
      </c>
    </row>
    <row r="15" spans="1:8" x14ac:dyDescent="0.25">
      <c r="A15" s="42" t="str">
        <f>Tabela1[[#This Row],[PERFIL]]&amp;"-"&amp;Tabela1[[#This Row],[TIPO DE FII]]</f>
        <v>Agressivo-TIJOLO</v>
      </c>
      <c r="B15" s="43" t="s">
        <v>34</v>
      </c>
      <c r="C15" s="43" t="s">
        <v>32</v>
      </c>
      <c r="D15" s="44">
        <v>0.1</v>
      </c>
    </row>
    <row r="16" spans="1:8" x14ac:dyDescent="0.25">
      <c r="A16" s="42" t="str">
        <f>Tabela1[[#This Row],[PERFIL]]&amp;"-"&amp;Tabela1[[#This Row],[TIPO DE FII]]</f>
        <v>Agressivo-HÍBRIDOS</v>
      </c>
      <c r="B16" s="43" t="s">
        <v>34</v>
      </c>
      <c r="C16" s="43" t="s">
        <v>23</v>
      </c>
      <c r="D16" s="44">
        <v>0.05</v>
      </c>
    </row>
    <row r="17" spans="1:4" x14ac:dyDescent="0.25">
      <c r="A17" s="42" t="str">
        <f>Tabela1[[#This Row],[PERFIL]]&amp;"-"&amp;Tabela1[[#This Row],[TIPO DE FII]]</f>
        <v>Agressivo-FOFs</v>
      </c>
      <c r="B17" s="43" t="s">
        <v>34</v>
      </c>
      <c r="C17" s="43" t="s">
        <v>24</v>
      </c>
      <c r="D17" s="44">
        <v>0.05</v>
      </c>
    </row>
    <row r="18" spans="1:4" x14ac:dyDescent="0.25">
      <c r="A18" s="42" t="str">
        <f>Tabela1[[#This Row],[PERFIL]]&amp;"-"&amp;Tabela1[[#This Row],[TIPO DE FII]]</f>
        <v>Agressivo-DESENVOLVIMENTO</v>
      </c>
      <c r="B18" s="43" t="s">
        <v>34</v>
      </c>
      <c r="C18" s="43" t="s">
        <v>25</v>
      </c>
      <c r="D18" s="44">
        <v>0.2</v>
      </c>
    </row>
    <row r="19" spans="1:4" ht="15.75" thickBot="1" x14ac:dyDescent="0.3">
      <c r="A19" s="42" t="str">
        <f>Tabela1[[#This Row],[PERFIL]]&amp;"-"&amp;Tabela1[[#This Row],[TIPO DE FII]]</f>
        <v>Agressivo-HOTELARIAS</v>
      </c>
      <c r="B19" s="43" t="s">
        <v>34</v>
      </c>
      <c r="C19" s="47" t="s">
        <v>33</v>
      </c>
      <c r="D19" s="44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Financial Control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Vitoria de Jesus do Nascimento</dc:creator>
  <cp:lastModifiedBy>Maria Vitoria de Jesus do Nascimento</cp:lastModifiedBy>
  <cp:lastPrinted>2025-05-15T19:41:06Z</cp:lastPrinted>
  <dcterms:created xsi:type="dcterms:W3CDTF">2025-05-15T17:48:42Z</dcterms:created>
  <dcterms:modified xsi:type="dcterms:W3CDTF">2025-05-15T19:44:04Z</dcterms:modified>
</cp:coreProperties>
</file>