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F6B03698-B250-4E06-A6DA-43BF0ECAA61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2" i="8"/>
  <c r="D4" i="9" s="1"/>
  <c r="F22" i="8"/>
  <c r="D5" i="9" s="1"/>
  <c r="G22" i="8"/>
  <c r="D6" i="9" s="1"/>
  <c r="H22" i="8"/>
  <c r="D7" i="9" s="1"/>
  <c r="E30" i="1"/>
  <c r="C4" i="9" s="1"/>
  <c r="F30" i="1"/>
  <c r="C5" i="9" s="1"/>
  <c r="G30" i="1"/>
  <c r="C6" i="9" s="1"/>
  <c r="H30" i="1"/>
  <c r="C7" i="9" s="1"/>
  <c r="D22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<sst xmlns="http://schemas.openxmlformats.org/spreadsheetml/2006/main" count="366" uniqueCount="136">
  <si>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</si>
  <si>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</si>
  <si>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</si>
  <si>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</si>
  <si>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</si>
  <si>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</si>
  <si>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</si>
  <si>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</si>
  <si>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</si>
  <si>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</si>
  <si>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</si>
  <si>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</si>
  <si>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</si>
  <si>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</si>
  <si>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Pemiilik Alat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</si>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</sst>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 indent="1"/>
    </xf>
    <xf numFmtId="0" fontId="5" fillId="0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98"/>
    <tableColumn id="2" xr3:uid="{2C05DE00-293B-4F1C-9081-C8FBAEB06757}" name="FITUR" dataDxfId="97" totalsRowDxfId="96"/>
    <tableColumn id="3" xr3:uid="{52CE83E0-AB43-4FFD-991A-1B4A15094CF1}" name="UJI COBA" dataDxfId="95" totalsRowDxfId="94"/>
    <tableColumn id="10" xr3:uid="{17708C48-9DDA-47DF-8919-5E16F04F1A16}" name="STATUS" totalsRowFunction="custom" dataDxfId="93" totalsRowDxfId="92">
      <totalsRowFormula>COUNTIF(Admin[STATUS], "v") / ROWS(Admin[STATUS])</totalsRowFormula>
    </tableColumn>
    <tableColumn id="4" xr3:uid="{A17B1182-B49C-4DD5-B0B5-5B31BB7E906C}" name="LOKAL WEB" totalsRowFunction="custom" dataDxfId="91" totalsRowDxfId="90">
      <totalsRowFormula>COUNTIF(Admin[LOKAL WEB], "v") / ROWS(Admin[LOKAL WEB])</totalsRowFormula>
    </tableColumn>
    <tableColumn id="5" xr3:uid="{7A2E29E2-6D5C-40BE-87D8-A7FFB6B96262}" name="LOKAL MOBILE" totalsRowFunction="custom" dataDxfId="89" totalsRowDxfId="88">
      <totalsRowFormula>COUNTIF(Admin[LOKAL MOBILE], "v") / ROWS(Admin[LOKAL MOBILE])</totalsRowFormula>
    </tableColumn>
    <tableColumn id="6" xr3:uid="{BE3CCCE5-7F83-40BA-94AD-D11FE9765D7B}" name="HOSTING WEB" totalsRowFunction="custom" dataDxfId="87" totalsRowDxfId="86">
      <totalsRowFormula>COUNTIF(Admin[HOSTING WEB], "v") / ROWS(Admin[HOSTING WEB])</totalsRowFormula>
    </tableColumn>
    <tableColumn id="7" xr3:uid="{13A3FA70-03D9-40CC-8956-0269F5889D02}" name="HOSTING MOBILE" totalsRowFunction="custom" dataDxfId="85" totalsRowDxfId="84">
      <totalsRowFormula>COUNTIF(Admin[HOSTING MOBILE], "v") / ROWS(Admin[HOSTING MOBILE])</totalsRowFormula>
    </tableColumn>
    <tableColumn id="8" xr3:uid="{25D86C63-318C-4B06-885C-BD0FDE174436}" name="KETERANGAN" dataDxfId="83" totalsRowDxfId="82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2" totalsRowCount="1" headerRowDxfId="81" dataDxfId="79" headerRowBorderDxfId="80" tableBorderDxfId="78">
  <autoFilter ref="A1:I21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77" totalsRowDxfId="8"/>
    <tableColumn id="2" xr3:uid="{01DF50A6-3050-4DFE-85BD-09E09F7AD3A7}" name="FITUR" dataDxfId="76" totalsRowDxfId="7"/>
    <tableColumn id="3" xr3:uid="{7803D969-9E85-4539-8F8B-B6B79572FAAA}" name="UJI COBA" dataDxfId="75" totalsRowDxfId="6"/>
    <tableColumn id="9" xr3:uid="{B1CB7C17-0FC9-49AB-9C31-0341D2DB2041}" name="STATUS" totalsRowFunction="custom" dataDxfId="74" totalsRowDxfId="5">
      <totalsRowFormula>COUNTIF(Customer[STATUS], "v") / ROWS(Customer[STATUS])</totalsRowFormula>
    </tableColumn>
    <tableColumn id="4" xr3:uid="{D60BDC58-696B-4E7D-9C02-DE500DA99DBF}" name="LOKAL WEB" totalsRowFunction="custom" dataDxfId="73" totalsRowDxfId="4">
      <totalsRowFormula>COUNTIF(Customer[LOKAL WEB], "v") / ROWS(Customer[LOKAL WEB])</totalsRowFormula>
    </tableColumn>
    <tableColumn id="5" xr3:uid="{AFD41AF9-ED33-4248-A69E-1097C255C613}" name="LOKAL MOBILE" totalsRowFunction="custom" dataDxfId="72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71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0" totalsRowDxfId="1">
      <totalsRowFormula>COUNTIF(Customer[HOSTING MOBILE], "v") / ROWS(Customer[HOSTING MOBILE])</totalsRowFormula>
    </tableColumn>
    <tableColumn id="8" xr3:uid="{902FB9D4-FC4F-439F-806B-768330E75AFA}" name="KETERANGAN" dataDxfId="69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68" dataDxfId="66" headerRowBorderDxfId="67" tableBorderDxfId="65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64" totalsRowDxfId="63"/>
    <tableColumn id="2" xr3:uid="{7B6C15A7-3C40-4BB3-9F3C-7DFE57D6E567}" name="FITUR" dataDxfId="62" totalsRowDxfId="61"/>
    <tableColumn id="3" xr3:uid="{112EC755-C154-4925-9D17-B7E181566E49}" name="UJI COBA" dataDxfId="60" totalsRowDxfId="59"/>
    <tableColumn id="9" xr3:uid="{A160A6EB-FC7C-4954-A0B8-E97B048223E0}" name="STATUS" totalsRowFunction="custom" dataDxfId="58" totalsRowDxfId="57">
      <totalsRowFormula>COUNTIF(Pemilik_Alat[STATUS], "v") / ROWS(Pemilik_Alat[STATUS])</totalsRowFormula>
    </tableColumn>
    <tableColumn id="4" xr3:uid="{9C02A588-16D3-46E9-82B7-CBE2953D1A6E}" name="LOKAL WEB" totalsRowFunction="custom" dataDxfId="56" totalsRowDxfId="55">
      <totalsRowFormula>COUNTIF(Pemilik_Alat[LOKAL WEB], "v") / ROWS(Pemilik_Alat[LOKAL WEB])</totalsRowFormula>
    </tableColumn>
    <tableColumn id="5" xr3:uid="{92D23465-FAC9-45DC-8C78-74066B7C9518}" name="LOKAL MOBILE" totalsRowFunction="custom" dataDxfId="54" totalsRowDxfId="53">
      <totalsRowFormula>COUNTIF(Pemilik_Alat[LOKAL MOBILE], "v") / ROWS(Pemilik_Alat[LOKAL MOBILE])</totalsRowFormula>
    </tableColumn>
    <tableColumn id="6" xr3:uid="{1636528F-4D39-45B8-9E7A-A5822F4CE031}" name="HOSTING WEB" totalsRowFunction="custom" dataDxfId="52" totalsRowDxfId="51">
      <totalsRowFormula>COUNTIF(Pemilik_Alat[HOSTING WEB], "v") / ROWS(Pemilik_Alat[HOSTING WEB])</totalsRowFormula>
    </tableColumn>
    <tableColumn id="7" xr3:uid="{5F5BAF72-883C-4E34-B009-BBDFB70FBB1F}" name="HOSTING MOBILE" totalsRowFunction="custom" dataDxfId="50" totalsRowDxfId="49">
      <totalsRowFormula>COUNTIF(Pemilik_Alat[HOSTING MOBILE], "v") / ROWS(Pemilik_Alat[HOSTING MOBILE])</totalsRowFormula>
    </tableColumn>
    <tableColumn id="8" xr3:uid="{AFEA982B-71DC-431F-8810-D242D9F5B9AB}" name="KETERANGAN" dataDxfId="48" totalsRowDxfId="47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46" dataDxfId="44" headerRowBorderDxfId="45" tableBorderDxfId="43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42" totalsRowDxfId="41"/>
    <tableColumn id="2" xr3:uid="{973E9EB9-0200-462D-8423-5DC164D35977}" name="FITUR" dataDxfId="40" totalsRowDxfId="39"/>
    <tableColumn id="3" xr3:uid="{35525563-21C1-44C5-9AB1-FCB2E9CECC0E}" name="UJI COBA" dataDxfId="38" totalsRowDxfId="37"/>
    <tableColumn id="9" xr3:uid="{A160946F-38E3-49FE-82A8-B2F5D46372D1}" name="STATUS" totalsRowFunction="custom" dataDxfId="36" totalsRowDxfId="35">
      <totalsRowFormula>COUNTIF(Tempat_Olahraga[STATUS], "v") / ROWS(Tempat_Olahraga[STATUS])</totalsRowFormula>
    </tableColumn>
    <tableColumn id="4" xr3:uid="{116D6469-A977-4C5C-9347-CC1663CC387C}" name="LOKAL WEB" totalsRowFunction="custom" dataDxfId="34" totalsRowDxfId="33">
      <totalsRowFormula>COUNTIF(Tempat_Olahraga[LOKAL WEB], "v") / ROWS(Tempat_Olahraga[LOKAL WEB])</totalsRowFormula>
    </tableColumn>
    <tableColumn id="5" xr3:uid="{5DE3A2FF-E7F4-4183-B727-BEE90008CD8F}" name="LOKAL MOBILE" totalsRowFunction="custom" dataDxfId="32" totalsRowDxfId="31">
      <totalsRowFormula>COUNTIF(Tempat_Olahraga[LOKAL MOBILE], "v") / ROWS(Tempat_Olahraga[LOKAL MOBILE])</totalsRowFormula>
    </tableColumn>
    <tableColumn id="6" xr3:uid="{D82E6B94-206F-4934-B92D-111B3AD84617}" name="HOSTING WEB" totalsRowFunction="custom" dataDxfId="30" totalsRowDxfId="29">
      <totalsRowFormula>COUNTIF(Tempat_Olahraga[HOSTING WEB], "v") / ROWS(Tempat_Olahraga[HOSTING WEB])</totalsRowFormula>
    </tableColumn>
    <tableColumn id="7" xr3:uid="{67704FA7-4E5D-42DB-86BA-F6EA64F358B0}" name="HOSTING MOBILE" totalsRowFunction="custom" dataDxfId="28" totalsRowDxfId="27">
      <totalsRowFormula>COUNTIF(Tempat_Olahraga[HOSTING MOBILE], "v") / ROWS(Tempat_Olahraga[HOSTING MOBILE])</totalsRowFormula>
    </tableColumn>
    <tableColumn id="8" xr3:uid="{F2C334FF-FD67-4E94-8545-D6F75EDF81B1}" name="KETERANGAN" dataDxfId="26" totalsRowDxfId="25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D25" sqref="D2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14</v>
      </c>
      <c r="F2" s="15" t="s">
        <v>15</v>
      </c>
      <c r="G2" s="15" t="s">
        <v>20</v>
      </c>
    </row>
    <row r="3" spans="2:7" ht="13" x14ac:dyDescent="0.3">
      <c r="B3" s="14" t="s">
        <v>11</v>
      </c>
      <c r="C3" s="16">
        <f>Admin[[#Totals],[STATUS]]</f>
        <v>0.7857142857142857</v>
      </c>
      <c r="D3" s="16">
        <f>Customer[[#Totals],[STATUS]]</f>
        <v>0.45</v>
      </c>
      <c r="E3" s="16">
        <f>Pemilik_Alat[[#Totals],[STATUS]]</f>
        <v>0.93939393939393945</v>
      </c>
      <c r="F3" s="16">
        <f>Tempat_Olahraga[[#Totals],[STATUS]]</f>
        <v>0.93181818181818177</v>
      </c>
      <c r="G3" s="17">
        <f>SUM(C3:F3) / 4</f>
        <v>0.77673160173160172</v>
      </c>
    </row>
    <row r="4" spans="2:7" ht="13" x14ac:dyDescent="0.3">
      <c r="B4" s="14" t="s">
        <v>16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17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18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19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9" activePane="bottomLeft" state="frozen"/>
      <selection pane="bottomLeft" activeCell="B23" sqref="B23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38</v>
      </c>
      <c r="C4" s="6" t="s">
        <v>39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42</v>
      </c>
      <c r="C5" s="6" t="s">
        <v>42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27</v>
      </c>
      <c r="B6" s="6" t="s">
        <v>15</v>
      </c>
      <c r="C6" s="6" t="s">
        <v>26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55</v>
      </c>
      <c r="D7" s="5" t="s">
        <v>25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28</v>
      </c>
      <c r="B8" s="18" t="s">
        <v>31</v>
      </c>
      <c r="C8" s="18" t="s">
        <v>32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33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49</v>
      </c>
      <c r="B10" s="6" t="s">
        <v>100</v>
      </c>
      <c r="C10" s="6" t="s">
        <v>102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15</v>
      </c>
      <c r="C11" s="6" t="s">
        <v>101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103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29</v>
      </c>
      <c r="C13" s="18" t="s">
        <v>59</v>
      </c>
      <c r="D13" s="5" t="s">
        <v>25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112</v>
      </c>
      <c r="C14" s="18" t="s">
        <v>44</v>
      </c>
      <c r="D14" s="5" t="s">
        <v>25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36</v>
      </c>
      <c r="C15" s="18" t="s">
        <v>111</v>
      </c>
      <c r="D15" s="5" t="s">
        <v>25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113</v>
      </c>
      <c r="C16" s="18" t="s">
        <v>114</v>
      </c>
      <c r="D16" s="5" t="s">
        <v>25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105</v>
      </c>
      <c r="C17" s="6" t="s">
        <v>106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110</v>
      </c>
      <c r="D18" s="5" t="s">
        <v>25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40</v>
      </c>
      <c r="B19" s="6" t="s">
        <v>134</v>
      </c>
      <c r="C19" s="6" t="s">
        <v>104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129</v>
      </c>
      <c r="D20" s="5" t="s">
        <v>25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107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108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135</v>
      </c>
      <c r="C23" s="6" t="s">
        <v>104</v>
      </c>
      <c r="D23" s="5"/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129</v>
      </c>
      <c r="D24" s="5"/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107</v>
      </c>
      <c r="D25" s="5"/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108</v>
      </c>
      <c r="D26" s="5"/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64</v>
      </c>
      <c r="B27" s="6" t="s">
        <v>66</v>
      </c>
      <c r="C27" s="6" t="s">
        <v>70</v>
      </c>
      <c r="D27" s="5" t="s">
        <v>25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67</v>
      </c>
      <c r="C28" s="6" t="s">
        <v>71</v>
      </c>
      <c r="D28" s="5" t="s">
        <v>25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68</v>
      </c>
      <c r="C29" s="6" t="s">
        <v>72</v>
      </c>
      <c r="D29" s="5" t="s">
        <v>25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0.7857142857142857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24" priority="5" operator="equal">
      <formula>"?"</formula>
    </cfRule>
    <cfRule type="cellIs" dxfId="23" priority="6" operator="equal">
      <formula>"V"</formula>
    </cfRule>
    <cfRule type="cellIs" dxfId="22" priority="7" operator="equal">
      <formula>"x"</formula>
    </cfRule>
    <cfRule type="containsBlanks" dxfId="21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2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48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128</v>
      </c>
      <c r="D6" s="5"/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40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42</v>
      </c>
      <c r="C8" s="6" t="s">
        <v>42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49</v>
      </c>
      <c r="B9" s="6" t="s">
        <v>15</v>
      </c>
      <c r="C9" s="6" t="s">
        <v>111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20"/>
      <c r="B10" s="20"/>
      <c r="C10" s="20" t="s">
        <v>45</v>
      </c>
      <c r="D10" s="5" t="s">
        <v>25</v>
      </c>
      <c r="E10" s="21"/>
      <c r="F10" s="21"/>
      <c r="G10" s="21"/>
      <c r="H10" s="21"/>
      <c r="I10" s="2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83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20"/>
      <c r="B12" s="20"/>
      <c r="C12" s="20" t="s">
        <v>34</v>
      </c>
      <c r="D12" s="5" t="s">
        <v>25</v>
      </c>
      <c r="E12" s="21"/>
      <c r="F12" s="21"/>
      <c r="G12" s="21"/>
      <c r="H12" s="21"/>
      <c r="I12" s="2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84</v>
      </c>
      <c r="C14" s="6" t="s">
        <v>85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97</v>
      </c>
      <c r="C15" s="6" t="s">
        <v>99</v>
      </c>
      <c r="D15" s="5"/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86</v>
      </c>
      <c r="B16" s="6" t="s">
        <v>87</v>
      </c>
      <c r="C16" s="6" t="s">
        <v>88</v>
      </c>
      <c r="D16" s="5"/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89</v>
      </c>
      <c r="B17" s="6" t="s">
        <v>15</v>
      </c>
      <c r="C17" s="6" t="s">
        <v>91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 t="s">
        <v>29</v>
      </c>
      <c r="C18" s="6" t="s">
        <v>92</v>
      </c>
      <c r="D18" s="5"/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 t="s">
        <v>90</v>
      </c>
      <c r="B19" s="6" t="s">
        <v>15</v>
      </c>
      <c r="C19" s="6" t="s">
        <v>93</v>
      </c>
      <c r="D19" s="5"/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 t="s">
        <v>29</v>
      </c>
      <c r="C20" s="6" t="s">
        <v>94</v>
      </c>
      <c r="D20" s="5"/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 t="s">
        <v>95</v>
      </c>
      <c r="B21" s="6" t="s">
        <v>98</v>
      </c>
      <c r="C21" s="6" t="s">
        <v>96</v>
      </c>
      <c r="D21" s="5"/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/>
      <c r="D22" s="12">
        <f>COUNTIF(Customer[STATUS], "v") / ROWS(Customer[STATUS])</f>
        <v>0.45</v>
      </c>
      <c r="E22" s="12">
        <f>COUNTIF(Customer[LOKAL WEB], "v") / ROWS(Customer[LOKAL WEB])</f>
        <v>0</v>
      </c>
      <c r="F22" s="12">
        <f>COUNTIF(Customer[LOKAL MOBILE], "v") / ROWS(Customer[LOKAL MOBILE])</f>
        <v>0</v>
      </c>
      <c r="G22" s="12">
        <f>COUNTIF(Customer[HOSTING WEB], "v") / ROWS(Customer[HOSTING WEB])</f>
        <v>0</v>
      </c>
      <c r="H22" s="12">
        <f>COUNTIF(Customer[HOSTING MOBILE], "v") / ROWS(Customer[HOSTING MOBILE])</f>
        <v>0</v>
      </c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/>
      <c r="C23" s="6"/>
      <c r="D23" s="5"/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5"/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</sheetData>
  <conditionalFormatting sqref="D23:H139 D2:H21">
    <cfRule type="cellIs" dxfId="20" priority="5" operator="equal">
      <formula>"?"</formula>
    </cfRule>
    <cfRule type="cellIs" dxfId="19" priority="6" operator="equal">
      <formula>"V"</formula>
    </cfRule>
    <cfRule type="cellIs" dxfId="18" priority="7" operator="equal">
      <formula>"x"</formula>
    </cfRule>
    <cfRule type="containsBlanks" dxfId="17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29</v>
      </c>
      <c r="C8" s="6" t="s">
        <v>30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34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35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49</v>
      </c>
      <c r="B11" s="6" t="s">
        <v>15</v>
      </c>
      <c r="C11" s="6" t="s">
        <v>50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109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43</v>
      </c>
      <c r="C13" s="6" t="s">
        <v>47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60</v>
      </c>
      <c r="C14" s="6" t="s">
        <v>59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51</v>
      </c>
      <c r="B15" s="6" t="s">
        <v>53</v>
      </c>
      <c r="C15" s="6" t="s">
        <v>61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62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116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121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125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131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133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52</v>
      </c>
      <c r="C23" s="6" t="s">
        <v>63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74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131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133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54</v>
      </c>
      <c r="C29" s="6" t="s">
        <v>119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118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64</v>
      </c>
      <c r="B31" s="6" t="s">
        <v>65</v>
      </c>
      <c r="C31" s="6" t="s">
        <v>69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66</v>
      </c>
      <c r="C32" s="6" t="s">
        <v>70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67</v>
      </c>
      <c r="C33" s="6" t="s">
        <v>71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68</v>
      </c>
      <c r="C34" s="6" t="s">
        <v>72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16" priority="5" operator="equal">
      <formula>"?"</formula>
    </cfRule>
    <cfRule type="cellIs" dxfId="15" priority="6" operator="equal">
      <formula>"V"</formula>
    </cfRule>
    <cfRule type="cellIs" dxfId="14" priority="7" operator="equal">
      <formula>"x"</formula>
    </cfRule>
    <cfRule type="containsBlanks" dxfId="13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2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21</v>
      </c>
      <c r="C2" s="6" t="s">
        <v>22</v>
      </c>
      <c r="D2" s="5" t="s">
        <v>25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23</v>
      </c>
      <c r="D3" s="5" t="s">
        <v>25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24</v>
      </c>
      <c r="D4" s="5" t="s">
        <v>25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38</v>
      </c>
      <c r="C5" s="6" t="s">
        <v>39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40</v>
      </c>
      <c r="C6" s="6" t="s">
        <v>41</v>
      </c>
      <c r="D6" s="5" t="s">
        <v>25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42</v>
      </c>
      <c r="C7" s="6" t="s">
        <v>42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28</v>
      </c>
      <c r="B8" s="6" t="s">
        <v>36</v>
      </c>
      <c r="C8" s="6" t="s">
        <v>37</v>
      </c>
      <c r="D8" s="5" t="s">
        <v>25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45</v>
      </c>
      <c r="D9" s="5" t="s">
        <v>25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46</v>
      </c>
      <c r="D10" s="5" t="s">
        <v>25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29</v>
      </c>
      <c r="C11" s="6" t="s">
        <v>30</v>
      </c>
      <c r="D11" s="5" t="s">
        <v>25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34</v>
      </c>
      <c r="D12" s="5" t="s">
        <v>25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35</v>
      </c>
      <c r="D13" s="5" t="s">
        <v>25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126</v>
      </c>
      <c r="D14" s="5" t="s">
        <v>25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127</v>
      </c>
      <c r="D15" s="5" t="s">
        <v>25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49</v>
      </c>
      <c r="B16" s="6" t="s">
        <v>43</v>
      </c>
      <c r="C16" s="6" t="s">
        <v>47</v>
      </c>
      <c r="D16" s="5" t="s">
        <v>25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29</v>
      </c>
      <c r="C17" s="6" t="s">
        <v>59</v>
      </c>
      <c r="D17" s="5" t="s">
        <v>25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34</v>
      </c>
      <c r="D18" s="5" t="s">
        <v>25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75</v>
      </c>
      <c r="C19" s="6" t="s">
        <v>76</v>
      </c>
      <c r="D19" s="5" t="s">
        <v>25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110</v>
      </c>
      <c r="D20" s="5" t="s">
        <v>25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60</v>
      </c>
      <c r="C21" s="6" t="s">
        <v>59</v>
      </c>
      <c r="D21" s="5" t="s">
        <v>25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34</v>
      </c>
      <c r="D22" s="5" t="s">
        <v>25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51</v>
      </c>
      <c r="B23" s="6" t="s">
        <v>52</v>
      </c>
      <c r="C23" s="6" t="s">
        <v>57</v>
      </c>
      <c r="D23" s="5" t="s">
        <v>25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58</v>
      </c>
      <c r="D24" s="5" t="s">
        <v>25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115</v>
      </c>
      <c r="D25" s="5" t="s">
        <v>25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123</v>
      </c>
      <c r="D26" s="5" t="s">
        <v>25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120</v>
      </c>
      <c r="D27" s="5" t="s">
        <v>25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130</v>
      </c>
      <c r="D28" s="5" t="s">
        <v>25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132</v>
      </c>
      <c r="D29" s="5" t="s">
        <v>25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53</v>
      </c>
      <c r="C30" s="6" t="s">
        <v>56</v>
      </c>
      <c r="D30" s="5" t="s">
        <v>25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73</v>
      </c>
      <c r="D31" s="5" t="s">
        <v>25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116</v>
      </c>
      <c r="D32" s="5" t="s">
        <v>25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124</v>
      </c>
      <c r="D33" s="5" t="s">
        <v>25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122</v>
      </c>
      <c r="D34" s="5" t="s">
        <v>25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130</v>
      </c>
      <c r="D35" s="5" t="s">
        <v>25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132</v>
      </c>
      <c r="D36" s="5" t="s">
        <v>25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54</v>
      </c>
      <c r="C37" s="6" t="s">
        <v>118</v>
      </c>
      <c r="D37" s="5" t="s">
        <v>25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119</v>
      </c>
      <c r="D38" s="5" t="s">
        <v>25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77</v>
      </c>
      <c r="B39" s="6" t="s">
        <v>78</v>
      </c>
      <c r="C39" s="6" t="s">
        <v>79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80</v>
      </c>
      <c r="B40" s="6" t="s">
        <v>81</v>
      </c>
      <c r="C40" s="6" t="s">
        <v>117</v>
      </c>
      <c r="D40" s="5" t="s">
        <v>25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82</v>
      </c>
      <c r="D41" s="5" t="s">
        <v>25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64</v>
      </c>
      <c r="B42" s="6" t="s">
        <v>65</v>
      </c>
      <c r="C42" s="6" t="s">
        <v>69</v>
      </c>
      <c r="D42" s="5" t="s">
        <v>25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66</v>
      </c>
      <c r="C43" s="6" t="s">
        <v>70</v>
      </c>
      <c r="D43" s="5" t="s">
        <v>25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67</v>
      </c>
      <c r="C44" s="6" t="s">
        <v>71</v>
      </c>
      <c r="D44" s="5" t="s">
        <v>25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68</v>
      </c>
      <c r="C45" s="6" t="s">
        <v>72</v>
      </c>
      <c r="D45" s="5" t="s">
        <v>25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0.93181818181818177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12" priority="5" operator="equal">
      <formula>"?"</formula>
    </cfRule>
    <cfRule type="cellIs" dxfId="11" priority="6" operator="equal">
      <formula>"V"</formula>
    </cfRule>
    <cfRule type="cellIs" dxfId="10" priority="7" operator="equal">
      <formula>"x"</formula>
    </cfRule>
    <cfRule type="containsBlanks" dxfId="9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2023-10-01T12:46:08Z</dcterms:modified>
</cp:coreProperties>
</file>