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1F165581-7918-43A9-8887-14FFADFDCD0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4" i="8"/>
  <c r="D4" i="9" s="1"/>
  <c r="F24" i="8"/>
  <c r="D5" i="9" s="1"/>
  <c r="G24" i="8"/>
  <c r="D6" i="9" s="1"/>
  <c r="H24" i="8"/>
  <c r="D7" i="9" s="1"/>
  <c r="E30" i="1"/>
  <c r="C4" i="9" s="1"/>
  <c r="F30" i="1"/>
  <c r="C5" i="9" s="1"/>
  <c r="G30" i="1"/>
  <c r="C6" i="9" s="1"/>
  <c r="H30" i="1"/>
  <c r="C7" i="9" s="1"/>
  <c r="D24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<sst xmlns="http://schemas.openxmlformats.org/spreadsheetml/2006/main" count="376" uniqueCount="140">
  <si>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</si>
  <si>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</si>
  <si>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</si>
  <si>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</si>
  <si>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</si>
  <si>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</si>
  <si>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</si>
  <si>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</si>
  <si>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</si>
  <si>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</si>
  <si>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</si>
  <si>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</si>
  <si>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</si>
  <si>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</si>
  <si>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</si>
  <si>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</si>
  <si>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</si>
  <si>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</si>
  <si>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</si>
  <si>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</si>
  <si>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</si>
  <si>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</si>
  <si>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</si>
  <si>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</si>
  <si>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</si>
  <si>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</si>
  <si>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</si>
  <si>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</si>
  <si>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</si>
  <si>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</si>
  <si>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</si>
  <si>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</si>
  <si>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</si>
  <si>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</si>
  <si>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</si>
  <si>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</si>
  <si>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</si>
  <si>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</si>
  <si>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</si>
  <si>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</si>
  <si>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</si>
  <si>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</si>
  <si>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</si>
  <si>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</si>
  <si>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</si>
  <si>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</si>
  <si>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</si>
  <si>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</si>
  <si>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</si>
  <si>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</si>
  <si>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</si>
  <si>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</si>
  <si>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</si>
  <si>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</si>
  <si>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</si>
  <si>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</si>
  <si>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</si>
  <si>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</si>
  <si>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</si>
  <si>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</si>
  <si>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</si>
  <si>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</si>
  <si>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</si>
  <si>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</si>
  <si>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</si>
  <si>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</si>
  <si>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</si>
  <si>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</si>
  <si>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</si>
  <si>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</si>
  <si>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</si>
  <si>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</si>
  <si>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</si>
  <si>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</si>
  <si>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</si>
  <si>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</si>
  <si>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</si>
  <si>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</si>
  <si>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</si>
  <si>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</si>
  <si>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</si>
  <si>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</si>
  <si>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</si>
  <si>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</si>
  <si>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</si>
  <si>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</si>
  <si>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</si>
  <si>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</si>
  <si>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</si>
  <si>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</si>
  <si>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</si>
  <si>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</si>
  <si>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</si>
  <si>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</si>
  <si>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</si>
  <si>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</si>
  <si>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</si>
  <si>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</si>
  <si>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</si>
  <si>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</si>
  <si>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</si>
  <si>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</si>
  <si>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</si>
  <si>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</si>
  <si>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</si>
  <si>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</si>
  <si>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</si>
  <si>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</si>
  <si>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</si>
  <si>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</si>
  <si>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</si>
  <si>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</si>
  <si>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</si>
  <si>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</si>
  <si>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</si>
  <si>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</si>
  <si>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</si>
  <si>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</si>
  <si>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</si>
  <si>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</si>
  <si>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</si>
  <si>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</si>
  <si>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</si>
  <si>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</si>
  <si>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</si>
  <si>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</si>
  <si>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</si>
  <si>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</si>
  <si>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</si>
  <si>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</si>
  <si>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</si>
  <si>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</si>
  <si>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</si>
  <si>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</si>
  <si>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</si>
  <si>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</si>
  <si>
    <t>Keranjang</t>
  </si>
  <si>
    <t>Daftar Keranjang</t>
  </si>
  <si>
    <t>Booking</t>
  </si>
  <si>
    <t>Booking lapangan dan 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</si>
</sst>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4" totalsRowCount="1" headerRowDxfId="81" dataDxfId="79" headerRowBorderDxfId="80" tableBorderDxfId="78">
  <autoFilter ref="A1:I2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8"/>
    <tableColumn id="2" xr3:uid="{01DF50A6-3050-4DFE-85BD-09E09F7AD3A7}" name="FITUR" dataDxfId="76" totalsRowDxfId="7"/>
    <tableColumn id="3" xr3:uid="{7803D969-9E85-4539-8F8B-B6B79572FAAA}" name="UJI COBA" dataDxfId="75" totalsRowDxfId="6"/>
    <tableColumn id="9" xr3:uid="{B1CB7C17-0FC9-49AB-9C31-0341D2DB2041}" name="STATUS" totalsRowFunction="custom" dataDxfId="74" totalsRowDxfId="5">
      <totalsRowFormula>COUNTIF(Customer[STATUS], "v") / ROWS(Customer[STATUS])</totalsRowFormula>
    </tableColumn>
    <tableColumn id="4" xr3:uid="{D60BDC58-696B-4E7D-9C02-DE500DA99DBF}" name="LOKAL WEB" totalsRowFunction="custom" dataDxfId="73" totalsRowDxfId="4">
      <totalsRowFormula>COUNTIF(Customer[LOKAL WEB], "v") / ROWS(Customer[LOKAL WEB])</totalsRowFormula>
    </tableColumn>
    <tableColumn id="5" xr3:uid="{AFD41AF9-ED33-4248-A69E-1097C255C613}" name="LOKAL MOBILE" totalsRowFunction="custom" dataDxfId="72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">
      <totalsRowFormula>COUNTIF(Customer[HOSTING MOBILE], "v") / ROWS(Customer[HOSTING MOBILE])</totalsRowFormula>
    </tableColumn>
    <tableColumn id="8" xr3:uid="{902FB9D4-FC4F-439F-806B-768330E75AFA}" name="KETERANGAN" dataDxfId="69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68" dataDxfId="66" headerRowBorderDxfId="67" tableBorderDxfId="65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C25" sqref="C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0.7857142857142857</v>
      </c>
      <c r="D3" s="16">
        <f>Customer[[#Totals],[STATUS]]</f>
        <v>0.63636363636363635</v>
      </c>
      <c r="E3" s="16">
        <f>Pemilik_Alat[[#Totals],[STATUS]]</f>
        <v>0.93939393939393945</v>
      </c>
      <c r="F3" s="16">
        <f>Tempat_Olahraga[[#Totals],[STATUS]]</f>
        <v>0.93181818181818177</v>
      </c>
      <c r="G3" s="17">
        <f>SUM(C3:F3) / 4</f>
        <v>0.82332251082251084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9" activePane="bottomLeft" state="frozen"/>
      <selection pane="bottomLeft" activeCell="B23" sqref="B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100</v>
      </c>
      <c r="C10" s="6" t="s">
        <v>102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112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111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113</v>
      </c>
      <c r="C16" s="18" t="s">
        <v>114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105</v>
      </c>
      <c r="C17" s="6" t="s">
        <v>106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110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134</v>
      </c>
      <c r="C19" s="6" t="s">
        <v>104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129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108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135</v>
      </c>
      <c r="C23" s="6" t="s">
        <v>104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129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107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108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64</v>
      </c>
      <c r="B27" s="6" t="s">
        <v>66</v>
      </c>
      <c r="C27" s="6" t="s">
        <v>70</v>
      </c>
      <c r="D27" s="5" t="s">
        <v>25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67</v>
      </c>
      <c r="C28" s="6" t="s">
        <v>71</v>
      </c>
      <c r="D28" s="5" t="s">
        <v>25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68</v>
      </c>
      <c r="C29" s="6" t="s">
        <v>72</v>
      </c>
      <c r="D29" s="5" t="s">
        <v>25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0.7857142857142857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4"/>
  <sheetViews>
    <sheetView tabSelected="1" zoomScaleNormal="100" workbookViewId="0">
      <pane ySplit="1" topLeftCell="A3" activePane="bottomLeft" state="frozen"/>
      <selection pane="bottomLeft" activeCell="E22" sqref="E22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 t="s">
        <v>25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128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111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83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84</v>
      </c>
      <c r="C14" s="6" t="s">
        <v>85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97</v>
      </c>
      <c r="C15" s="6" t="s">
        <v>99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136</v>
      </c>
      <c r="C16" s="6" t="s">
        <v>137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86</v>
      </c>
      <c r="B17" s="6" t="s">
        <v>87</v>
      </c>
      <c r="C17" s="6" t="s">
        <v>88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89</v>
      </c>
      <c r="B18" s="6" t="s">
        <v>15</v>
      </c>
      <c r="C18" s="6" t="s">
        <v>91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92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90</v>
      </c>
      <c r="B20" s="6" t="s">
        <v>15</v>
      </c>
      <c r="C20" s="6" t="s">
        <v>93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29</v>
      </c>
      <c r="C21" s="6" t="s">
        <v>94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 t="s">
        <v>138</v>
      </c>
      <c r="B22" s="6" t="s">
        <v>139</v>
      </c>
      <c r="C22" s="6" t="s">
        <v>139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95</v>
      </c>
      <c r="B23" s="6" t="s">
        <v>98</v>
      </c>
      <c r="C23" s="6" t="s">
        <v>96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12">
        <f>COUNTIF(Customer[STATUS], "v") / ROWS(Customer[STATUS])</f>
        <v>0.63636363636363635</v>
      </c>
      <c r="E24" s="12">
        <f>COUNTIF(Customer[LOKAL WEB], "v") / ROWS(Customer[LOKAL WEB])</f>
        <v>0</v>
      </c>
      <c r="F24" s="12">
        <f>COUNTIF(Customer[LOKAL MOBILE], "v") / ROWS(Customer[LOKAL MOBILE])</f>
        <v>0</v>
      </c>
      <c r="G24" s="12">
        <f>COUNTIF(Customer[HOSTING WEB], "v") / ROWS(Customer[HOSTING WEB])</f>
        <v>0</v>
      </c>
      <c r="H24" s="12">
        <f>COUNTIF(Customer[HOSTING MOBILE], "v") / ROWS(Customer[HOSTING MOBILE])</f>
        <v>0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</sheetData>
  <conditionalFormatting sqref="D2:H23 D25:H141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109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51</v>
      </c>
      <c r="B15" s="6" t="s">
        <v>53</v>
      </c>
      <c r="C15" s="6" t="s">
        <v>61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62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116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121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125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131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133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52</v>
      </c>
      <c r="C23" s="6" t="s">
        <v>63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131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54</v>
      </c>
      <c r="C29" s="6" t="s">
        <v>119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118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64</v>
      </c>
      <c r="B31" s="6" t="s">
        <v>65</v>
      </c>
      <c r="C31" s="6" t="s">
        <v>69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66</v>
      </c>
      <c r="C32" s="6" t="s">
        <v>70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67</v>
      </c>
      <c r="C33" s="6" t="s">
        <v>71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68</v>
      </c>
      <c r="C34" s="6" t="s">
        <v>72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126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127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75</v>
      </c>
      <c r="C19" s="6" t="s">
        <v>76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110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120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130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132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116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124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130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118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119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77</v>
      </c>
      <c r="B39" s="6" t="s">
        <v>78</v>
      </c>
      <c r="C39" s="6" t="s">
        <v>79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80</v>
      </c>
      <c r="B40" s="6" t="s">
        <v>81</v>
      </c>
      <c r="C40" s="6" t="s">
        <v>117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82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64</v>
      </c>
      <c r="B42" s="6" t="s">
        <v>65</v>
      </c>
      <c r="C42" s="6" t="s">
        <v>69</v>
      </c>
      <c r="D42" s="5" t="s">
        <v>25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66</v>
      </c>
      <c r="C43" s="6" t="s">
        <v>70</v>
      </c>
      <c r="D43" s="5" t="s">
        <v>25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67</v>
      </c>
      <c r="C44" s="6" t="s">
        <v>71</v>
      </c>
      <c r="D44" s="5" t="s">
        <v>25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68</v>
      </c>
      <c r="C45" s="6" t="s">
        <v>72</v>
      </c>
      <c r="D45" s="5" t="s">
        <v>25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0.93181818181818177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2023-10-05T08:43:29Z</dcterms:modified>
</cp:coreProperties>
</file>