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97306AB4-57FA-4727-9B35-4E3B4EF214E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8" i="10"/>
  <c r="E7" i="9" s="1"/>
  <c r="G38" i="10"/>
  <c r="E6" i="9" s="1"/>
  <c r="F38" i="10"/>
  <c r="E5" i="9" s="1"/>
  <c r="E38" i="10"/>
  <c r="E4" i="9" s="1"/>
  <c r="D38" i="10"/>
  <c r="E3" i="9" s="1"/>
  <c r="E21" i="8"/>
  <c r="D4" i="9" s="1"/>
  <c r="F21" i="8"/>
  <c r="D5" i="9" s="1"/>
  <c r="G21" i="8"/>
  <c r="D6" i="9" s="1"/>
  <c r="H21" i="8"/>
  <c r="D7" i="9" s="1"/>
  <c r="E30" i="1"/>
  <c r="C4" i="9" s="1"/>
  <c r="F30" i="1"/>
  <c r="C5" i="9" s="1"/>
  <c r="G30" i="1"/>
  <c r="C6" i="9" s="1"/>
  <c r="H30" i="1"/>
  <c r="C7" i="9" s="1"/>
  <c r="D21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<sst xmlns="http://schemas.openxmlformats.org/spreadsheetml/2006/main" count="354" uniqueCount="140">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</sst>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8"/>
    <tableColumn id="2" xr3:uid="{2C05DE00-293B-4F1C-9081-C8FBAEB06757}" name="FITUR" dataDxfId="98" totalsRowDxfId="7"/>
    <tableColumn id="3" xr3:uid="{52CE83E0-AB43-4FFD-991A-1B4A15094CF1}" name="UJI COBA" dataDxfId="97" totalsRowDxfId="6"/>
    <tableColumn id="10" xr3:uid="{17708C48-9DDA-47DF-8919-5E16F04F1A16}" name="STATUS" totalsRowFunction="custom" dataDxfId="96" totalsRowDxfId="5">
      <totalsRowFormula>COUNTIF(Admin[STATUS], "v") / ROWS(Admin[STATUS])</totalsRowFormula>
    </tableColumn>
    <tableColumn id="4" xr3:uid="{A17B1182-B49C-4DD5-B0B5-5B31BB7E906C}" name="LOKAL WEB" totalsRowFunction="custom" dataDxfId="95" totalsRowDxfId="4">
      <totalsRowFormula>COUNTIF(Admin[LOKAL WEB], "v") / ROWS(Admin[LOKAL WEB])</totalsRowFormula>
    </tableColumn>
    <tableColumn id="5" xr3:uid="{7A2E29E2-6D5C-40BE-87D8-A7FFB6B96262}" name="LOKAL MOBILE" totalsRowFunction="custom" dataDxfId="94" totalsRowDxfId="3">
      <totalsRowFormula>COUNTIF(Admin[LOKAL MOBILE], "v") / ROWS(Admin[LOKAL MOBILE])</totalsRowFormula>
    </tableColumn>
    <tableColumn id="6" xr3:uid="{BE3CCCE5-7F83-40BA-94AD-D11FE9765D7B}" name="HOSTING WEB" totalsRowFunction="custom" dataDxfId="93" totalsRowDxfId="2">
      <totalsRowFormula>COUNTIF(Admin[HOSTING WEB], "v") / ROWS(Admin[HOSTING WEB])</totalsRowFormula>
    </tableColumn>
    <tableColumn id="7" xr3:uid="{13A3FA70-03D9-40CC-8956-0269F5889D02}" name="HOSTING MOBILE" totalsRowFunction="custom" dataDxfId="92" totalsRowDxfId="1">
      <totalsRowFormula>COUNTIF(Admin[HOSTING MOBILE], "v") / ROWS(Admin[HOSTING MOBILE])</totalsRowFormula>
    </tableColumn>
    <tableColumn id="8" xr3:uid="{25D86C63-318C-4B06-885C-BD0FDE174436}" name="KETERANGAN" dataDxfId="91" totalsRowDxfId="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90" dataDxfId="88" headerRowBorderDxfId="89" tableBorderDxfId="87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5"/>
    <tableColumn id="2" xr3:uid="{01DF50A6-3050-4DFE-85BD-09E09F7AD3A7}" name="FITUR" dataDxfId="84" totalsRowDxfId="83"/>
    <tableColumn id="3" xr3:uid="{7803D969-9E85-4539-8F8B-B6B79572FAAA}" name="UJI COBA" dataDxfId="82" totalsRowDxfId="81"/>
    <tableColumn id="9" xr3:uid="{B1CB7C17-0FC9-49AB-9C31-0341D2DB2041}" name="STATUS" totalsRowFunction="custom" dataDxfId="80" totalsRowDxfId="79">
      <totalsRowFormula>COUNTIF(Customer[STATUS], "v") / ROWS(Customer[STATUS])</totalsRowFormula>
    </tableColumn>
    <tableColumn id="4" xr3:uid="{D60BDC58-696B-4E7D-9C02-DE500DA99DBF}" name="LOKAL WEB" totalsRowFunction="custom" dataDxfId="78" totalsRowDxfId="77">
      <totalsRowFormula>COUNTIF(Customer[LOKAL WEB], "v") / ROWS(Customer[LOKAL WEB])</totalsRowFormula>
    </tableColumn>
    <tableColumn id="5" xr3:uid="{AFD41AF9-ED33-4248-A69E-1097C255C613}" name="LOKAL MOBILE" totalsRowFunction="custom" dataDxfId="76" totalsRowDxfId="75">
      <totalsRowFormula>COUNTIF(Customer[LOKAL MOBILE], "v") / ROWS(Customer[LOKAL MOBILE])</totalsRowFormula>
    </tableColumn>
    <tableColumn id="6" xr3:uid="{3D4493AD-0EFF-422C-9B5C-8F058D0FE38B}" name="HOSTING WEB" totalsRowFunction="custom" dataDxfId="74" totalsRowDxfId="73">
      <totalsRowFormula>COUNTIF(Customer[HOSTING WEB], "v") / ROWS(Customer[HOSTING WEB])</totalsRowFormula>
    </tableColumn>
    <tableColumn id="7" xr3:uid="{68EA555E-90BB-461D-A5EA-D2CDCFC9E7A4}" name="HOSTING MOBILE" totalsRowFunction="custom" dataDxfId="72" totalsRowDxfId="71">
      <totalsRowFormula>COUNTIF(Customer[HOSTING MOBILE], "v") / ROWS(Customer[HOSTING MOBILE])</totalsRowFormula>
    </tableColumn>
    <tableColumn id="8" xr3:uid="{902FB9D4-FC4F-439F-806B-768330E75AFA}" name="KETERANGAN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8" totalsRowCount="1" headerRowDxfId="68" dataDxfId="66" headerRowBorderDxfId="67" tableBorderDxfId="65">
  <autoFilter ref="A1:I3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0.6785714285714286</v>
      </c>
      <c r="D3" s="16">
        <f>Customer[[#Totals],[STATUS]]</f>
        <v>0.10526315789473684</v>
      </c>
      <c r="E3" s="16">
        <f>Pemilik_Alat[[#Totals],[STATUS]]</f>
        <v>0.75</v>
      </c>
      <c r="F3" s="16">
        <f>Tempat_Olahraga[[#Totals],[STATUS]]</f>
        <v>0.79545454545454541</v>
      </c>
      <c r="G3" s="17">
        <f>SUM(C3:F3) / 4</f>
        <v>0.58232228298017774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tabSelected="1" zoomScaleNormal="100" workbookViewId="0">
      <pane ySplit="1" topLeftCell="A10" activePane="bottomLeft" state="frozen"/>
      <selection pane="bottomLeft" activeCell="E23" sqref="E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115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116</v>
      </c>
      <c r="C16" s="18" t="s">
        <v>117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113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138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133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110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111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139</v>
      </c>
      <c r="C23" s="6" t="s">
        <v>107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133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110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111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66</v>
      </c>
      <c r="B27" s="6" t="s">
        <v>68</v>
      </c>
      <c r="C27" s="6" t="s">
        <v>72</v>
      </c>
      <c r="D27" s="5"/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69</v>
      </c>
      <c r="C28" s="6" t="s">
        <v>73</v>
      </c>
      <c r="D28" s="5"/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70</v>
      </c>
      <c r="C29" s="6" t="s">
        <v>74</v>
      </c>
      <c r="D29" s="5"/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0.6785714285714286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31"/>
  <sheetViews>
    <sheetView zoomScaleNormal="100" workbookViewId="0">
      <pane ySplit="1" topLeftCell="A2" activePane="bottomLeft" state="frozen"/>
      <selection pane="bottomLeft" activeCell="D31" sqref="D3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112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132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132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113</v>
      </c>
      <c r="D17" s="5" t="s">
        <v>132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119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135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5" x14ac:dyDescent="0.25">
      <c r="A25" s="6"/>
      <c r="B25" s="6"/>
      <c r="C25" s="6" t="s">
        <v>137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52</v>
      </c>
      <c r="C26" s="6" t="s">
        <v>63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118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135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6"/>
      <c r="B31" s="6"/>
      <c r="C31" s="6" t="s">
        <v>137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54</v>
      </c>
      <c r="C32" s="6" t="s">
        <v>122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66</v>
      </c>
      <c r="B34" s="6" t="s">
        <v>67</v>
      </c>
      <c r="C34" s="6" t="s">
        <v>71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68</v>
      </c>
      <c r="C35" s="6" t="s">
        <v>72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69</v>
      </c>
      <c r="C36" s="6" t="s">
        <v>73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70</v>
      </c>
      <c r="C37" s="6" t="s">
        <v>74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12">
        <f>COUNTIF(Pemilik_Alat[STATUS], "v") / ROWS(Pemilik_Alat[STATUS])</f>
        <v>0.75</v>
      </c>
      <c r="E38" s="12">
        <f>COUNTIF(Pemilik_Alat[LOKAL WEB], "v") / ROWS(Pemilik_Alat[LOKAL WEB])</f>
        <v>0</v>
      </c>
      <c r="F38" s="12">
        <f>COUNTIF(Pemilik_Alat[LOKAL MOBILE], "v") / ROWS(Pemilik_Alat[LOKAL MOBILE])</f>
        <v>0</v>
      </c>
      <c r="G38" s="12">
        <f>COUNTIF(Pemilik_Alat[HOSTING WEB], "v") / ROWS(Pemilik_Alat[HOSTING WEB])</f>
        <v>0</v>
      </c>
      <c r="H38" s="12">
        <f>COUNTIF(Pemilik_Alat[HOSTING MOBILE], "v") / ROWS(Pemilik_Alat[HOSTING MOBILE])</f>
        <v>0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</sheetData>
  <conditionalFormatting sqref="D2:H148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2" activePane="bottomLeft" state="frozen"/>
      <selection pane="bottomLeft" activeCell="C38" sqref="C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113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132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132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118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126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123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75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119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127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125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134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136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121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122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79</v>
      </c>
      <c r="B39" s="6" t="s">
        <v>80</v>
      </c>
      <c r="C39" s="6" t="s">
        <v>81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82</v>
      </c>
      <c r="B40" s="6" t="s">
        <v>83</v>
      </c>
      <c r="C40" s="6" t="s">
        <v>120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84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66</v>
      </c>
      <c r="B42" s="6" t="s">
        <v>67</v>
      </c>
      <c r="C42" s="6" t="s">
        <v>71</v>
      </c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68</v>
      </c>
      <c r="C43" s="6" t="s">
        <v>72</v>
      </c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69</v>
      </c>
      <c r="C44" s="6" t="s">
        <v>73</v>
      </c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70</v>
      </c>
      <c r="C45" s="6" t="s">
        <v>74</v>
      </c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0.79545454545454541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2023-09-20T13:03:38Z</dcterms:modified>
</cp:coreProperties>
</file>