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EA891999-8B3F-4569-B5F0-C2E867875E5A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21" i="11" l="1"/>
  <c r="F7" i="9" s="1"/>
  <c r="G21" i="11"/>
  <c r="F6" i="9" s="1"/>
  <c r="F21" i="11"/>
  <c r="F5" i="9" s="1"/>
  <c r="E21" i="11"/>
  <c r="F4" i="9" s="1"/>
  <c r="D21" i="11"/>
  <c r="F3" i="9" s="1"/>
  <c r="H21" i="10"/>
  <c r="E7" i="9" s="1"/>
  <c r="G21" i="10"/>
  <c r="E6" i="9" s="1"/>
  <c r="F21" i="10"/>
  <c r="E5" i="9" s="1"/>
  <c r="E21" i="10"/>
  <c r="E4" i="9" s="1"/>
  <c r="D21" i="10"/>
  <c r="E3" i="9" s="1"/>
  <c r="E21" i="8"/>
  <c r="D4" i="9" s="1"/>
  <c r="F21" i="8"/>
  <c r="D5" i="9" s="1"/>
  <c r="G21" i="8"/>
  <c r="D6" i="9" s="1"/>
  <c r="H21" i="8"/>
  <c r="D7" i="9" s="1"/>
  <c r="E21" i="1"/>
  <c r="C4" i="9" s="1"/>
  <c r="F21" i="1"/>
  <c r="C5" i="9" s="1"/>
  <c r="G21" i="1"/>
  <c r="C6" i="9" s="1"/>
  <c r="H21" i="1"/>
  <c r="C7" i="9" s="1"/>
  <c r="D21" i="8"/>
  <c r="D3" i="9" s="1"/>
  <c r="D21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<sst xmlns="http://schemas.openxmlformats.org/spreadsheetml/2006/main" count="96" uniqueCount="38">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</sst>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21" totalsRowCount="1" headerRowDxfId="101" dataDxfId="100">
  <autoFilter ref="A1:I20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1" totalsRowCount="1" headerRowDxfId="81" dataDxfId="79" headerRowBorderDxfId="80" tableBorderDxfId="78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76"/>
    <tableColumn id="2" xr3:uid="{01DF50A6-3050-4DFE-85BD-09E09F7AD3A7}" name="FITUR" dataDxfId="75" totalsRowDxfId="74"/>
    <tableColumn id="3" xr3:uid="{7803D969-9E85-4539-8F8B-B6B79572FAAA}" name="UJI COBA" dataDxfId="73" totalsRowDxfId="72"/>
    <tableColumn id="9" xr3:uid="{B1CB7C17-0FC9-49AB-9C31-0341D2DB2041}" name="STATUS" totalsRowFunction="custom" dataDxfId="71" totalsRowDxfId="70">
      <totalsRowFormula>COUNTIF(Customer[STATUS], "v") / ROWS(Customer[STATUS])</totalsRowFormula>
    </tableColumn>
    <tableColumn id="4" xr3:uid="{D60BDC58-696B-4E7D-9C02-DE500DA99DBF}" name="LOKAL WEB" totalsRowFunction="custom" dataDxfId="69" totalsRowDxfId="68">
      <totalsRowFormula>COUNTIF(Customer[LOKAL WEB], "v") / ROWS(Customer[LOKAL WEB])</totalsRowFormula>
    </tableColumn>
    <tableColumn id="5" xr3:uid="{AFD41AF9-ED33-4248-A69E-1097C255C613}" name="LOKAL MOBILE" totalsRowFunction="custom" dataDxfId="67" totalsRowDxfId="66">
      <totalsRowFormula>COUNTIF(Customer[LOKAL MOBILE], "v") / ROWS(Customer[LOKAL MOBILE])</totalsRowFormula>
    </tableColumn>
    <tableColumn id="6" xr3:uid="{3D4493AD-0EFF-422C-9B5C-8F058D0FE38B}" name="HOSTING WEB" totalsRowFunction="custom" dataDxfId="65" totalsRowDxfId="64">
      <totalsRowFormula>COUNTIF(Customer[HOSTING WEB], "v") / ROWS(Customer[HOSTING WEB])</totalsRowFormula>
    </tableColumn>
    <tableColumn id="7" xr3:uid="{68EA555E-90BB-461D-A5EA-D2CDCFC9E7A4}" name="HOSTING MOBILE" totalsRowFunction="custom" dataDxfId="63" totalsRowDxfId="62">
      <totalsRowFormula>COUNTIF(Customer[HOSTING MOBILE], "v") / ROWS(Customer[HOSTING MOBILE])</totalsRowFormula>
    </tableColumn>
    <tableColumn id="8" xr3:uid="{902FB9D4-FC4F-439F-806B-768330E75AFA}" name="KETERANGAN" dataDxfId="61" totalsRowDxfId="6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21" totalsRowCount="1" headerRowDxfId="59" dataDxfId="57" headerRowBorderDxfId="58" tableBorderDxfId="56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55" totalsRowDxfId="54"/>
    <tableColumn id="2" xr3:uid="{7B6C15A7-3C40-4BB3-9F3C-7DFE57D6E567}" name="FITUR" dataDxfId="53" totalsRowDxfId="52"/>
    <tableColumn id="3" xr3:uid="{112EC755-C154-4925-9D17-B7E181566E49}" name="UJI COBA" dataDxfId="51" totalsRowDxfId="50"/>
    <tableColumn id="9" xr3:uid="{A160A6EB-FC7C-4954-A0B8-E97B048223E0}" name="STATUS" totalsRowFunction="custom" dataDxfId="49" totalsRowDxfId="48">
      <totalsRowFormula>COUNTIF(Pemilik_Alat[STATUS], "v") / ROWS(Pemilik_Alat[STATUS])</totalsRowFormula>
    </tableColumn>
    <tableColumn id="4" xr3:uid="{9C02A588-16D3-46E9-82B7-CBE2953D1A6E}" name="LOKAL WEB" totalsRowFunction="custom" dataDxfId="47" totalsRowDxfId="46">
      <totalsRowFormula>COUNTIF(Pemilik_Alat[LOKAL WEB], "v") / ROWS(Pemilik_Alat[LOKAL WEB])</totalsRowFormula>
    </tableColumn>
    <tableColumn id="5" xr3:uid="{92D23465-FAC9-45DC-8C78-74066B7C9518}" name="LOKAL MOBILE" totalsRowFunction="custom" dataDxfId="45" totalsRowDxfId="44">
      <totalsRowFormula>COUNTIF(Pemilik_Alat[LOKAL MOBILE], "v") / ROWS(Pemilik_Alat[LOKAL MOBILE])</totalsRowFormula>
    </tableColumn>
    <tableColumn id="6" xr3:uid="{1636528F-4D39-45B8-9E7A-A5822F4CE031}" name="HOSTING WEB" totalsRowFunction="custom" dataDxfId="43" totalsRowDxfId="42">
      <totalsRowFormula>COUNTIF(Pemilik_Alat[HOSTING WEB], "v") / ROWS(Pemilik_Alat[HOSTING WEB])</totalsRowFormula>
    </tableColumn>
    <tableColumn id="7" xr3:uid="{5F5BAF72-883C-4E34-B009-BBDFB70FBB1F}" name="HOSTING MOBILE" totalsRowFunction="custom" dataDxfId="41" totalsRowDxfId="40">
      <totalsRowFormula>COUNTIF(Pemilik_Alat[HOSTING MOBILE], "v") / ROWS(Pemilik_Alat[HOSTING MOBILE])</totalsRowFormula>
    </tableColumn>
    <tableColumn id="8" xr3:uid="{AFEA982B-71DC-431F-8810-D242D9F5B9AB}" name="KETERANGAN" dataDxfId="39" totalsRowDxfId="38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21" totalsRowCount="1" headerRowDxfId="37" dataDxfId="35" headerRowBorderDxfId="36" tableBorderDxfId="34">
  <autoFilter ref="A1:I20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33" totalsRowDxfId="8"/>
    <tableColumn id="2" xr3:uid="{973E9EB9-0200-462D-8423-5DC164D35977}" name="FITUR" dataDxfId="32" totalsRowDxfId="7"/>
    <tableColumn id="3" xr3:uid="{35525563-21C1-44C5-9AB1-FCB2E9CECC0E}" name="UJI COBA" dataDxfId="31" totalsRowDxfId="6"/>
    <tableColumn id="9" xr3:uid="{A160946F-38E3-49FE-82A8-B2F5D46372D1}" name="STATUS" totalsRowFunction="custom" dataDxfId="30" totalsRowDxfId="5">
      <totalsRowFormula>COUNTIF(Tempat_Olahraga[STATUS], "v") / ROWS(Tempat_Olahraga[STATUS])</totalsRowFormula>
    </tableColumn>
    <tableColumn id="4" xr3:uid="{116D6469-A977-4C5C-9347-CC1663CC387C}" name="LOKAL WEB" totalsRowFunction="custom" dataDxfId="29" totalsRowDxfId="4">
      <totalsRowFormula>COUNTIF(Tempat_Olahraga[LOKAL WEB], "v") / ROWS(Tempat_Olahraga[LOKAL WEB])</totalsRowFormula>
    </tableColumn>
    <tableColumn id="5" xr3:uid="{5DE3A2FF-E7F4-4183-B727-BEE90008CD8F}" name="LOKAL MOBILE" totalsRowFunction="custom" dataDxfId="28" totalsRowDxfId="3">
      <totalsRowFormula>COUNTIF(Tempat_Olahraga[LOKAL MOBILE], "v") / ROWS(Tempat_Olahraga[LOKAL MOBILE])</totalsRowFormula>
    </tableColumn>
    <tableColumn id="6" xr3:uid="{D82E6B94-206F-4934-B92D-111B3AD84617}" name="HOSTING WEB" totalsRowFunction="custom" dataDxfId="27" totalsRowDxfId="2">
      <totalsRowFormula>COUNTIF(Tempat_Olahraga[HOSTING WEB], "v") / ROWS(Tempat_Olahraga[HOSTING WEB])</totalsRowFormula>
    </tableColumn>
    <tableColumn id="7" xr3:uid="{67704FA7-4E5D-42DB-86BA-F6EA64F358B0}" name="HOSTING MOBILE" totalsRowFunction="custom" dataDxfId="26" totalsRowDxfId="1">
      <totalsRowFormula>COUNTIF(Tempat_Olahraga[HOSTING MOBILE], "v") / ROWS(Tempat_Olahraga[HOSTING MOBILE])</totalsRowFormula>
    </tableColumn>
    <tableColumn id="8" xr3:uid="{F2C334FF-FD67-4E94-8545-D6F75EDF81B1}" name="KETERANGAN" dataDxfId="25" totalsRow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H7" sqref="H7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0.26315789473684209</v>
      </c>
      <c r="D3" s="16">
        <f>Customer[[#Totals],[STATUS]]</f>
        <v>5.2631578947368418E-2</v>
      </c>
      <c r="E3" s="16">
        <f>Pemilik_Alat[[#Totals],[STATUS]]</f>
        <v>0.31578947368421051</v>
      </c>
      <c r="F3" s="16">
        <f>Tempat_Olahraga[[#Totals],[STATUS]]</f>
        <v>0.15789473684210525</v>
      </c>
      <c r="G3" s="17">
        <f>SUM(C3:F3) / 4</f>
        <v>0.19736842105263158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2"/>
  <sheetViews>
    <sheetView zoomScaleNormal="100" workbookViewId="0">
      <pane ySplit="1" topLeftCell="A2" activePane="bottomLeft" state="frozen"/>
      <selection pane="bottomLeft" activeCell="C7" sqref="C7"/>
    </sheetView>
  </sheetViews>
  <sheetFormatPr defaultColWidth="12.6328125" defaultRowHeight="15.75" customHeight="1" x14ac:dyDescent="0.25"/>
  <cols>
    <col min="1" max="1" width="15" customWidth="1"/>
    <col min="2" max="2" width="21.45312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 t="s">
        <v>27</v>
      </c>
      <c r="B4" s="6" t="s">
        <v>15</v>
      </c>
      <c r="C4" s="6" t="s">
        <v>26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 t="s">
        <v>28</v>
      </c>
      <c r="B5" s="6" t="s">
        <v>31</v>
      </c>
      <c r="C5" s="6" t="s">
        <v>32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/>
      <c r="B6" s="6"/>
      <c r="C6" s="6" t="s">
        <v>33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/>
      <c r="D21" s="12">
        <f>COUNTIF(Admin[STATUS], "v") / ROWS(Admin[STATUS])</f>
        <v>0.26315789473684209</v>
      </c>
      <c r="E21" s="12">
        <f>COUNTIF(Admin[LOKAL WEB], "v") / ROWS(Admin[LOKAL WEB])</f>
        <v>0</v>
      </c>
      <c r="F21" s="12">
        <f>COUNTIF(Admin[LOKAL MOBILE], "v") / ROWS(Admin[LOKAL MOBILE])</f>
        <v>0</v>
      </c>
      <c r="G21" s="12">
        <f>COUNTIF(Admin[HOSTING WEB], "v") / ROWS(Admin[HOSTING WEB])</f>
        <v>0</v>
      </c>
      <c r="H21" s="12">
        <f>COUNTIF(Admin[HOSTING MOBILE], "v") / ROWS(Admin[HOSTING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6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1"/>
      <c r="B33" s="1"/>
      <c r="C33" s="1"/>
      <c r="D33" s="1"/>
      <c r="E33" s="2"/>
      <c r="F33" s="2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1"/>
      <c r="B34" s="1"/>
      <c r="C34" s="1"/>
      <c r="D34" s="1"/>
      <c r="E34" s="2"/>
      <c r="F34" s="2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1"/>
      <c r="B35" s="1"/>
      <c r="C35" s="1"/>
      <c r="D35" s="1"/>
      <c r="E35" s="2"/>
      <c r="F35" s="2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1"/>
      <c r="B36" s="1"/>
      <c r="C36" s="1"/>
      <c r="D36" s="1"/>
      <c r="E36" s="2"/>
      <c r="F36" s="2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1"/>
      <c r="B37" s="1"/>
      <c r="C37" s="1"/>
      <c r="D37" s="1"/>
      <c r="E37" s="2"/>
      <c r="F37" s="2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1"/>
      <c r="B38" s="1"/>
      <c r="C38" s="1"/>
      <c r="D38" s="1"/>
      <c r="E38" s="2"/>
      <c r="F38" s="2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conditionalFormatting sqref="D2:H20 D22:H31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3" sqref="D3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/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/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/>
      <c r="C5" s="6"/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COUNTIF(Customer[STATUS], "v") / ROWS(Customer[STATUS])</f>
        <v>5.2631578947368418E-2</v>
      </c>
      <c r="E21" s="12">
        <f>COUNTIF(Customer[LOKAL WEB], "v") / ROWS(Customer[LOKAL WEB])</f>
        <v>0</v>
      </c>
      <c r="F21" s="12">
        <f>COUNTIF(Customer[LOKAL MOBILE], "v") / ROWS(Customer[LOKAL MOBILE])</f>
        <v>0</v>
      </c>
      <c r="G21" s="12">
        <f>COUNTIF(Customer[HOSTING WEB], "v") / ROWS(Customer[HOSTING WEB])</f>
        <v>0</v>
      </c>
      <c r="H21" s="12">
        <f>COUNTIF(Customer[HOSTING MOBILE], "v") / ROWS(Customer[HOSTING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20 D22:H134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17"/>
  <sheetViews>
    <sheetView zoomScaleNormal="100" workbookViewId="0">
      <pane ySplit="1" topLeftCell="A2" activePane="bottomLeft" state="frozen"/>
      <selection pane="bottomLeft" activeCell="D8" sqref="D8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29</v>
      </c>
      <c r="C5" s="6" t="s">
        <v>30</v>
      </c>
      <c r="D5" s="5" t="s">
        <v>25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34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 t="s">
        <v>35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COUNTIF(Pemilik_Alat[STATUS], "v") / ROWS(Pemilik_Alat[STATUS])</f>
        <v>0.31578947368421051</v>
      </c>
      <c r="E21" s="12">
        <f>COUNTIF(Pemilik_Alat[LOKAL WEB], "v") / ROWS(Pemilik_Alat[LOKAL WEB])</f>
        <v>0</v>
      </c>
      <c r="F21" s="12">
        <f>COUNTIF(Pemilik_Alat[LOKAL MOBILE], "v") / ROWS(Pemilik_Alat[LOKAL MOBILE])</f>
        <v>0</v>
      </c>
      <c r="G21" s="12">
        <f>COUNTIF(Pemilik_Alat[HOSTING WEB], "v") / ROWS(Pemilik_Alat[HOSTING WEB])</f>
        <v>0</v>
      </c>
      <c r="H21" s="12">
        <f>COUNTIF(Pemilik_Alat[HOSTING MOBILE], "v") / ROWS(Pemilik_Alat[HOSTING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17"/>
  <sheetViews>
    <sheetView tabSelected="1"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 t="s">
        <v>28</v>
      </c>
      <c r="B5" s="6" t="s">
        <v>36</v>
      </c>
      <c r="C5" s="6" t="s">
        <v>37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/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/>
      <c r="C7" s="6"/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/>
      <c r="C8" s="6"/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/>
      <c r="D9" s="5"/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/>
      <c r="D10" s="5"/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/>
      <c r="C11" s="6"/>
      <c r="D11" s="5"/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/>
      <c r="D12" s="5"/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/>
      <c r="D13" s="5"/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/>
      <c r="C14" s="6"/>
      <c r="D14" s="5"/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/>
      <c r="C15" s="6"/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/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/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/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/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/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/>
      <c r="D21" s="12">
        <f>COUNTIF(Tempat_Olahraga[STATUS], "v") / ROWS(Tempat_Olahraga[STATUS])</f>
        <v>0.15789473684210525</v>
      </c>
      <c r="E21" s="12">
        <f>COUNTIF(Tempat_Olahraga[LOKAL WEB], "v") / ROWS(Tempat_Olahraga[LOKAL WEB])</f>
        <v>0</v>
      </c>
      <c r="F21" s="12">
        <f>COUNTIF(Tempat_Olahraga[LOKAL MOBILE], "v") / ROWS(Tempat_Olahraga[LOKAL MOBILE])</f>
        <v>0</v>
      </c>
      <c r="G21" s="12">
        <f>COUNTIF(Tempat_Olahraga[HOSTING WEB], "v") / ROWS(Tempat_Olahraga[HOSTING WEB])</f>
        <v>0</v>
      </c>
      <c r="H21" s="12">
        <f>COUNTIF(Tempat_Olahraga[HOSTING MOBILE], "v") / ROWS(Tempat_Olahraga[HOSTING MOBILE])</f>
        <v>0</v>
      </c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5"/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</sheetData>
  <conditionalFormatting sqref="D2:H134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</cp:lastModifiedBy>
  <dcterms:created xsi:type="dcterms:W3CDTF">2023-03-01T11:46:46Z</dcterms:created>
  <dcterms:modified xsi:type="dcterms:W3CDTF">2023-08-29T13:10:33Z</dcterms:modified>
</cp:coreProperties>
</file>