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1B41C15E-F1C0-4C5D-9F47-7A1D67B24BA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33" i="11" l="1"/>
  <c r="F7" i="9" s="1"/>
  <c r="G33" i="11"/>
  <c r="F6" i="9" s="1"/>
  <c r="F33" i="11"/>
  <c r="F5" i="9" s="1"/>
  <c r="E33" i="11"/>
  <c r="F4" i="9" s="1"/>
  <c r="D33" i="11"/>
  <c r="F3" i="9" s="1"/>
  <c r="H27" i="10"/>
  <c r="E7" i="9" s="1"/>
  <c r="G27" i="10"/>
  <c r="E6" i="9" s="1"/>
  <c r="F27" i="10"/>
  <c r="E5" i="9" s="1"/>
  <c r="E27" i="10"/>
  <c r="E4" i="9" s="1"/>
  <c r="D27" i="10"/>
  <c r="E3" i="9" s="1"/>
  <c r="E20" i="8"/>
  <c r="D4" i="9" s="1"/>
  <c r="F20" i="8"/>
  <c r="D5" i="9" s="1"/>
  <c r="G20" i="8"/>
  <c r="D6" i="9" s="1"/>
  <c r="H20" i="8"/>
  <c r="D7" i="9" s="1"/>
  <c r="E25" i="1"/>
  <c r="C4" i="9" s="1"/>
  <c r="F25" i="1"/>
  <c r="C5" i="9" s="1"/>
  <c r="G25" i="1"/>
  <c r="C6" i="9" s="1"/>
  <c r="H25" i="1"/>
  <c r="C7" i="9" s="1"/>
  <c r="D20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<sst xmlns="http://schemas.openxmlformats.org/spreadsheetml/2006/main" count="266" uniqueCount="121">
  <si>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</si>
  <si>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</si>
  <si>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</si>
  <si>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</si>
  <si>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</si>
  <si>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</si>
  <si>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</si>
  <si>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</si>
  <si>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</si>
  <si>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</si>
  <si>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</si>
  <si>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</si>
  <si>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</si>
  <si>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</si>
  <si>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</si>
  <si>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</si>
  <si>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</si>
  <si>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</si>
  <si>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</si>
  <si>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</si>
  <si>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</si>
  <si>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</si>
  <si>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</si>
  <si>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</si>
  <si>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</si>
  <si>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</si>
  <si>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</si>
  <si>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</si>
  <si>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</si>
  <si>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</si>
  <si>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</si>
  <si>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</si>
  <si>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</si>
  <si>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</si>
  <si>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</si>
  <si>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</si>
  <si>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</si>
  <si>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</si>
  <si>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</si>
  <si>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</si>
  <si>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</si>
  <si>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</si>
  <si>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</si>
  <si>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</si>
  <si>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</si>
  <si>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</si>
  <si>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</si>
  <si>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</si>
  <si>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</si>
  <si>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</si>
  <si>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</si>
  <si>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</si>
  <si>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</si>
  <si>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</si>
  <si>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</si>
  <si>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</si>
  <si>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</si>
  <si>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</si>
  <si>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</si>
  <si>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</si>
  <si>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</si>
  <si>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</si>
  <si>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</si>
  <si>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</si>
  <si>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</si>
  <si>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</si>
  <si>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</si>
  <si>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</si>
  <si>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</si>
  <si>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</si>
  <si>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</si>
  <si>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</si>
  <si>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</si>
  <si>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</si>
  <si>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</si>
  <si>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</si>
  <si>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</si>
  <si>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</si>
  <si>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</si>
  <si>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</si>
  <si>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</si>
  <si>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</si>
  <si>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</si>
  <si>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</si>
  <si>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</si>
  <si>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Tambah Slot 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</si>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</sst>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 indent="1"/>
    </xf>
    <xf numFmtId="0" fontId="11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8"/>
    <tableColumn id="2" xr3:uid="{2C05DE00-293B-4F1C-9081-C8FBAEB06757}" name="FITUR" dataDxfId="98" totalsRowDxfId="7"/>
    <tableColumn id="3" xr3:uid="{52CE83E0-AB43-4FFD-991A-1B4A15094CF1}" name="UJI COBA" dataDxfId="97" totalsRowDxfId="6"/>
    <tableColumn id="10" xr3:uid="{17708C48-9DDA-47DF-8919-5E16F04F1A16}" name="STATUS" totalsRowFunction="custom" dataDxfId="96" totalsRowDxfId="5">
      <totalsRowFormula>COUNTIF(Admin[STATUS], "v") / ROWS(Admin[STATUS])</totalsRowFormula>
    </tableColumn>
    <tableColumn id="4" xr3:uid="{A17B1182-B49C-4DD5-B0B5-5B31BB7E906C}" name="LOKAL WEB" totalsRowFunction="custom" dataDxfId="95" totalsRowDxfId="4">
      <totalsRowFormula>COUNTIF(Admin[LOKAL WEB], "v") / ROWS(Admin[LOKAL WEB])</totalsRowFormula>
    </tableColumn>
    <tableColumn id="5" xr3:uid="{7A2E29E2-6D5C-40BE-87D8-A7FFB6B96262}" name="LOKAL MOBILE" totalsRowFunction="custom" dataDxfId="94" totalsRowDxfId="3">
      <totalsRowFormula>COUNTIF(Admin[LOKAL MOBILE], "v") / ROWS(Admin[LOKAL MOBILE])</totalsRowFormula>
    </tableColumn>
    <tableColumn id="6" xr3:uid="{BE3CCCE5-7F83-40BA-94AD-D11FE9765D7B}" name="HOSTING WEB" totalsRowFunction="custom" dataDxfId="93" totalsRowDxfId="2">
      <totalsRowFormula>COUNTIF(Admin[HOSTING WEB], "v") / ROWS(Admin[HOSTING WEB])</totalsRowFormula>
    </tableColumn>
    <tableColumn id="7" xr3:uid="{13A3FA70-03D9-40CC-8956-0269F5889D02}" name="HOSTING MOBILE" totalsRowFunction="custom" dataDxfId="92" totalsRowDxfId="1">
      <totalsRowFormula>COUNTIF(Admin[HOSTING MOBILE], "v") / ROWS(Admin[HOSTING MOBILE])</totalsRowFormula>
    </tableColumn>
    <tableColumn id="8" xr3:uid="{25D86C63-318C-4B06-885C-BD0FDE174436}" name="KETERANGAN" dataDxfId="91" totalsRowDxfId="0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90" dataDxfId="88" headerRowBorderDxfId="89" tableBorderDxfId="87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86" totalsRowDxfId="85"/>
    <tableColumn id="2" xr3:uid="{01DF50A6-3050-4DFE-85BD-09E09F7AD3A7}" name="FITUR" dataDxfId="84" totalsRowDxfId="83"/>
    <tableColumn id="3" xr3:uid="{7803D969-9E85-4539-8F8B-B6B79572FAAA}" name="UJI COBA" dataDxfId="82" totalsRowDxfId="81"/>
    <tableColumn id="9" xr3:uid="{B1CB7C17-0FC9-49AB-9C31-0341D2DB2041}" name="STATUS" totalsRowFunction="custom" dataDxfId="80" totalsRowDxfId="79">
      <totalsRowFormula>COUNTIF(Customer[STATUS], "v") / ROWS(Customer[STATUS])</totalsRowFormula>
    </tableColumn>
    <tableColumn id="4" xr3:uid="{D60BDC58-696B-4E7D-9C02-DE500DA99DBF}" name="LOKAL WEB" totalsRowFunction="custom" dataDxfId="78" totalsRowDxfId="77">
      <totalsRowFormula>COUNTIF(Customer[LOKAL WEB], "v") / ROWS(Customer[LOKAL WEB])</totalsRowFormula>
    </tableColumn>
    <tableColumn id="5" xr3:uid="{AFD41AF9-ED33-4248-A69E-1097C255C613}" name="LOKAL MOBILE" totalsRowFunction="custom" dataDxfId="76" totalsRowDxfId="75">
      <totalsRowFormula>COUNTIF(Customer[LOKAL MOBILE], "v") / ROWS(Customer[LOKAL MOBILE])</totalsRowFormula>
    </tableColumn>
    <tableColumn id="6" xr3:uid="{3D4493AD-0EFF-422C-9B5C-8F058D0FE38B}" name="HOSTING WEB" totalsRowFunction="custom" dataDxfId="74" totalsRowDxfId="73">
      <totalsRowFormula>COUNTIF(Customer[HOSTING WEB], "v") / ROWS(Customer[HOSTING WEB])</totalsRowFormula>
    </tableColumn>
    <tableColumn id="7" xr3:uid="{68EA555E-90BB-461D-A5EA-D2CDCFC9E7A4}" name="HOSTING MOBILE" totalsRowFunction="custom" dataDxfId="72" totalsRowDxfId="71">
      <totalsRowFormula>COUNTIF(Customer[HOSTING MOBILE], "v") / ROWS(Customer[HOSTING MOBILE])</totalsRowFormula>
    </tableColumn>
    <tableColumn id="8" xr3:uid="{902FB9D4-FC4F-439F-806B-768330E75AFA}" name="KETERANGAN" dataDxfId="70" totalsRowDxfId="6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27" totalsRowCount="1" headerRowDxfId="68" dataDxfId="66" headerRowBorderDxfId="67" tableBorderDxfId="65">
  <autoFilter ref="A1:I26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64" totalsRowDxfId="63"/>
    <tableColumn id="2" xr3:uid="{7B6C15A7-3C40-4BB3-9F3C-7DFE57D6E567}" name="FITUR" dataDxfId="62" totalsRowDxfId="61"/>
    <tableColumn id="3" xr3:uid="{112EC755-C154-4925-9D17-B7E181566E49}" name="UJI COBA" dataDxfId="60" totalsRowDxfId="59"/>
    <tableColumn id="9" xr3:uid="{A160A6EB-FC7C-4954-A0B8-E97B048223E0}" name="STATUS" totalsRowFunction="custom" dataDxfId="58" totalsRowDxfId="57">
      <totalsRowFormula>COUNTIF(Pemilik_Alat[STATUS], "v") / ROWS(Pemilik_Alat[STATUS])</totalsRowFormula>
    </tableColumn>
    <tableColumn id="4" xr3:uid="{9C02A588-16D3-46E9-82B7-CBE2953D1A6E}" name="LOKAL WEB" totalsRowFunction="custom" dataDxfId="56" totalsRowDxfId="55">
      <totalsRowFormula>COUNTIF(Pemilik_Alat[LOKAL WEB], "v") / ROWS(Pemilik_Alat[LOKAL WEB])</totalsRowFormula>
    </tableColumn>
    <tableColumn id="5" xr3:uid="{92D23465-FAC9-45DC-8C78-74066B7C9518}" name="LOKAL MOBILE" totalsRowFunction="custom" dataDxfId="54" totalsRowDxfId="53">
      <totalsRowFormula>COUNTIF(Pemilik_Alat[LOKAL MOBILE], "v") / ROWS(Pemilik_Alat[LOKAL MOBILE])</totalsRowFormula>
    </tableColumn>
    <tableColumn id="6" xr3:uid="{1636528F-4D39-45B8-9E7A-A5822F4CE031}" name="HOSTING WEB" totalsRowFunction="custom" dataDxfId="52" totalsRowDxfId="51">
      <totalsRowFormula>COUNTIF(Pemilik_Alat[HOSTING WEB], "v") / ROWS(Pemilik_Alat[HOSTING WEB])</totalsRowFormula>
    </tableColumn>
    <tableColumn id="7" xr3:uid="{5F5BAF72-883C-4E34-B009-BBDFB70FBB1F}" name="HOSTING MOBILE" totalsRowFunction="custom" dataDxfId="50" totalsRowDxfId="49">
      <totalsRowFormula>COUNTIF(Pemilik_Alat[HOSTING MOBILE], "v") / ROWS(Pemilik_Alat[HOSTING MOBILE])</totalsRowFormula>
    </tableColumn>
    <tableColumn id="8" xr3:uid="{AFEA982B-71DC-431F-8810-D242D9F5B9AB}" name="KETERANGAN" dataDxfId="48" totalsRowDxfId="4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33" totalsRowCount="1" headerRowDxfId="46" dataDxfId="44" headerRowBorderDxfId="45" tableBorderDxfId="43">
  <autoFilter ref="A1:I32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H7" sqref="H7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0.34782608695652173</v>
      </c>
      <c r="D3" s="16">
        <f>Customer[[#Totals],[STATUS]]</f>
        <v>5.5555555555555552E-2</v>
      </c>
      <c r="E3" s="16">
        <f>Pemilik_Alat[[#Totals],[STATUS]]</f>
        <v>0.36</v>
      </c>
      <c r="F3" s="16">
        <f>Tempat_Olahraga[[#Totals],[STATUS]]</f>
        <v>0.38709677419354838</v>
      </c>
      <c r="G3" s="17">
        <f>SUM(C3:F3) / 4</f>
        <v>0.28761960417640642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tabSelected="1" zoomScaleNormal="100" workbookViewId="0">
      <pane ySplit="1" topLeftCell="A2" activePane="bottomLeft" state="frozen"/>
      <selection pane="bottomLeft" activeCell="C18" sqref="C1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 t="s">
        <v>27</v>
      </c>
      <c r="B7" s="6" t="s">
        <v>15</v>
      </c>
      <c r="C7" s="6" t="s">
        <v>26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/>
      <c r="B8" s="18"/>
      <c r="C8" s="18" t="s">
        <v>56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 t="s">
        <v>28</v>
      </c>
      <c r="B9" s="18" t="s">
        <v>31</v>
      </c>
      <c r="C9" s="18" t="s">
        <v>32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33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 t="s">
        <v>50</v>
      </c>
      <c r="B11" s="6" t="s">
        <v>105</v>
      </c>
      <c r="C11" s="6" t="s">
        <v>107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15</v>
      </c>
      <c r="C12" s="6" t="s">
        <v>106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 t="s">
        <v>13</v>
      </c>
      <c r="C13" s="6" t="s">
        <v>108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20"/>
      <c r="B14" s="20" t="s">
        <v>29</v>
      </c>
      <c r="C14" s="20" t="s">
        <v>60</v>
      </c>
      <c r="D14" s="5"/>
      <c r="E14" s="21"/>
      <c r="F14" s="21"/>
      <c r="G14" s="21"/>
      <c r="H14" s="21"/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20"/>
      <c r="B15" s="20" t="s">
        <v>118</v>
      </c>
      <c r="C15" s="20" t="s">
        <v>44</v>
      </c>
      <c r="D15" s="5"/>
      <c r="E15" s="21"/>
      <c r="F15" s="21"/>
      <c r="G15" s="21"/>
      <c r="H15" s="21"/>
      <c r="I15" s="2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20"/>
      <c r="B16" s="20" t="s">
        <v>36</v>
      </c>
      <c r="C16" s="20" t="s">
        <v>117</v>
      </c>
      <c r="D16" s="5"/>
      <c r="E16" s="21"/>
      <c r="F16" s="21"/>
      <c r="G16" s="21"/>
      <c r="H16" s="21"/>
      <c r="I16" s="2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20"/>
      <c r="B17" s="20" t="s">
        <v>119</v>
      </c>
      <c r="C17" s="20" t="s">
        <v>120</v>
      </c>
      <c r="D17" s="5"/>
      <c r="E17" s="21"/>
      <c r="F17" s="21"/>
      <c r="G17" s="21"/>
      <c r="H17" s="21"/>
      <c r="I17" s="2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 t="s">
        <v>110</v>
      </c>
      <c r="C18" s="6" t="s">
        <v>111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112</v>
      </c>
      <c r="C19" s="6" t="s">
        <v>109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113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114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67</v>
      </c>
      <c r="B22" s="6" t="s">
        <v>69</v>
      </c>
      <c r="C22" s="6" t="s">
        <v>73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70</v>
      </c>
      <c r="C23" s="6" t="s">
        <v>74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26" x14ac:dyDescent="0.25">
      <c r="A24" s="18"/>
      <c r="B24" s="6" t="s">
        <v>71</v>
      </c>
      <c r="C24" s="6" t="s">
        <v>75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0.34782608695652173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6:H32 D2:H24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87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88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89</v>
      </c>
      <c r="C12" s="6" t="s">
        <v>90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102</v>
      </c>
      <c r="C13" s="6" t="s">
        <v>104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91</v>
      </c>
      <c r="B14" s="6" t="s">
        <v>92</v>
      </c>
      <c r="C14" s="6" t="s">
        <v>93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94</v>
      </c>
      <c r="B15" s="6" t="s">
        <v>15</v>
      </c>
      <c r="C15" s="6" t="s">
        <v>96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97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95</v>
      </c>
      <c r="B17" s="6" t="s">
        <v>15</v>
      </c>
      <c r="C17" s="6" t="s">
        <v>98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99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100</v>
      </c>
      <c r="B19" s="6" t="s">
        <v>103</v>
      </c>
      <c r="C19" s="6" t="s">
        <v>101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F21" sqref="F21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115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116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 t="s">
        <v>53</v>
      </c>
      <c r="C20" s="6" t="s">
        <v>64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77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 t="s">
        <v>55</v>
      </c>
      <c r="C22" s="6" t="s">
        <v>55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67</v>
      </c>
      <c r="B23" s="6" t="s">
        <v>68</v>
      </c>
      <c r="C23" s="6" t="s">
        <v>72</v>
      </c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69</v>
      </c>
      <c r="C24" s="6" t="s">
        <v>73</v>
      </c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 t="s">
        <v>70</v>
      </c>
      <c r="C25" s="6" t="s">
        <v>74</v>
      </c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 t="s">
        <v>71</v>
      </c>
      <c r="C26" s="6" t="s">
        <v>75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12">
        <f>COUNTIF(Pemilik_Alat[STATUS], "v") / ROWS(Pemilik_Alat[STATUS])</f>
        <v>0.36</v>
      </c>
      <c r="E27" s="12">
        <f>COUNTIF(Pemilik_Alat[LOKAL WEB], "v") / ROWS(Pemilik_Alat[LOKAL WEB])</f>
        <v>0</v>
      </c>
      <c r="F27" s="12">
        <f>COUNTIF(Pemilik_Alat[LOKAL MOBILE], "v") / ROWS(Pemilik_Alat[LOKAL MOBILE])</f>
        <v>0</v>
      </c>
      <c r="G27" s="12">
        <f>COUNTIF(Pemilik_Alat[HOSTING WEB], "v") / ROWS(Pemilik_Alat[HOSTING WEB])</f>
        <v>0</v>
      </c>
      <c r="H27" s="12">
        <f>COUNTIF(Pemilik_Alat[HOSTING MOBILE], "v") / ROWS(Pemilik_Alat[HOSTING MOBILE])</f>
        <v>0</v>
      </c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37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19"/>
  <sheetViews>
    <sheetView zoomScaleNormal="100" workbookViewId="0">
      <pane ySplit="1" topLeftCell="A2" activePane="bottomLeft" state="frozen"/>
      <selection pane="bottomLeft" activeCell="B19" sqref="B19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50</v>
      </c>
      <c r="B14" s="6" t="s">
        <v>43</v>
      </c>
      <c r="C14" s="6" t="s">
        <v>47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29</v>
      </c>
      <c r="C15" s="6" t="s">
        <v>60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34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78</v>
      </c>
      <c r="C17" s="6" t="s">
        <v>79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116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61</v>
      </c>
      <c r="C19" s="6" t="s">
        <v>60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34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 t="s">
        <v>52</v>
      </c>
      <c r="B21" s="6" t="s">
        <v>53</v>
      </c>
      <c r="C21" s="6" t="s">
        <v>58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59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54</v>
      </c>
      <c r="C23" s="6" t="s">
        <v>57</v>
      </c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76</v>
      </c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 t="s">
        <v>55</v>
      </c>
      <c r="C25" s="6" t="s">
        <v>55</v>
      </c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 t="s">
        <v>80</v>
      </c>
      <c r="B26" s="6" t="s">
        <v>81</v>
      </c>
      <c r="C26" s="6" t="s">
        <v>82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 t="s">
        <v>83</v>
      </c>
      <c r="B27" s="6" t="s">
        <v>84</v>
      </c>
      <c r="C27" s="6" t="s">
        <v>85</v>
      </c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86</v>
      </c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 t="s">
        <v>67</v>
      </c>
      <c r="B29" s="6" t="s">
        <v>68</v>
      </c>
      <c r="C29" s="6" t="s">
        <v>72</v>
      </c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69</v>
      </c>
      <c r="C30" s="6" t="s">
        <v>73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70</v>
      </c>
      <c r="C31" s="6" t="s">
        <v>74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71</v>
      </c>
      <c r="C32" s="6" t="s">
        <v>75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12">
        <f>COUNTIF(Tempat_Olahraga[STATUS], "v") / ROWS(Tempat_Olahraga[STATUS])</f>
        <v>0.38709677419354838</v>
      </c>
      <c r="E33" s="12">
        <f>COUNTIF(Tempat_Olahraga[LOKAL WEB], "v") / ROWS(Tempat_Olahraga[LOKAL WEB])</f>
        <v>0</v>
      </c>
      <c r="F33" s="12">
        <f>COUNTIF(Tempat_Olahraga[LOKAL MOBILE], "v") / ROWS(Tempat_Olahraga[LOKAL MOBILE])</f>
        <v>0</v>
      </c>
      <c r="G33" s="12">
        <f>COUNTIF(Tempat_Olahraga[HOSTING WEB], "v") / ROWS(Tempat_Olahraga[HOSTING WEB])</f>
        <v>0</v>
      </c>
      <c r="H33" s="12">
        <f>COUNTIF(Tempat_Olahraga[HOSTING MOBILE], "v") / ROWS(Tempat_Olahraga[HOSTING MOBILE])</f>
        <v>0</v>
      </c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</sheetData>
  <conditionalFormatting sqref="D2:H136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2023-09-01T09:25:09Z</dcterms:modified>
</cp:coreProperties>
</file>