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1/ANCHOVETA/INFORME_FINAL/"/>
    </mc:Choice>
  </mc:AlternateContent>
  <xr:revisionPtr revIDLastSave="0" documentId="13_ncr:1_{16791F36-6006-D84A-A63E-8851E9D51F8A}" xr6:coauthVersionLast="47" xr6:coauthVersionMax="47" xr10:uidLastSave="{00000000-0000-0000-0000-000000000000}"/>
  <bookViews>
    <workbookView xWindow="23020" yWindow="2860" windowWidth="28040" windowHeight="22160" xr2:uid="{CE91A28B-B59E-AD44-B768-15F078088232}"/>
  </bookViews>
  <sheets>
    <sheet name="Anchoveta" sheetId="1" r:id="rId1"/>
  </sheets>
  <definedNames>
    <definedName name="_xlchart.v1.0" hidden="1">Anchoveta!$D$15:$H$15</definedName>
    <definedName name="_xlchart.v1.1" hidden="1">Anchoveta!$D$4:$H$4</definedName>
    <definedName name="_xlchart.v1.2" hidden="1">Anchoveta!$D$9:$H$9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1" l="1"/>
  <c r="F51" i="1"/>
  <c r="G51" i="1"/>
  <c r="H51" i="1"/>
  <c r="D51" i="1"/>
  <c r="I51" i="1"/>
  <c r="E50" i="1"/>
  <c r="F50" i="1"/>
  <c r="G50" i="1"/>
  <c r="H50" i="1"/>
  <c r="D50" i="1"/>
  <c r="I50" i="1" s="1"/>
  <c r="I16" i="1"/>
  <c r="G26" i="1" s="1"/>
  <c r="I15" i="1"/>
  <c r="H25" i="1" s="1"/>
  <c r="I14" i="1"/>
  <c r="J14" i="1" s="1"/>
  <c r="I10" i="1"/>
  <c r="E23" i="1" s="1"/>
  <c r="I9" i="1"/>
  <c r="F22" i="1" s="1"/>
  <c r="I5" i="1"/>
  <c r="J5" i="1" s="1"/>
  <c r="I4" i="1"/>
  <c r="J4" i="1" s="1"/>
  <c r="D19" i="1" l="1"/>
  <c r="H19" i="1"/>
  <c r="G19" i="1"/>
  <c r="E25" i="1"/>
  <c r="D22" i="1"/>
  <c r="H22" i="1"/>
  <c r="J9" i="1"/>
  <c r="G25" i="1"/>
  <c r="D23" i="1"/>
  <c r="J15" i="1"/>
  <c r="E22" i="1"/>
  <c r="F25" i="1"/>
  <c r="H23" i="1"/>
  <c r="H20" i="1"/>
  <c r="J16" i="1"/>
  <c r="E26" i="1"/>
  <c r="G20" i="1"/>
  <c r="G23" i="1"/>
  <c r="F19" i="1"/>
  <c r="E20" i="1"/>
  <c r="D25" i="1"/>
  <c r="H26" i="1"/>
  <c r="G22" i="1"/>
  <c r="F23" i="1"/>
  <c r="D20" i="1"/>
  <c r="F26" i="1"/>
  <c r="J10" i="1"/>
  <c r="F20" i="1"/>
  <c r="D26" i="1"/>
  <c r="J6" i="1"/>
  <c r="E19" i="1"/>
  <c r="J17" i="1" l="1"/>
  <c r="J11" i="1"/>
</calcChain>
</file>

<file path=xl/sharedStrings.xml><?xml version="1.0" encoding="utf-8"?>
<sst xmlns="http://schemas.openxmlformats.org/spreadsheetml/2006/main" count="38" uniqueCount="16">
  <si>
    <t>YTP_r0W_actual</t>
  </si>
  <si>
    <t>YTP_p0W_proyectada</t>
  </si>
  <si>
    <t>Reclutamiento reciente</t>
  </si>
  <si>
    <t>2020/21</t>
  </si>
  <si>
    <t>2021/22</t>
  </si>
  <si>
    <t>2019/20</t>
  </si>
  <si>
    <t>Captura 2021</t>
  </si>
  <si>
    <t>Captura biologica</t>
  </si>
  <si>
    <t xml:space="preserve">asesoria </t>
  </si>
  <si>
    <t>julio</t>
  </si>
  <si>
    <t>marzo</t>
  </si>
  <si>
    <t xml:space="preserve">asesoría </t>
  </si>
  <si>
    <t>septiembre</t>
  </si>
  <si>
    <t>CTP_r0_actual</t>
  </si>
  <si>
    <t>CTP_p0_proyectada</t>
  </si>
  <si>
    <t>Wmedp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</si>
</sst>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/>
    <xf numFmtId="17" fontId="0" fillId="2" borderId="0" xfId="0" applyNumberFormat="1" applyFill="1"/>
    <xf numFmtId="17" fontId="1" fillId="2" borderId="0" xfId="0" applyNumberFormat="1" applyFont="1" applyFill="1"/>
    <xf numFmtId="0" fontId="0" fillId="0" borderId="1" xfId="0" applyBorder="1"/>
    <xf numFmtId="1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1" fillId="2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17" fontId="1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Anchoveta!$D$4:$H$4</c:f>
              <c:numCache>
                <c:formatCode>General</c:formatCode>
                <c:ptCount val="5"/>
                <c:pt idx="0">
                  <c:v>8386.0499999999993</c:v>
                </c:pt>
                <c:pt idx="1">
                  <c:v>105595</c:v>
                </c:pt>
                <c:pt idx="2">
                  <c:v>69329.399999999994</c:v>
                </c:pt>
                <c:pt idx="3">
                  <c:v>19052.7</c:v>
                </c:pt>
                <c:pt idx="4">
                  <c:v>7146.29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9-DA41-A504-CCD90C9EA51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Anchoveta!$D$5:$H$5</c:f>
              <c:numCache>
                <c:formatCode>General</c:formatCode>
                <c:ptCount val="5"/>
                <c:pt idx="0">
                  <c:v>7121.56</c:v>
                </c:pt>
                <c:pt idx="1">
                  <c:v>50501.1</c:v>
                </c:pt>
                <c:pt idx="2">
                  <c:v>91887.1</c:v>
                </c:pt>
                <c:pt idx="3">
                  <c:v>34586</c:v>
                </c:pt>
                <c:pt idx="4">
                  <c:v>11081.9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09-DA41-A504-CCD90C9E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62208"/>
        <c:axId val="109587824"/>
      </c:scatterChart>
      <c:valAx>
        <c:axId val="10966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9587824"/>
        <c:crosses val="autoZero"/>
        <c:crossBetween val="midCat"/>
      </c:valAx>
      <c:valAx>
        <c:axId val="10958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966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Captura 2020/21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Anchoveta!$D$25:$H$25</c:f>
              <c:numCache>
                <c:formatCode>0.00</c:formatCode>
                <c:ptCount val="5"/>
                <c:pt idx="0">
                  <c:v>2.9320498229270547E-2</c:v>
                </c:pt>
                <c:pt idx="1">
                  <c:v>0.49144767397592842</c:v>
                </c:pt>
                <c:pt idx="2">
                  <c:v>0.34041903421275177</c:v>
                </c:pt>
                <c:pt idx="3">
                  <c:v>9.7951825741131177E-2</c:v>
                </c:pt>
                <c:pt idx="4">
                  <c:v>4.0860967840918014E-2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A-1B45-93F0-96441AA84ED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Anchoveta!$D$22:$H$22</c:f>
              <c:numCache>
                <c:formatCode>0.00</c:formatCode>
                <c:ptCount val="5"/>
                <c:pt idx="0">
                  <c:v>2.6808770528755008E-2</c:v>
                </c:pt>
                <c:pt idx="1">
                  <c:v>0.53925730849543763</c:v>
                </c:pt>
                <c:pt idx="2">
                  <c:v>0.3060008363726211</c:v>
                </c:pt>
                <c:pt idx="3">
                  <c:v>8.9888855626651165E-2</c:v>
                </c:pt>
                <c:pt idx="4">
                  <c:v>3.8044228976535019E-2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A-1B45-93F0-96441AA84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570383"/>
        <c:axId val="2049670223"/>
      </c:barChart>
      <c:catAx>
        <c:axId val="204957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670223"/>
        <c:crosses val="autoZero"/>
        <c:auto val="1"/>
        <c:lblAlgn val="ctr"/>
        <c:lblOffset val="100"/>
        <c:noMultiLvlLbl val="0"/>
      </c:catAx>
      <c:valAx>
        <c:axId val="20496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57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Estructura 2021/22</a:t>
            </a:r>
          </a:p>
          <a:p>
            <a:pPr>
              <a:defRPr/>
            </a:pPr>
            <a:endParaRPr lang="es-MX"/>
          </a:p>
        </c:rich>
      </c:tx>
      <c:layout>
        <c:manualLayout>
          <c:xMode val="edge"/>
          <c:yMode val="edge"/>
          <c:x val="0.3423818897637795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Anchoveta!$D$16:$H$16</c:f>
              <c:numCache>
                <c:formatCode>General</c:formatCode>
                <c:ptCount val="5"/>
                <c:pt idx="0">
                  <c:v>7058.61</c:v>
                </c:pt>
                <c:pt idx="1">
                  <c:v>51809.9</c:v>
                </c:pt>
                <c:pt idx="2">
                  <c:v>82669.5</c:v>
                </c:pt>
                <c:pt idx="3">
                  <c:v>35304.9</c:v>
                </c:pt>
                <c:pt idx="4">
                  <c:v>11474.3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2-4244-A7F0-61B8AC0706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Anchoveta!$D$10:$H$10</c:f>
              <c:numCache>
                <c:formatCode>General</c:formatCode>
                <c:ptCount val="5"/>
                <c:pt idx="0">
                  <c:v>7036.15</c:v>
                </c:pt>
                <c:pt idx="1">
                  <c:v>51684</c:v>
                </c:pt>
                <c:pt idx="2">
                  <c:v>101608</c:v>
                </c:pt>
                <c:pt idx="3">
                  <c:v>35906</c:v>
                </c:pt>
                <c:pt idx="4">
                  <c:v>12216.1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F2-4244-A7F0-61B8AC07065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Anchoveta!$D$5:$H$5</c:f>
              <c:numCache>
                <c:formatCode>General</c:formatCode>
                <c:ptCount val="5"/>
                <c:pt idx="0">
                  <c:v>7121.56</c:v>
                </c:pt>
                <c:pt idx="1">
                  <c:v>50501.1</c:v>
                </c:pt>
                <c:pt idx="2">
                  <c:v>91887.1</c:v>
                </c:pt>
                <c:pt idx="3">
                  <c:v>34586</c:v>
                </c:pt>
                <c:pt idx="4">
                  <c:v>11081.9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F2-4244-A7F0-61B8AC070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570383"/>
        <c:axId val="2049670223"/>
      </c:scatterChart>
      <c:valAx>
        <c:axId val="204957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670223"/>
        <c:crosses val="autoZero"/>
        <c:crossBetween val="midCat"/>
      </c:valAx>
      <c:valAx>
        <c:axId val="20496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57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Captura 2020/21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Anchoveta!$D$3:$H$3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Anchoveta!$D$15:$H$15</c:f>
              <c:numCache>
                <c:formatCode>General</c:formatCode>
                <c:ptCount val="5"/>
                <c:pt idx="0">
                  <c:v>7058.61</c:v>
                </c:pt>
                <c:pt idx="1">
                  <c:v>118311</c:v>
                </c:pt>
                <c:pt idx="2">
                  <c:v>81952.399999999994</c:v>
                </c:pt>
                <c:pt idx="3">
                  <c:v>23580.9</c:v>
                </c:pt>
                <c:pt idx="4">
                  <c:v>9836.86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124D-857B-CAE4F10F5A1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Anchoveta!$D$3:$H$3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Anchoveta!$D$9:$H$9</c:f>
              <c:numCache>
                <c:formatCode>General</c:formatCode>
                <c:ptCount val="5"/>
                <c:pt idx="0">
                  <c:v>5374.11</c:v>
                </c:pt>
                <c:pt idx="1">
                  <c:v>108100</c:v>
                </c:pt>
                <c:pt idx="2">
                  <c:v>61341.2</c:v>
                </c:pt>
                <c:pt idx="3">
                  <c:v>18019.2</c:v>
                </c:pt>
                <c:pt idx="4">
                  <c:v>7626.38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124D-857B-CAE4F10F5A1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Anchoveta!$D$3:$H$3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Anchoveta!$D$4:$H$4</c:f>
              <c:numCache>
                <c:formatCode>General</c:formatCode>
                <c:ptCount val="5"/>
                <c:pt idx="0">
                  <c:v>8386.0499999999993</c:v>
                </c:pt>
                <c:pt idx="1">
                  <c:v>105595</c:v>
                </c:pt>
                <c:pt idx="2">
                  <c:v>69329.399999999994</c:v>
                </c:pt>
                <c:pt idx="3">
                  <c:v>19052.7</c:v>
                </c:pt>
                <c:pt idx="4">
                  <c:v>7146.29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E3-124D-857B-CAE4F10F5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570383"/>
        <c:axId val="2049670223"/>
      </c:barChart>
      <c:catAx>
        <c:axId val="204957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670223"/>
        <c:crosses val="autoZero"/>
        <c:auto val="1"/>
        <c:lblAlgn val="ctr"/>
        <c:lblOffset val="100"/>
        <c:noMultiLvlLbl val="0"/>
      </c:catAx>
      <c:valAx>
        <c:axId val="20496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57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146050</xdr:colOff>
      <xdr:row>1</xdr:row>
      <xdr:rowOff>57150</xdr:rowOff>
    </xdr:from>
    <xdr:to>
      <xdr:col>15</xdr:col>
      <xdr:colOff>590550</xdr:colOff>
      <xdr:row>12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764896-16D5-6041-9BC0-2D1F6E84B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146050</xdr:colOff>
      <xdr:row>13</xdr:row>
      <xdr:rowOff>177800</xdr:rowOff>
    </xdr:from>
    <xdr:to>
      <xdr:col>15</xdr:col>
      <xdr:colOff>590550</xdr:colOff>
      <xdr:row>25</xdr:row>
      <xdr:rowOff>6350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8E4D5B-92B9-F847-A99E-E5B83E00C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139700</xdr:colOff>
      <xdr:row>26</xdr:row>
      <xdr:rowOff>63500</xdr:rowOff>
    </xdr:from>
    <xdr:to>
      <xdr:col>15</xdr:col>
      <xdr:colOff>584200</xdr:colOff>
      <xdr:row>39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99FF719-6D0B-AA49-9BC3-A5EA597E3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50800</xdr:colOff>
      <xdr:row>27</xdr:row>
      <xdr:rowOff>38100</xdr:rowOff>
    </xdr:from>
    <xdr:to>
      <xdr:col>5</xdr:col>
      <xdr:colOff>889000</xdr:colOff>
      <xdr:row>39</xdr:row>
      <xdr:rowOff>139700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F9E607E-E13B-4E4A-8F81-AE4FA44BA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9551-1E51-DF41-AF28-1AFB1A9F79BB}">
  <dimension ref="A2:K51"/>
  <sheetViews>
    <sheetView tabSelected="1" topLeftCell="A7" workbookViewId="0">
      <selection activeCell="I50" sqref="I50"/>
    </sheetView>
  </sheetViews>
  <sheetFormatPr baseColWidth="10" defaultRowHeight="16" x14ac:dyDescent="0.2"/>
  <cols>
    <col min="4" max="8" width="13.6640625" bestFit="1" customWidth="1"/>
    <col min="9" max="9" width="17.6640625" customWidth="1"/>
    <col min="10" max="10" width="14.83203125" customWidth="1"/>
  </cols>
  <sheetData>
    <row r="2" spans="1:11" ht="16" customHeight="1" x14ac:dyDescent="0.2">
      <c r="C2" s="3">
        <v>44378</v>
      </c>
      <c r="J2" s="6" t="s">
        <v>2</v>
      </c>
    </row>
    <row r="3" spans="1:11" ht="17" x14ac:dyDescent="0.2">
      <c r="C3" s="8"/>
      <c r="D3" s="8">
        <v>0</v>
      </c>
      <c r="E3" s="8">
        <v>1</v>
      </c>
      <c r="F3" s="8">
        <v>2</v>
      </c>
      <c r="G3" s="8">
        <v>3</v>
      </c>
      <c r="H3" s="8">
        <v>4</v>
      </c>
      <c r="I3" s="8" t="s">
        <v>7</v>
      </c>
      <c r="J3" s="7" t="s">
        <v>6</v>
      </c>
    </row>
    <row r="4" spans="1:11" x14ac:dyDescent="0.2">
      <c r="A4" t="s">
        <v>0</v>
      </c>
      <c r="C4" s="9" t="s">
        <v>3</v>
      </c>
      <c r="D4" s="10">
        <v>8386.0499999999993</v>
      </c>
      <c r="E4" s="10">
        <v>105595</v>
      </c>
      <c r="F4" s="10">
        <v>69329.399999999994</v>
      </c>
      <c r="G4" s="10">
        <v>19052.7</v>
      </c>
      <c r="H4" s="10">
        <v>7146.29</v>
      </c>
      <c r="I4" s="11">
        <f>+SUM(D4:H4)</f>
        <v>209509.44000000003</v>
      </c>
      <c r="J4" s="12">
        <f>+I4*0.7</f>
        <v>146656.60800000001</v>
      </c>
      <c r="K4" s="1"/>
    </row>
    <row r="5" spans="1:11" x14ac:dyDescent="0.2">
      <c r="A5" t="s">
        <v>1</v>
      </c>
      <c r="C5" s="13" t="s">
        <v>4</v>
      </c>
      <c r="D5" s="14">
        <v>7121.56</v>
      </c>
      <c r="E5" s="14">
        <v>50501.1</v>
      </c>
      <c r="F5" s="14">
        <v>91887.1</v>
      </c>
      <c r="G5" s="14">
        <v>34586</v>
      </c>
      <c r="H5" s="14">
        <v>11081.9</v>
      </c>
      <c r="I5" s="11">
        <f>+SUM(D5:H5)</f>
        <v>195177.66</v>
      </c>
      <c r="J5" s="12">
        <f>+I5*0.3</f>
        <v>58553.298000000003</v>
      </c>
      <c r="K5" s="1"/>
    </row>
    <row r="6" spans="1:11" x14ac:dyDescent="0.2">
      <c r="C6" s="8"/>
      <c r="D6" s="8"/>
      <c r="E6" s="8"/>
      <c r="F6" s="8"/>
      <c r="G6" s="8"/>
      <c r="H6" s="8"/>
      <c r="I6" s="8"/>
      <c r="J6" s="15">
        <f>+J4+J5</f>
        <v>205209.90600000002</v>
      </c>
      <c r="K6" s="1"/>
    </row>
    <row r="7" spans="1:11" x14ac:dyDescent="0.2">
      <c r="C7" s="16"/>
      <c r="D7" s="16"/>
      <c r="E7" s="16"/>
      <c r="F7" s="16"/>
      <c r="G7" s="16"/>
      <c r="H7" s="16"/>
      <c r="I7" s="16"/>
      <c r="J7" s="16"/>
    </row>
    <row r="8" spans="1:11" ht="17" x14ac:dyDescent="0.2">
      <c r="C8" s="17">
        <v>44256</v>
      </c>
      <c r="D8" s="8">
        <v>0</v>
      </c>
      <c r="E8" s="8">
        <v>1</v>
      </c>
      <c r="F8" s="8">
        <v>2</v>
      </c>
      <c r="G8" s="8">
        <v>3</v>
      </c>
      <c r="H8" s="8">
        <v>4</v>
      </c>
      <c r="I8" s="8" t="s">
        <v>7</v>
      </c>
      <c r="J8" s="7" t="s">
        <v>6</v>
      </c>
    </row>
    <row r="9" spans="1:11" x14ac:dyDescent="0.2">
      <c r="A9" t="s">
        <v>0</v>
      </c>
      <c r="C9" s="9" t="s">
        <v>3</v>
      </c>
      <c r="D9" s="10">
        <v>5374.11</v>
      </c>
      <c r="E9" s="10">
        <v>108100</v>
      </c>
      <c r="F9" s="10">
        <v>61341.2</v>
      </c>
      <c r="G9" s="10">
        <v>18019.2</v>
      </c>
      <c r="H9" s="10">
        <v>7626.38</v>
      </c>
      <c r="I9" s="11">
        <f>+SUM(D9:H9)</f>
        <v>200460.89</v>
      </c>
      <c r="J9" s="12">
        <f>+I9*0.7</f>
        <v>140322.62299999999</v>
      </c>
    </row>
    <row r="10" spans="1:11" x14ac:dyDescent="0.2">
      <c r="A10" t="s">
        <v>1</v>
      </c>
      <c r="C10" s="13" t="s">
        <v>4</v>
      </c>
      <c r="D10" s="14">
        <v>7036.15</v>
      </c>
      <c r="E10" s="14">
        <v>51684</v>
      </c>
      <c r="F10" s="14">
        <v>101608</v>
      </c>
      <c r="G10" s="14">
        <v>35906</v>
      </c>
      <c r="H10" s="14">
        <v>12216.1</v>
      </c>
      <c r="I10" s="11">
        <f>+SUM(D10:H10)</f>
        <v>208450.25</v>
      </c>
      <c r="J10" s="12">
        <f>+I10*0.3</f>
        <v>62535.074999999997</v>
      </c>
    </row>
    <row r="11" spans="1:11" x14ac:dyDescent="0.2">
      <c r="C11" s="8"/>
      <c r="D11" s="8"/>
      <c r="E11" s="8"/>
      <c r="F11" s="8"/>
      <c r="G11" s="8"/>
      <c r="H11" s="8"/>
      <c r="I11" s="8"/>
      <c r="J11" s="15">
        <f>+J9+J10</f>
        <v>202857.69799999997</v>
      </c>
    </row>
    <row r="12" spans="1:11" x14ac:dyDescent="0.2">
      <c r="C12" s="18"/>
      <c r="D12" s="18"/>
      <c r="E12" s="18"/>
      <c r="F12" s="18"/>
      <c r="G12" s="18"/>
      <c r="H12" s="18"/>
      <c r="I12" s="18"/>
      <c r="J12" s="19"/>
    </row>
    <row r="13" spans="1:11" ht="17" x14ac:dyDescent="0.2">
      <c r="C13" s="20">
        <v>44440</v>
      </c>
      <c r="D13" s="8">
        <v>0</v>
      </c>
      <c r="E13" s="8">
        <v>1</v>
      </c>
      <c r="F13" s="8">
        <v>2</v>
      </c>
      <c r="G13" s="8">
        <v>3</v>
      </c>
      <c r="H13" s="8">
        <v>4</v>
      </c>
      <c r="I13" s="8" t="s">
        <v>7</v>
      </c>
      <c r="J13" s="7" t="s">
        <v>6</v>
      </c>
    </row>
    <row r="14" spans="1:11" x14ac:dyDescent="0.2">
      <c r="A14" t="s">
        <v>0</v>
      </c>
      <c r="C14" s="8" t="s">
        <v>5</v>
      </c>
      <c r="D14" s="8">
        <v>13658.1</v>
      </c>
      <c r="E14" s="8">
        <v>86270.2</v>
      </c>
      <c r="F14" s="8">
        <v>40176.699999999997</v>
      </c>
      <c r="G14" s="8">
        <v>14573.5</v>
      </c>
      <c r="H14" s="8">
        <v>6128.21</v>
      </c>
      <c r="I14" s="11">
        <f>+SUM(D14:H14)</f>
        <v>160806.71</v>
      </c>
      <c r="J14" s="12">
        <f>+I14*0.7</f>
        <v>112564.69699999999</v>
      </c>
    </row>
    <row r="15" spans="1:11" x14ac:dyDescent="0.2">
      <c r="A15" t="s">
        <v>1</v>
      </c>
      <c r="C15" s="9" t="s">
        <v>3</v>
      </c>
      <c r="D15" s="10">
        <v>7058.61</v>
      </c>
      <c r="E15" s="10">
        <v>118311</v>
      </c>
      <c r="F15" s="10">
        <v>81952.399999999994</v>
      </c>
      <c r="G15" s="10">
        <v>23580.9</v>
      </c>
      <c r="H15" s="10">
        <v>9836.86</v>
      </c>
      <c r="I15" s="11">
        <f>+SUM(D15:H15)</f>
        <v>240739.77000000002</v>
      </c>
      <c r="J15" s="12">
        <f>+I15*0.7</f>
        <v>168517.83900000001</v>
      </c>
    </row>
    <row r="16" spans="1:11" x14ac:dyDescent="0.2">
      <c r="C16" s="13" t="s">
        <v>4</v>
      </c>
      <c r="D16" s="14">
        <v>7058.61</v>
      </c>
      <c r="E16" s="14">
        <v>51809.9</v>
      </c>
      <c r="F16" s="14">
        <v>82669.5</v>
      </c>
      <c r="G16" s="14">
        <v>35304.9</v>
      </c>
      <c r="H16" s="14">
        <v>11474.3</v>
      </c>
      <c r="I16" s="11">
        <f>+SUM(D16:H16)</f>
        <v>188317.21</v>
      </c>
      <c r="J16" s="12">
        <f>+I16*0.3</f>
        <v>56495.162999999993</v>
      </c>
    </row>
    <row r="17" spans="2:10" x14ac:dyDescent="0.2">
      <c r="C17" s="8"/>
      <c r="D17" s="8"/>
      <c r="E17" s="8"/>
      <c r="F17" s="8"/>
      <c r="G17" s="8"/>
      <c r="H17" s="8"/>
      <c r="I17" s="8"/>
      <c r="J17" s="15">
        <f>+J16+J15</f>
        <v>225013.00200000001</v>
      </c>
    </row>
    <row r="19" spans="2:10" x14ac:dyDescent="0.2">
      <c r="B19" s="4" t="s">
        <v>8</v>
      </c>
      <c r="C19" s="21" t="s">
        <v>3</v>
      </c>
      <c r="D19" s="22">
        <f>+D4/$I$4</f>
        <v>4.002707467501225E-2</v>
      </c>
      <c r="E19" s="22">
        <f>+E4/$I$4</f>
        <v>0.50401070233398548</v>
      </c>
      <c r="F19" s="22">
        <f>+F4/$I$4</f>
        <v>0.33091301279789581</v>
      </c>
      <c r="G19" s="22">
        <f>+G4/$I$4</f>
        <v>9.0939577710674985E-2</v>
      </c>
      <c r="H19" s="22">
        <f>+H4/$I$4</f>
        <v>3.4109632482431332E-2</v>
      </c>
    </row>
    <row r="20" spans="2:10" x14ac:dyDescent="0.2">
      <c r="B20" s="4" t="s">
        <v>9</v>
      </c>
      <c r="C20" s="21" t="s">
        <v>4</v>
      </c>
      <c r="D20" s="22">
        <f>+D5/$I$5</f>
        <v>3.6487577522960363E-2</v>
      </c>
      <c r="E20" s="22">
        <f>+E5/$I$5</f>
        <v>0.25874426407202544</v>
      </c>
      <c r="F20" s="22">
        <f>+F5/$I$5</f>
        <v>0.47078697428793853</v>
      </c>
      <c r="G20" s="22">
        <f>+G5/$I$5</f>
        <v>0.17720265731231741</v>
      </c>
      <c r="H20" s="22">
        <f>+H5/$I$5</f>
        <v>5.6778526804758291E-2</v>
      </c>
    </row>
    <row r="21" spans="2:10" x14ac:dyDescent="0.2">
      <c r="B21" s="4"/>
      <c r="C21" s="4"/>
      <c r="D21" s="4"/>
      <c r="E21" s="4"/>
      <c r="F21" s="4"/>
      <c r="G21" s="4"/>
      <c r="H21" s="4"/>
    </row>
    <row r="22" spans="2:10" x14ac:dyDescent="0.2">
      <c r="B22" s="4" t="s">
        <v>8</v>
      </c>
      <c r="C22" s="21" t="s">
        <v>3</v>
      </c>
      <c r="D22" s="22">
        <f>+D9/$I$9</f>
        <v>2.6808770528755008E-2</v>
      </c>
      <c r="E22" s="22">
        <f>+E9/$I$9</f>
        <v>0.53925730849543763</v>
      </c>
      <c r="F22" s="22">
        <f>+F9/$I$9</f>
        <v>0.3060008363726211</v>
      </c>
      <c r="G22" s="22">
        <f>+G9/$I$9</f>
        <v>8.9888855626651165E-2</v>
      </c>
      <c r="H22" s="22">
        <f>+H9/$I$9</f>
        <v>3.8044228976535019E-2</v>
      </c>
    </row>
    <row r="23" spans="2:10" x14ac:dyDescent="0.2">
      <c r="B23" s="4" t="s">
        <v>10</v>
      </c>
      <c r="C23" s="21" t="s">
        <v>4</v>
      </c>
      <c r="D23" s="22">
        <f>+D10/$I$10</f>
        <v>3.3754576931426084E-2</v>
      </c>
      <c r="E23" s="22">
        <f t="shared" ref="E23:H23" si="0">+E10/$I$10</f>
        <v>0.24794405379700912</v>
      </c>
      <c r="F23" s="22">
        <f t="shared" si="0"/>
        <v>0.48744484595245147</v>
      </c>
      <c r="G23" s="22">
        <f t="shared" si="0"/>
        <v>0.17225213210346355</v>
      </c>
      <c r="H23" s="22">
        <f t="shared" si="0"/>
        <v>5.8604391215649781E-2</v>
      </c>
    </row>
    <row r="24" spans="2:10" x14ac:dyDescent="0.2">
      <c r="B24" s="4"/>
      <c r="C24" s="4"/>
      <c r="D24" s="4"/>
      <c r="E24" s="4"/>
      <c r="F24" s="4"/>
      <c r="G24" s="4"/>
      <c r="H24" s="4"/>
    </row>
    <row r="25" spans="2:10" x14ac:dyDescent="0.2">
      <c r="B25" s="4" t="s">
        <v>11</v>
      </c>
      <c r="C25" s="21" t="s">
        <v>3</v>
      </c>
      <c r="D25" s="22">
        <f>+D15/$I$15</f>
        <v>2.9320498229270547E-2</v>
      </c>
      <c r="E25" s="22">
        <f>+E15/$I$15</f>
        <v>0.49144767397592842</v>
      </c>
      <c r="F25" s="22">
        <f>+F15/$I$15</f>
        <v>0.34041903421275177</v>
      </c>
      <c r="G25" s="22">
        <f>+G15/$I$15</f>
        <v>9.7951825741131177E-2</v>
      </c>
      <c r="H25" s="22">
        <f>+H15/$I$15</f>
        <v>4.0860967840918014E-2</v>
      </c>
    </row>
    <row r="26" spans="2:10" x14ac:dyDescent="0.2">
      <c r="B26" s="4" t="s">
        <v>12</v>
      </c>
      <c r="C26" s="21" t="s">
        <v>4</v>
      </c>
      <c r="D26" s="22">
        <f>+D16/$I$16</f>
        <v>3.7482554037413789E-2</v>
      </c>
      <c r="E26" s="22">
        <f>+E16/$I$16</f>
        <v>0.2751203673843724</v>
      </c>
      <c r="F26" s="22">
        <f>+F16/$I$16</f>
        <v>0.43899067960915522</v>
      </c>
      <c r="G26" s="22">
        <f>+G16/$I$16</f>
        <v>0.18747569592816293</v>
      </c>
      <c r="H26" s="22">
        <f>+H16/$I$16</f>
        <v>6.0930703040895727E-2</v>
      </c>
    </row>
    <row r="44" spans="1:8" x14ac:dyDescent="0.2">
      <c r="C44" s="2"/>
    </row>
    <row r="45" spans="1:8" x14ac:dyDescent="0.2">
      <c r="C45" s="23">
        <v>44075</v>
      </c>
    </row>
    <row r="46" spans="1:8" x14ac:dyDescent="0.2">
      <c r="A46" s="4" t="s">
        <v>13</v>
      </c>
      <c r="B46" s="4"/>
      <c r="C46" s="8" t="s">
        <v>5</v>
      </c>
      <c r="D46" s="5">
        <v>1707.26</v>
      </c>
      <c r="E46" s="5">
        <v>4540.54</v>
      </c>
      <c r="F46" s="5">
        <v>1460.97</v>
      </c>
      <c r="G46" s="5">
        <v>404.81799999999998</v>
      </c>
      <c r="H46" s="5">
        <v>139.27799999999999</v>
      </c>
    </row>
    <row r="47" spans="1:8" x14ac:dyDescent="0.2">
      <c r="A47" s="4" t="s">
        <v>14</v>
      </c>
      <c r="B47" s="4"/>
      <c r="C47" s="9" t="s">
        <v>3</v>
      </c>
      <c r="D47" s="5">
        <v>860.80700000000002</v>
      </c>
      <c r="E47" s="5">
        <v>5377.76</v>
      </c>
      <c r="F47" s="5">
        <v>2593.4299999999998</v>
      </c>
      <c r="G47" s="5">
        <v>568.21299999999997</v>
      </c>
      <c r="H47" s="5">
        <v>205.36199999999999</v>
      </c>
    </row>
    <row r="48" spans="1:8" x14ac:dyDescent="0.2">
      <c r="A48" s="4"/>
      <c r="B48" s="4"/>
      <c r="C48" s="13" t="s">
        <v>4</v>
      </c>
      <c r="D48" s="5">
        <v>860.80700000000002</v>
      </c>
      <c r="E48" s="5">
        <v>2355</v>
      </c>
      <c r="F48" s="5">
        <v>2616.12</v>
      </c>
      <c r="G48" s="5">
        <v>850.71900000000005</v>
      </c>
      <c r="H48" s="5">
        <v>239.54599999999999</v>
      </c>
    </row>
    <row r="49" spans="3:9" x14ac:dyDescent="0.2">
      <c r="C49" s="4" t="s">
        <v>15</v>
      </c>
      <c r="D49" s="24">
        <v>8.1999999999999993</v>
      </c>
      <c r="E49" s="24">
        <v>22</v>
      </c>
      <c r="F49" s="24">
        <v>31.6</v>
      </c>
      <c r="G49" s="24">
        <v>41.5</v>
      </c>
      <c r="H49" s="24">
        <v>47.9</v>
      </c>
    </row>
    <row r="50" spans="3:9" x14ac:dyDescent="0.2">
      <c r="D50" s="1">
        <f>+D47*D49</f>
        <v>7058.6173999999992</v>
      </c>
      <c r="E50" s="1">
        <f>+E47*E49</f>
        <v>118310.72</v>
      </c>
      <c r="F50" s="1">
        <f>+F47*F49</f>
        <v>81952.387999999992</v>
      </c>
      <c r="G50" s="1">
        <f>+G47*G49</f>
        <v>23580.839499999998</v>
      </c>
      <c r="H50" s="1">
        <f>+H47*H49</f>
        <v>9836.8397999999997</v>
      </c>
      <c r="I50" s="1">
        <f>+SUM(D50:H50)</f>
        <v>240739.40469999998</v>
      </c>
    </row>
    <row r="51" spans="3:9" x14ac:dyDescent="0.2">
      <c r="D51" s="1">
        <f>+D48*D49</f>
        <v>7058.6173999999992</v>
      </c>
      <c r="E51" s="1">
        <f>+E48*E49</f>
        <v>51810</v>
      </c>
      <c r="F51" s="1">
        <f>+F48*F49</f>
        <v>82669.392000000007</v>
      </c>
      <c r="G51" s="1">
        <f>+G48*G49</f>
        <v>35304.838500000005</v>
      </c>
      <c r="H51" s="1">
        <f>+H48*H49</f>
        <v>11474.2534</v>
      </c>
      <c r="I51" s="1">
        <f>+SUM(D51:H51)</f>
        <v>188317.10130000001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Anchoveta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2021-07-28T20:16:39Z</dcterms:created>
  <dcterms:modified xsi:type="dcterms:W3CDTF">2021-07-28T22:04:56Z</dcterms:modified>
</cp:coreProperties>
</file>