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2/ANCHOVETA_ZCS/PRIMER_INFORME/Datos_2020_2021/"/>
    </mc:Choice>
  </mc:AlternateContent>
  <xr:revisionPtr revIDLastSave="0" documentId="8_{53C094EE-7B33-CC41-B2E1-32D844BBA4D3}" xr6:coauthVersionLast="47" xr6:coauthVersionMax="47" xr10:uidLastSave="{00000000-0000-0000-0000-000000000000}"/>
  <bookViews>
    <workbookView xWindow="14400" yWindow="520" windowWidth="24340" windowHeight="21340" activeTab="1" xr2:uid="{00000000-000D-0000-FFFF-FFFF00000000}"/>
  </bookViews>
  <sheets>
    <sheet name="calendario" sheetId="1" r:id="rId1"/>
    <sheet name="biologico" sheetId="5" r:id="rId2"/>
    <sheet name="Hoja2" sheetId="2" r:id="rId3"/>
    <sheet name="Hoja3" sheetId="3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5" l="1"/>
  <c r="I33" i="5"/>
  <c r="I34" i="5"/>
  <c r="P33" i="5"/>
  <c r="Q34" i="5"/>
  <c r="R34" i="5"/>
  <c r="S34" i="5"/>
  <c r="T34" i="5"/>
  <c r="P38" i="5"/>
  <c r="C38" i="5"/>
  <c r="D38" i="5"/>
  <c r="P34" i="5" s="1"/>
  <c r="E38" i="5"/>
  <c r="F38" i="5"/>
  <c r="G38" i="5"/>
  <c r="Q33" i="5"/>
  <c r="T41" i="1" l="1"/>
  <c r="R41" i="1"/>
  <c r="S41" i="1"/>
  <c r="Q41" i="1"/>
  <c r="E42" i="1"/>
  <c r="D42" i="1"/>
  <c r="C41" i="1"/>
  <c r="C40" i="1" l="1"/>
  <c r="D40" i="1"/>
  <c r="E40" i="1"/>
  <c r="E43" i="1" s="1"/>
  <c r="F40" i="1"/>
  <c r="F43" i="1" s="1"/>
  <c r="G40" i="1"/>
  <c r="D43" i="1" l="1"/>
  <c r="P39" i="1"/>
  <c r="G43" i="1"/>
  <c r="T40" i="1"/>
  <c r="P41" i="1"/>
  <c r="P40" i="1"/>
  <c r="C43" i="1"/>
  <c r="R33" i="5"/>
  <c r="S33" i="5"/>
  <c r="T33" i="5"/>
  <c r="P32" i="5"/>
  <c r="T32" i="5"/>
  <c r="S32" i="5"/>
  <c r="R32" i="5"/>
  <c r="Q32" i="5"/>
  <c r="I32" i="5"/>
  <c r="T31" i="5"/>
  <c r="S31" i="5"/>
  <c r="R31" i="5"/>
  <c r="Q31" i="5"/>
  <c r="P31" i="5"/>
  <c r="I31" i="5"/>
  <c r="T30" i="5"/>
  <c r="S30" i="5"/>
  <c r="R30" i="5"/>
  <c r="Q30" i="5"/>
  <c r="P30" i="5"/>
  <c r="I30" i="5"/>
  <c r="T29" i="5"/>
  <c r="S29" i="5"/>
  <c r="R29" i="5"/>
  <c r="Q29" i="5"/>
  <c r="P29" i="5"/>
  <c r="I29" i="5"/>
  <c r="T28" i="5"/>
  <c r="S28" i="5"/>
  <c r="R28" i="5"/>
  <c r="Q28" i="5"/>
  <c r="P28" i="5"/>
  <c r="I28" i="5"/>
  <c r="T27" i="5"/>
  <c r="S27" i="5"/>
  <c r="R27" i="5"/>
  <c r="Q27" i="5"/>
  <c r="P27" i="5"/>
  <c r="I27" i="5"/>
  <c r="T26" i="5"/>
  <c r="S26" i="5"/>
  <c r="R26" i="5"/>
  <c r="Q26" i="5"/>
  <c r="P26" i="5"/>
  <c r="I26" i="5"/>
  <c r="T25" i="5"/>
  <c r="S25" i="5"/>
  <c r="R25" i="5"/>
  <c r="Q25" i="5"/>
  <c r="P25" i="5"/>
  <c r="I25" i="5"/>
  <c r="T24" i="5"/>
  <c r="S24" i="5"/>
  <c r="R24" i="5"/>
  <c r="Q24" i="5"/>
  <c r="P24" i="5"/>
  <c r="I24" i="5"/>
  <c r="T23" i="5"/>
  <c r="S23" i="5"/>
  <c r="R23" i="5"/>
  <c r="Q23" i="5"/>
  <c r="P23" i="5"/>
  <c r="I23" i="5"/>
  <c r="T22" i="5"/>
  <c r="S22" i="5"/>
  <c r="R22" i="5"/>
  <c r="Q22" i="5"/>
  <c r="P22" i="5"/>
  <c r="I22" i="5"/>
  <c r="T21" i="5"/>
  <c r="S21" i="5"/>
  <c r="R21" i="5"/>
  <c r="Q21" i="5"/>
  <c r="P21" i="5"/>
  <c r="I21" i="5"/>
  <c r="T20" i="5"/>
  <c r="S20" i="5"/>
  <c r="R20" i="5"/>
  <c r="Q20" i="5"/>
  <c r="P20" i="5"/>
  <c r="I20" i="5"/>
  <c r="T19" i="5"/>
  <c r="S19" i="5"/>
  <c r="R19" i="5"/>
  <c r="Q19" i="5"/>
  <c r="P19" i="5"/>
  <c r="I19" i="5"/>
  <c r="T18" i="5"/>
  <c r="S18" i="5"/>
  <c r="R18" i="5"/>
  <c r="Q18" i="5"/>
  <c r="P18" i="5"/>
  <c r="I18" i="5"/>
  <c r="T17" i="5"/>
  <c r="S17" i="5"/>
  <c r="R17" i="5"/>
  <c r="Q17" i="5"/>
  <c r="P17" i="5"/>
  <c r="I17" i="5"/>
  <c r="T16" i="5"/>
  <c r="S16" i="5"/>
  <c r="R16" i="5"/>
  <c r="Q16" i="5"/>
  <c r="P16" i="5"/>
  <c r="I16" i="5"/>
  <c r="T15" i="5"/>
  <c r="S15" i="5"/>
  <c r="R15" i="5"/>
  <c r="Q15" i="5"/>
  <c r="P15" i="5"/>
  <c r="I15" i="5"/>
  <c r="T14" i="5"/>
  <c r="S14" i="5"/>
  <c r="R14" i="5"/>
  <c r="Q14" i="5"/>
  <c r="P14" i="5"/>
  <c r="I14" i="5"/>
  <c r="T13" i="5"/>
  <c r="S13" i="5"/>
  <c r="R13" i="5"/>
  <c r="Q13" i="5"/>
  <c r="P13" i="5"/>
  <c r="I13" i="5"/>
  <c r="T12" i="5"/>
  <c r="S12" i="5"/>
  <c r="R12" i="5"/>
  <c r="Q12" i="5"/>
  <c r="P12" i="5"/>
  <c r="I12" i="5"/>
  <c r="T11" i="5"/>
  <c r="S11" i="5"/>
  <c r="R11" i="5"/>
  <c r="Q11" i="5"/>
  <c r="P11" i="5"/>
  <c r="I11" i="5"/>
  <c r="T38" i="5" l="1"/>
  <c r="Q38" i="5"/>
  <c r="R38" i="5"/>
  <c r="S38" i="5"/>
  <c r="Q39" i="1"/>
  <c r="Q40" i="1"/>
  <c r="R40" i="1" l="1"/>
  <c r="S40" i="1"/>
  <c r="R39" i="1" l="1"/>
  <c r="S39" i="1"/>
  <c r="T39" i="1"/>
  <c r="C45" i="1"/>
  <c r="P37" i="1"/>
  <c r="P38" i="1"/>
  <c r="P11" i="1" l="1"/>
  <c r="P35" i="1" l="1"/>
  <c r="Q38" i="1"/>
  <c r="G45" i="1"/>
  <c r="D45" i="1"/>
  <c r="E45" i="1"/>
  <c r="F45" i="1"/>
  <c r="AU38" i="1" l="1"/>
  <c r="AV38" i="1" s="1"/>
  <c r="BF23" i="1"/>
  <c r="BG23" i="1" s="1"/>
  <c r="BF24" i="1"/>
  <c r="BG24" i="1" s="1"/>
  <c r="BF25" i="1"/>
  <c r="BG25" i="1" s="1"/>
  <c r="BF26" i="1"/>
  <c r="BG26" i="1" s="1"/>
  <c r="BF27" i="1"/>
  <c r="BG27" i="1" s="1"/>
  <c r="BF28" i="1"/>
  <c r="BG28" i="1" s="1"/>
  <c r="BF29" i="1"/>
  <c r="BG29" i="1" s="1"/>
  <c r="BF30" i="1"/>
  <c r="BG30" i="1" s="1"/>
  <c r="BF31" i="1"/>
  <c r="BG31" i="1" s="1"/>
  <c r="BF32" i="1"/>
  <c r="BG32" i="1" s="1"/>
  <c r="BF33" i="1"/>
  <c r="BG33" i="1" s="1"/>
  <c r="BF34" i="1"/>
  <c r="BG34" i="1" s="1"/>
  <c r="BF35" i="1"/>
  <c r="BG35" i="1" s="1"/>
  <c r="BF36" i="1"/>
  <c r="BG36" i="1" s="1"/>
  <c r="BF37" i="1"/>
  <c r="BG37" i="1" s="1"/>
  <c r="BF38" i="1"/>
  <c r="BG38" i="1" s="1"/>
  <c r="BF22" i="1"/>
  <c r="BG22" i="1" s="1"/>
  <c r="AE39" i="1"/>
  <c r="P20" i="1"/>
  <c r="F4" i="4" l="1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G2" i="4"/>
  <c r="H2" i="4"/>
  <c r="F2" i="4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0" i="1"/>
  <c r="T38" i="1"/>
  <c r="Q36" i="1"/>
  <c r="Q35" i="1"/>
  <c r="P36" i="1"/>
  <c r="P43" i="1" s="1"/>
  <c r="I38" i="1" l="1"/>
  <c r="AC34" i="3"/>
  <c r="S34" i="3"/>
  <c r="AC35" i="3"/>
  <c r="S33" i="3"/>
  <c r="I31" i="3"/>
  <c r="Y33" i="3"/>
  <c r="X33" i="3"/>
  <c r="X34" i="3"/>
  <c r="N33" i="3"/>
  <c r="AC33" i="3"/>
  <c r="Y34" i="3"/>
  <c r="Y32" i="3"/>
  <c r="O32" i="3"/>
  <c r="AE32" i="3"/>
  <c r="AD32" i="3"/>
  <c r="AC32" i="3"/>
  <c r="AB32" i="3"/>
  <c r="AA32" i="3"/>
  <c r="Z32" i="3"/>
  <c r="X32" i="3"/>
  <c r="Q32" i="3"/>
  <c r="R32" i="3"/>
  <c r="S32" i="3"/>
  <c r="T32" i="3"/>
  <c r="U32" i="3"/>
  <c r="N32" i="3"/>
  <c r="P32" i="3"/>
  <c r="P34" i="1"/>
  <c r="Q37" i="1" l="1"/>
  <c r="Q43" i="1" s="1"/>
  <c r="R37" i="1"/>
  <c r="S37" i="1"/>
  <c r="T37" i="1"/>
  <c r="S38" i="1"/>
  <c r="R38" i="1"/>
  <c r="Q34" i="1" l="1"/>
  <c r="R34" i="1"/>
  <c r="S34" i="1"/>
  <c r="T34" i="1"/>
  <c r="R35" i="1"/>
  <c r="S35" i="1"/>
  <c r="T35" i="1"/>
  <c r="R36" i="1"/>
  <c r="R43" i="1" s="1"/>
  <c r="S36" i="1"/>
  <c r="S43" i="1" s="1"/>
  <c r="T36" i="1"/>
  <c r="T43" i="1" s="1"/>
  <c r="P33" i="1" l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Q17" i="1"/>
  <c r="Q11" i="1" l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</calcChain>
</file>

<file path=xl/sharedStrings.xml><?xml version="1.0" encoding="utf-8"?>
<sst xmlns="http://schemas.openxmlformats.org/spreadsheetml/2006/main" count="131" uniqueCount="50">
  <si>
    <t>Pesos medios</t>
  </si>
  <si>
    <t>Pesos iniciales</t>
  </si>
  <si>
    <t>cómo calculo los pesos iniciales del grupo de edad 0???</t>
  </si>
  <si>
    <t>#</t>
  </si>
  <si>
    <t>Wmed</t>
  </si>
  <si>
    <t>anos</t>
  </si>
  <si>
    <t>BD</t>
  </si>
  <si>
    <t>BT</t>
  </si>
  <si>
    <t>R</t>
  </si>
  <si>
    <t>F</t>
  </si>
  <si>
    <t>F/FRMS</t>
  </si>
  <si>
    <t>BD/BDRMS</t>
  </si>
  <si>
    <t>Y/BT</t>
  </si>
  <si>
    <t>C#/N#</t>
  </si>
  <si>
    <t>RPRequ3</t>
  </si>
  <si>
    <t>corrección pesos año 2016</t>
  </si>
  <si>
    <t>pesos medios (MAE0718)</t>
  </si>
  <si>
    <t>mean</t>
  </si>
  <si>
    <t>std</t>
  </si>
  <si>
    <t>histórico</t>
  </si>
  <si>
    <t>recientes</t>
  </si>
  <si>
    <t>equilibrio</t>
  </si>
  <si>
    <t>Captura_edad</t>
  </si>
  <si>
    <t>1996/17</t>
  </si>
  <si>
    <t>1997/18</t>
  </si>
  <si>
    <t>1998/19</t>
  </si>
  <si>
    <t>2000/01</t>
  </si>
  <si>
    <t>1999/00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</si>
  <si>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</si>
  <si>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</si>
  <si>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</si>
  <si>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</si>
  <si>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</si>
  <si>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</si>
  <si>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</si>
  <si>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</si>
  <si>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</si>
  <si>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</si>
  <si>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</si>
  <si>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</si>
  <si>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</si>
  <si>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</si>
  <si>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</si>
  <si>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</si>
  <si>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</si>
  <si>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</si>
  <si>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</si>
  <si>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 alt</t>
  </si>
  <si>
    <t>promedio 5 años</t>
  </si>
  <si>
    <t>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</si>
</sst>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_-* #,##0\ _P_t_s_-;\-* #,##0\ _P_t_s_-;_-* &quot;-&quot;\ _P_t_s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mbria"/>
      <family val="1"/>
    </font>
    <font>
      <sz val="12"/>
      <color theme="1"/>
      <name val="Cambria"/>
      <family val="1"/>
    </font>
    <font>
      <sz val="10"/>
      <name val="Arial"/>
      <family val="2"/>
    </font>
    <font>
      <sz val="14"/>
      <name val="Arial Narrow"/>
      <family val="2"/>
    </font>
    <font>
      <sz val="2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6" fontId="5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3" fillId="0" borderId="0" xfId="0" applyFont="1" applyAlignment="1">
      <alignment horizontal="right" vertical="center" wrapText="1"/>
    </xf>
    <xf numFmtId="164" fontId="0" fillId="2" borderId="0" xfId="0" applyNumberFormat="1" applyFill="1"/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5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righ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horizontal="right" vertical="center" wrapText="1"/>
    </xf>
    <xf numFmtId="1" fontId="0" fillId="0" borderId="0" xfId="0" applyNumberFormat="1"/>
    <xf numFmtId="164" fontId="6" fillId="4" borderId="0" xfId="1" applyNumberFormat="1" applyFont="1" applyFill="1" applyBorder="1"/>
    <xf numFmtId="1" fontId="0" fillId="2" borderId="0" xfId="0" applyNumberFormat="1" applyFill="1"/>
    <xf numFmtId="164" fontId="7" fillId="5" borderId="0" xfId="1" applyNumberFormat="1" applyFont="1" applyFill="1" applyBorder="1"/>
    <xf numFmtId="0" fontId="0" fillId="6" borderId="0" xfId="0" applyFill="1"/>
    <xf numFmtId="164" fontId="0" fillId="6" borderId="0" xfId="0" applyNumberFormat="1" applyFill="1"/>
    <xf numFmtId="164" fontId="7" fillId="6" borderId="0" xfId="1" applyNumberFormat="1" applyFont="1" applyFill="1"/>
    <xf numFmtId="164" fontId="7" fillId="4" borderId="0" xfId="1" applyNumberFormat="1" applyFont="1" applyFill="1" applyBorder="1"/>
  </cellXfs>
  <cellStyles count="2">
    <cellStyle name="Millares [0]_74CAEN" xfId="1" xr:uid="{3EC51E15-252B-4C7A-AB82-28A6AAD55D0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9-482F-B250-DE3BF6A7FB8B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9-482F-B250-DE3BF6A7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8.8379629629629641E-2"/>
          <c:w val="0.81912707786526684"/>
          <c:h val="0.7060495042286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calendario!$I$9</c:f>
              <c:strCache>
                <c:ptCount val="1"/>
                <c:pt idx="0">
                  <c:v>pesos medios (MAE0718)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calendario!$I$10:$I$37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037-9FCD-9F07C8C723C0}"/>
            </c:ext>
          </c:extLst>
        </c:ser>
        <c:ser>
          <c:idx val="1"/>
          <c:order val="1"/>
          <c:tx>
            <c:strRef>
              <c:f>calendario!$J$9</c:f>
              <c:strCache>
                <c:ptCount val="1"/>
                <c:pt idx="0">
                  <c:v>corrección pesos año 2016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calendario!$B$10:$B$37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calendario!$J$10:$J$37</c:f>
              <c:numCache>
                <c:formatCode>General</c:formatCode>
                <c:ptCount val="28"/>
                <c:pt idx="0">
                  <c:v>20.919999999999998</c:v>
                </c:pt>
                <c:pt idx="1">
                  <c:v>19.479999999999997</c:v>
                </c:pt>
                <c:pt idx="2">
                  <c:v>20.9</c:v>
                </c:pt>
                <c:pt idx="3">
                  <c:v>23.080000000000002</c:v>
                </c:pt>
                <c:pt idx="4">
                  <c:v>22.580000000000002</c:v>
                </c:pt>
                <c:pt idx="5">
                  <c:v>19.440000000000001</c:v>
                </c:pt>
                <c:pt idx="6">
                  <c:v>19.02</c:v>
                </c:pt>
                <c:pt idx="7">
                  <c:v>23.82</c:v>
                </c:pt>
                <c:pt idx="8">
                  <c:v>22.48</c:v>
                </c:pt>
                <c:pt idx="9">
                  <c:v>21.8</c:v>
                </c:pt>
                <c:pt idx="10">
                  <c:v>22.46</c:v>
                </c:pt>
                <c:pt idx="11">
                  <c:v>20.6</c:v>
                </c:pt>
                <c:pt idx="12">
                  <c:v>17.600000000000001</c:v>
                </c:pt>
                <c:pt idx="13">
                  <c:v>19.8</c:v>
                </c:pt>
                <c:pt idx="14">
                  <c:v>25.959999999999997</c:v>
                </c:pt>
                <c:pt idx="15">
                  <c:v>23.18</c:v>
                </c:pt>
                <c:pt idx="16">
                  <c:v>20.98</c:v>
                </c:pt>
                <c:pt idx="17">
                  <c:v>23.32</c:v>
                </c:pt>
                <c:pt idx="18">
                  <c:v>22.439999999999998</c:v>
                </c:pt>
                <c:pt idx="19">
                  <c:v>22.520000000000003</c:v>
                </c:pt>
                <c:pt idx="20">
                  <c:v>21.16</c:v>
                </c:pt>
                <c:pt idx="21">
                  <c:v>22</c:v>
                </c:pt>
                <c:pt idx="22">
                  <c:v>23.82</c:v>
                </c:pt>
                <c:pt idx="23">
                  <c:v>24.32</c:v>
                </c:pt>
                <c:pt idx="24">
                  <c:v>27.24</c:v>
                </c:pt>
                <c:pt idx="25">
                  <c:v>32.6</c:v>
                </c:pt>
                <c:pt idx="26">
                  <c:v>32.18</c:v>
                </c:pt>
                <c:pt idx="27">
                  <c:v>27.860000000000003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C-4037-9FCD-9F07C8C7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63320"/>
        <c:axId val="495354464"/>
      </c:scatterChart>
      <c:valAx>
        <c:axId val="495363320"/>
        <c:scaling>
          <c:orientation val="minMax"/>
          <c:min val="198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54464"/>
        <c:crosses val="autoZero"/>
        <c:crossBetween val="midCat"/>
        <c:majorUnit val="3"/>
      </c:valAx>
      <c:valAx>
        <c:axId val="49535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Pesos medios (grs)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4988808690580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495363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172200349956256"/>
          <c:y val="0.5352194517351998"/>
          <c:w val="0.47308442694663166"/>
          <c:h val="0.19676144648585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biologico!$I$10:$I$34</c:f>
              <c:numCache>
                <c:formatCode>General</c:formatCode>
                <c:ptCount val="25"/>
                <c:pt idx="0">
                  <c:v>61.239999999999995</c:v>
                </c:pt>
                <c:pt idx="1">
                  <c:v>12.36</c:v>
                </c:pt>
                <c:pt idx="2">
                  <c:v>39.86</c:v>
                </c:pt>
                <c:pt idx="3">
                  <c:v>28</c:v>
                </c:pt>
                <c:pt idx="4">
                  <c:v>25.06</c:v>
                </c:pt>
                <c:pt idx="5">
                  <c:v>27.52</c:v>
                </c:pt>
                <c:pt idx="6">
                  <c:v>47.220000000000006</c:v>
                </c:pt>
                <c:pt idx="7">
                  <c:v>26.119999999999997</c:v>
                </c:pt>
                <c:pt idx="8">
                  <c:v>26.919999999999998</c:v>
                </c:pt>
                <c:pt idx="9">
                  <c:v>23.94</c:v>
                </c:pt>
                <c:pt idx="10">
                  <c:v>24.06</c:v>
                </c:pt>
                <c:pt idx="11">
                  <c:v>25.279999999999998</c:v>
                </c:pt>
                <c:pt idx="12">
                  <c:v>24.44</c:v>
                </c:pt>
                <c:pt idx="13">
                  <c:v>22.439999999999998</c:v>
                </c:pt>
                <c:pt idx="14">
                  <c:v>25</c:v>
                </c:pt>
                <c:pt idx="15">
                  <c:v>27.18</c:v>
                </c:pt>
                <c:pt idx="16">
                  <c:v>26.8</c:v>
                </c:pt>
                <c:pt idx="17">
                  <c:v>33.1</c:v>
                </c:pt>
                <c:pt idx="18">
                  <c:v>31.26</c:v>
                </c:pt>
                <c:pt idx="19">
                  <c:v>32.980000000000004</c:v>
                </c:pt>
                <c:pt idx="20">
                  <c:v>33.700000000000003</c:v>
                </c:pt>
                <c:pt idx="21">
                  <c:v>25.1</c:v>
                </c:pt>
                <c:pt idx="22">
                  <c:v>32.519999999999996</c:v>
                </c:pt>
                <c:pt idx="23">
                  <c:v>26.9</c:v>
                </c:pt>
                <c:pt idx="24">
                  <c:v>30.006561072305324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8-EC46-B348-DFF3C3A5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70863"/>
        <c:axId val="2092172511"/>
      </c:scatterChart>
      <c:valAx>
        <c:axId val="20921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2172511"/>
        <c:crosses val="autoZero"/>
        <c:crossBetween val="midCat"/>
      </c:valAx>
      <c:valAx>
        <c:axId val="20921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217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304926" y="342901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29</xdr:row>
      <xdr:rowOff>111890</xdr:rowOff>
    </xdr:from>
    <xdr:to>
      <xdr:col>28</xdr:col>
      <xdr:colOff>79923</xdr:colOff>
      <xdr:row>44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7A3B8D-3BFB-4B97-AC6F-77818589C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542926</xdr:colOff>
      <xdr:row>1</xdr:row>
      <xdr:rowOff>152401</xdr:rowOff>
    </xdr:from>
    <xdr:ext cx="71788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14:m>
                <m:oMath xmlns:m="http://schemas.openxmlformats.org/officeDocument/2006/math">
                  <m:r>
                    <a:rPr lang="es-CL" sz="20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exp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  <m:r>
                    <m:rPr>
                      <m:sty m:val="p"/>
                    </m:rPr>
                    <a:rPr lang="es-CL" sz="2000" b="0" i="0">
                      <a:latin typeface="Cambria Math" panose="02040503050406030204" pitchFamily="18" charset="0"/>
                    </a:rPr>
                    <m:t>ln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⁡(</m:t>
                  </m:r>
                </m:oMath>
              </a14:m>
              <a:r>
                <a:rPr lang="es-CL" sz="2000"/>
                <a:t>Wm(a,t)-0.5*(Wm(a+1,t+1)-Wm(a,t))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2CE0353-759B-4FE6-8447-B95FAD584562}"/>
                </a:ext>
              </a:extLst>
            </xdr:cNvPr>
            <xdr:cNvSpPr txBox="1"/>
          </xdr:nvSpPr>
          <xdr:spPr>
            <a:xfrm>
              <a:off x="2063751" y="333376"/>
              <a:ext cx="7178890" cy="31309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2000" b="0"/>
                <a:t>Wini(a,t)</a:t>
              </a:r>
              <a:r>
                <a:rPr lang="es-CL" sz="2000" b="0" i="0">
                  <a:latin typeface="Cambria Math" panose="02040503050406030204" pitchFamily="18" charset="0"/>
                </a:rPr>
                <a:t>=exp⁡(ln⁡(</a:t>
              </a:r>
              <a:r>
                <a:rPr lang="es-CL" sz="2000"/>
                <a:t>Wm(a,t)-0.5*(Wm(a+1,t+1)-Wm(a,t))</a:t>
              </a:r>
            </a:p>
          </xdr:txBody>
        </xdr:sp>
      </mc:Fallback>
    </mc:AlternateContent>
    <xdr:clientData/>
  </xdr:oneCellAnchor>
  <xdr:twoCellAnchor>
    <xdr:from>
      <xdr:col>22</xdr:col>
      <xdr:colOff>106199</xdr:colOff>
      <xdr:row>23</xdr:row>
      <xdr:rowOff>111890</xdr:rowOff>
    </xdr:from>
    <xdr:to>
      <xdr:col>28</xdr:col>
      <xdr:colOff>79923</xdr:colOff>
      <xdr:row>38</xdr:row>
      <xdr:rowOff>19487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353868-C3B0-4A93-B3B8-14FD7ED1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43</xdr:row>
      <xdr:rowOff>85643</xdr:rowOff>
    </xdr:from>
    <xdr:to>
      <xdr:col>22</xdr:col>
      <xdr:colOff>161192</xdr:colOff>
      <xdr:row>57</xdr:row>
      <xdr:rowOff>93459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9A24CE-86F3-2543-9506-641A8B22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G46"/>
  <sheetViews>
    <sheetView topLeftCell="A19" zoomScale="58" zoomScaleNormal="58" workbookViewId="0">
      <selection activeCell="O41" sqref="O41:T41"/>
    </sheetView>
  </sheetViews>
  <sheetFormatPr baseColWidth="10" defaultRowHeight="15" x14ac:dyDescent="0.2"/>
  <cols>
    <col min="8" max="8" width="5" customWidth="1"/>
    <col min="9" max="9" width="11.33203125" customWidth="1"/>
    <col min="10" max="10" width="9.83203125" customWidth="1"/>
    <col min="11" max="13" width="5" customWidth="1"/>
  </cols>
  <sheetData>
    <row r="7" spans="1:57" x14ac:dyDescent="0.2">
      <c r="P7" s="1" t="s">
        <v>2</v>
      </c>
      <c r="Q7" s="1"/>
      <c r="R7" s="1"/>
      <c r="S7" s="1"/>
      <c r="T7" s="1"/>
    </row>
    <row r="8" spans="1:57" x14ac:dyDescent="0.2">
      <c r="C8" t="s">
        <v>0</v>
      </c>
      <c r="P8" t="s">
        <v>1</v>
      </c>
    </row>
    <row r="9" spans="1:57" ht="48" x14ac:dyDescent="0.2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>
        <v>0</v>
      </c>
      <c r="X9" s="3">
        <v>1</v>
      </c>
      <c r="Y9" s="3">
        <v>2</v>
      </c>
      <c r="Z9" s="3">
        <v>3</v>
      </c>
      <c r="AA9" s="3">
        <v>4</v>
      </c>
    </row>
    <row r="10" spans="1:57" ht="16" x14ac:dyDescent="0.2">
      <c r="A10">
        <v>1</v>
      </c>
      <c r="B10">
        <v>1990</v>
      </c>
      <c r="C10" s="8">
        <v>1.8</v>
      </c>
      <c r="D10" s="8">
        <v>5.7</v>
      </c>
      <c r="E10" s="8">
        <v>26.4</v>
      </c>
      <c r="F10" s="8">
        <v>33.4</v>
      </c>
      <c r="G10" s="8">
        <v>37.299999999999997</v>
      </c>
      <c r="H10" s="8"/>
      <c r="I10" s="8">
        <f>+AVERAGE(C10:G10)</f>
        <v>20.919999999999998</v>
      </c>
      <c r="J10" s="8">
        <v>20.919999999999998</v>
      </c>
      <c r="K10" s="8"/>
      <c r="L10" s="8"/>
      <c r="M10" s="8"/>
      <c r="N10">
        <v>1</v>
      </c>
      <c r="O10">
        <v>1990</v>
      </c>
      <c r="P10" s="2">
        <v>0.4</v>
      </c>
      <c r="Q10" s="2">
        <v>3.2</v>
      </c>
      <c r="R10" s="2">
        <v>12.3</v>
      </c>
      <c r="S10" s="2">
        <v>29.7</v>
      </c>
      <c r="T10" s="2">
        <v>35.299999999999997</v>
      </c>
      <c r="V10" s="4"/>
      <c r="W10" s="6">
        <v>2.4</v>
      </c>
      <c r="X10" s="6">
        <v>9.3000000000000007</v>
      </c>
      <c r="Y10" s="6">
        <v>21.3</v>
      </c>
      <c r="Z10" s="6">
        <v>33.5</v>
      </c>
      <c r="AA10" s="6">
        <v>39.1</v>
      </c>
      <c r="AE10" t="s">
        <v>3</v>
      </c>
      <c r="AF10" t="s">
        <v>22</v>
      </c>
    </row>
    <row r="11" spans="1:57" ht="16" x14ac:dyDescent="0.2">
      <c r="A11">
        <v>2</v>
      </c>
      <c r="B11">
        <v>1991</v>
      </c>
      <c r="C11" s="8">
        <v>9.6999999999999993</v>
      </c>
      <c r="D11" s="8">
        <v>8.6999999999999993</v>
      </c>
      <c r="E11" s="8">
        <v>17.7</v>
      </c>
      <c r="F11" s="8">
        <v>26.8</v>
      </c>
      <c r="G11" s="8">
        <v>34.5</v>
      </c>
      <c r="H11" s="8"/>
      <c r="I11" s="8">
        <f t="shared" ref="I11:I38" si="0">+AVERAGE(C11:G11)</f>
        <v>19.479999999999997</v>
      </c>
      <c r="J11" s="8">
        <v>19.479999999999997</v>
      </c>
      <c r="K11" s="8"/>
      <c r="L11" s="8"/>
      <c r="M11" s="8"/>
      <c r="N11">
        <v>2</v>
      </c>
      <c r="O11">
        <v>1991</v>
      </c>
      <c r="P11" s="5">
        <f>+EXP(LN(C11)-0.5*(LN(D12)-LN(C11)))</f>
        <v>7.7744402068445577</v>
      </c>
      <c r="Q11" s="5">
        <f t="shared" ref="Q11:Q33" si="1">+GEOMEAN(D11,C10)</f>
        <v>3.9572717874818757</v>
      </c>
      <c r="R11" s="5">
        <f t="shared" ref="R11:R33" si="2">+GEOMEAN(E11,D10)</f>
        <v>10.044401425669925</v>
      </c>
      <c r="S11" s="5">
        <f t="shared" ref="S11:S33" si="3">+GEOMEAN(F11,E10)</f>
        <v>26.599248109674079</v>
      </c>
      <c r="T11" s="5">
        <f t="shared" ref="T11:T33" si="4">+GEOMEAN(G11,F10)</f>
        <v>33.945544626651667</v>
      </c>
      <c r="V11" s="4"/>
      <c r="W11" s="7">
        <v>1.794435844492636</v>
      </c>
      <c r="X11" s="7">
        <v>8.5976741040818698</v>
      </c>
      <c r="Y11" s="7">
        <v>20.305171754998774</v>
      </c>
      <c r="Z11" s="7">
        <v>34.676505014202334</v>
      </c>
      <c r="AA11" s="7">
        <v>39.138472121430596</v>
      </c>
      <c r="AE11">
        <v>15829</v>
      </c>
      <c r="AF11">
        <v>6358</v>
      </c>
      <c r="AG11">
        <v>1851</v>
      </c>
      <c r="AH11">
        <v>835</v>
      </c>
      <c r="AI11">
        <v>269</v>
      </c>
      <c r="AL11">
        <v>1990</v>
      </c>
      <c r="AM11">
        <v>0</v>
      </c>
      <c r="AN11">
        <v>0.3</v>
      </c>
      <c r="AO11">
        <v>0</v>
      </c>
      <c r="AP11">
        <v>0.3</v>
      </c>
      <c r="AQ11">
        <v>0</v>
      </c>
      <c r="AR11">
        <v>100</v>
      </c>
      <c r="AS11">
        <v>151638</v>
      </c>
      <c r="AT11">
        <v>0.01</v>
      </c>
      <c r="AW11">
        <v>1990</v>
      </c>
      <c r="AX11">
        <v>0</v>
      </c>
      <c r="AY11">
        <v>0.3</v>
      </c>
      <c r="AZ11">
        <v>0</v>
      </c>
      <c r="BA11">
        <v>0.3</v>
      </c>
      <c r="BB11">
        <v>0</v>
      </c>
      <c r="BC11">
        <v>100</v>
      </c>
      <c r="BD11">
        <v>151638</v>
      </c>
      <c r="BE11">
        <v>0.01</v>
      </c>
    </row>
    <row r="12" spans="1:57" ht="16" x14ac:dyDescent="0.2">
      <c r="A12">
        <v>3</v>
      </c>
      <c r="B12">
        <v>1992</v>
      </c>
      <c r="C12" s="8">
        <v>6.6</v>
      </c>
      <c r="D12" s="8">
        <v>15.1</v>
      </c>
      <c r="E12" s="8">
        <v>20.9</v>
      </c>
      <c r="F12" s="8">
        <v>28.3</v>
      </c>
      <c r="G12" s="8">
        <v>33.6</v>
      </c>
      <c r="H12" s="8"/>
      <c r="I12" s="8">
        <f t="shared" si="0"/>
        <v>20.9</v>
      </c>
      <c r="J12" s="8">
        <v>20.9</v>
      </c>
      <c r="K12" s="8"/>
      <c r="L12" s="8"/>
      <c r="M12" s="8"/>
      <c r="N12">
        <v>3</v>
      </c>
      <c r="O12">
        <v>1992</v>
      </c>
      <c r="P12" s="5">
        <f t="shared" ref="P12:P33" si="5">+EXP(LN(C12)-0.5*(LN(D13)-LN(C12)))</f>
        <v>4.4375113351196136</v>
      </c>
      <c r="Q12" s="5">
        <f t="shared" si="1"/>
        <v>12.102479084881741</v>
      </c>
      <c r="R12" s="5">
        <f t="shared" si="2"/>
        <v>13.484435472054438</v>
      </c>
      <c r="S12" s="5">
        <f t="shared" si="3"/>
        <v>22.381018743569292</v>
      </c>
      <c r="T12" s="5">
        <f t="shared" si="4"/>
        <v>30.007998933617682</v>
      </c>
      <c r="V12" s="4"/>
      <c r="W12" s="7">
        <v>1.2938315191708696</v>
      </c>
      <c r="X12" s="7">
        <v>7.3047929470998687</v>
      </c>
      <c r="Y12" s="7">
        <v>18.165902124584949</v>
      </c>
      <c r="Z12" s="7">
        <v>28.201772993909444</v>
      </c>
      <c r="AA12" s="7">
        <v>40.498024643184756</v>
      </c>
      <c r="AE12">
        <v>27</v>
      </c>
      <c r="AF12">
        <v>6332</v>
      </c>
      <c r="AG12">
        <v>9840</v>
      </c>
      <c r="AH12">
        <v>984</v>
      </c>
      <c r="AI12">
        <v>356</v>
      </c>
      <c r="AL12">
        <v>1991</v>
      </c>
      <c r="AM12">
        <v>0</v>
      </c>
      <c r="AN12">
        <v>0.3</v>
      </c>
      <c r="AO12">
        <v>0</v>
      </c>
      <c r="AP12">
        <v>0.3</v>
      </c>
      <c r="AQ12">
        <v>0</v>
      </c>
      <c r="AR12">
        <v>100</v>
      </c>
      <c r="AS12">
        <v>268017</v>
      </c>
      <c r="AT12">
        <v>0.01</v>
      </c>
      <c r="AW12">
        <v>1991</v>
      </c>
      <c r="AX12">
        <v>0</v>
      </c>
      <c r="AY12">
        <v>0.3</v>
      </c>
      <c r="AZ12">
        <v>0</v>
      </c>
      <c r="BA12">
        <v>0.3</v>
      </c>
      <c r="BB12">
        <v>0</v>
      </c>
      <c r="BC12">
        <v>100</v>
      </c>
      <c r="BD12">
        <v>268017</v>
      </c>
      <c r="BE12">
        <v>0.01</v>
      </c>
    </row>
    <row r="13" spans="1:57" ht="16" x14ac:dyDescent="0.2">
      <c r="A13">
        <v>4</v>
      </c>
      <c r="B13">
        <v>1993</v>
      </c>
      <c r="C13" s="8">
        <v>10</v>
      </c>
      <c r="D13" s="8">
        <v>14.6</v>
      </c>
      <c r="E13" s="8">
        <v>21.7</v>
      </c>
      <c r="F13" s="8">
        <v>31.1</v>
      </c>
      <c r="G13" s="8">
        <v>38</v>
      </c>
      <c r="H13" s="8"/>
      <c r="I13" s="8">
        <f t="shared" si="0"/>
        <v>23.080000000000002</v>
      </c>
      <c r="J13" s="8">
        <v>23.080000000000002</v>
      </c>
      <c r="K13" s="8"/>
      <c r="L13" s="8"/>
      <c r="M13" s="8"/>
      <c r="N13">
        <v>4</v>
      </c>
      <c r="O13">
        <v>1993</v>
      </c>
      <c r="P13" s="5">
        <f t="shared" si="5"/>
        <v>9.4915799575249906</v>
      </c>
      <c r="Q13" s="5">
        <f t="shared" si="1"/>
        <v>9.8163129534464204</v>
      </c>
      <c r="R13" s="5">
        <f t="shared" si="2"/>
        <v>18.101657382681839</v>
      </c>
      <c r="S13" s="5">
        <f t="shared" si="3"/>
        <v>25.494901451074487</v>
      </c>
      <c r="T13" s="5">
        <f t="shared" si="4"/>
        <v>32.793291996992316</v>
      </c>
      <c r="V13" s="4"/>
      <c r="W13" s="7">
        <v>1.8894443627691184</v>
      </c>
      <c r="X13" s="7">
        <v>6.1749493925051731</v>
      </c>
      <c r="Y13" s="7">
        <v>16.926901665691805</v>
      </c>
      <c r="Z13" s="7">
        <v>28.151376520518493</v>
      </c>
      <c r="AA13" s="7">
        <v>34.626434988314926</v>
      </c>
      <c r="AE13">
        <v>583</v>
      </c>
      <c r="AF13">
        <v>2151</v>
      </c>
      <c r="AG13">
        <v>7993</v>
      </c>
      <c r="AH13">
        <v>1674</v>
      </c>
      <c r="AI13">
        <v>350</v>
      </c>
      <c r="AL13">
        <v>1992</v>
      </c>
      <c r="AM13">
        <v>0</v>
      </c>
      <c r="AN13">
        <v>0.3</v>
      </c>
      <c r="AO13">
        <v>0</v>
      </c>
      <c r="AP13">
        <v>0.3</v>
      </c>
      <c r="AQ13">
        <v>0</v>
      </c>
      <c r="AR13">
        <v>100</v>
      </c>
      <c r="AS13">
        <v>262257</v>
      </c>
      <c r="AT13">
        <v>0.01</v>
      </c>
      <c r="AW13">
        <v>1992</v>
      </c>
      <c r="AX13">
        <v>0</v>
      </c>
      <c r="AY13">
        <v>0.3</v>
      </c>
      <c r="AZ13">
        <v>0</v>
      </c>
      <c r="BA13">
        <v>0.3</v>
      </c>
      <c r="BB13">
        <v>0</v>
      </c>
      <c r="BC13">
        <v>100</v>
      </c>
      <c r="BD13">
        <v>262257</v>
      </c>
      <c r="BE13">
        <v>0.01</v>
      </c>
    </row>
    <row r="14" spans="1:57" ht="16" x14ac:dyDescent="0.2">
      <c r="A14">
        <v>5</v>
      </c>
      <c r="B14">
        <v>1994</v>
      </c>
      <c r="C14" s="8">
        <v>6.7</v>
      </c>
      <c r="D14" s="8">
        <v>11.1</v>
      </c>
      <c r="E14" s="8">
        <v>20.6</v>
      </c>
      <c r="F14" s="8">
        <v>34.299999999999997</v>
      </c>
      <c r="G14" s="8">
        <v>40.200000000000003</v>
      </c>
      <c r="H14" s="8"/>
      <c r="I14" s="8">
        <f t="shared" si="0"/>
        <v>22.580000000000002</v>
      </c>
      <c r="J14" s="8">
        <v>22.580000000000002</v>
      </c>
      <c r="K14" s="8"/>
      <c r="L14" s="8"/>
      <c r="M14" s="8"/>
      <c r="N14">
        <v>5</v>
      </c>
      <c r="O14">
        <v>1994</v>
      </c>
      <c r="P14" s="5">
        <f t="shared" si="5"/>
        <v>5.2771607826487461</v>
      </c>
      <c r="Q14" s="5">
        <f t="shared" si="1"/>
        <v>10.535653752852738</v>
      </c>
      <c r="R14" s="5">
        <f t="shared" si="2"/>
        <v>17.342433508593885</v>
      </c>
      <c r="S14" s="5">
        <f t="shared" si="3"/>
        <v>27.282045377867107</v>
      </c>
      <c r="T14" s="5">
        <f t="shared" si="4"/>
        <v>35.35845019228077</v>
      </c>
      <c r="V14" s="4"/>
      <c r="W14" s="7">
        <v>1.4230249470757708</v>
      </c>
      <c r="X14" s="7">
        <v>8.4196199439167092</v>
      </c>
      <c r="Y14" s="7">
        <v>17.001470524634037</v>
      </c>
      <c r="Z14" s="7">
        <v>29.106872040808508</v>
      </c>
      <c r="AA14" s="7">
        <v>35.653471079265202</v>
      </c>
      <c r="AE14">
        <v>58</v>
      </c>
      <c r="AF14">
        <v>2657</v>
      </c>
      <c r="AG14">
        <v>5771</v>
      </c>
      <c r="AH14">
        <v>1017</v>
      </c>
      <c r="AI14">
        <v>247</v>
      </c>
      <c r="AL14">
        <v>1993</v>
      </c>
      <c r="AM14">
        <v>0</v>
      </c>
      <c r="AN14">
        <v>0.3</v>
      </c>
      <c r="AO14">
        <v>0</v>
      </c>
      <c r="AP14">
        <v>0.3</v>
      </c>
      <c r="AQ14">
        <v>0</v>
      </c>
      <c r="AR14">
        <v>100</v>
      </c>
      <c r="AS14">
        <v>205936</v>
      </c>
      <c r="AT14">
        <v>0.01</v>
      </c>
      <c r="AW14">
        <v>1993</v>
      </c>
      <c r="AX14">
        <v>0</v>
      </c>
      <c r="AY14">
        <v>0.3</v>
      </c>
      <c r="AZ14">
        <v>0</v>
      </c>
      <c r="BA14">
        <v>0.3</v>
      </c>
      <c r="BB14">
        <v>0</v>
      </c>
      <c r="BC14">
        <v>100</v>
      </c>
      <c r="BD14">
        <v>205936</v>
      </c>
      <c r="BE14">
        <v>0.01</v>
      </c>
    </row>
    <row r="15" spans="1:57" ht="16" x14ac:dyDescent="0.2">
      <c r="A15">
        <v>6</v>
      </c>
      <c r="B15">
        <v>1995</v>
      </c>
      <c r="C15" s="8">
        <v>6.7</v>
      </c>
      <c r="D15" s="8">
        <v>10.8</v>
      </c>
      <c r="E15" s="8">
        <v>17.7</v>
      </c>
      <c r="F15" s="8">
        <v>29.3</v>
      </c>
      <c r="G15" s="8">
        <v>32.700000000000003</v>
      </c>
      <c r="H15" s="8"/>
      <c r="I15" s="8">
        <f t="shared" si="0"/>
        <v>19.440000000000001</v>
      </c>
      <c r="J15" s="8">
        <v>19.440000000000001</v>
      </c>
      <c r="K15" s="8"/>
      <c r="L15" s="8"/>
      <c r="M15" s="8"/>
      <c r="N15">
        <v>6</v>
      </c>
      <c r="O15">
        <v>1995</v>
      </c>
      <c r="P15" s="5">
        <f t="shared" si="5"/>
        <v>4.9856239610495834</v>
      </c>
      <c r="Q15" s="5">
        <f t="shared" si="1"/>
        <v>8.5064681272546956</v>
      </c>
      <c r="R15" s="5">
        <f t="shared" si="2"/>
        <v>14.016775663468399</v>
      </c>
      <c r="S15" s="5">
        <f t="shared" si="3"/>
        <v>24.567865190121832</v>
      </c>
      <c r="T15" s="5">
        <f t="shared" si="4"/>
        <v>33.490446398935923</v>
      </c>
      <c r="V15" s="4"/>
      <c r="W15" s="7">
        <v>2.9933259094191529</v>
      </c>
      <c r="X15" s="7">
        <v>8.0498447189992426</v>
      </c>
      <c r="Y15" s="7">
        <v>19.479989733056843</v>
      </c>
      <c r="Z15" s="7">
        <v>28.099822063493569</v>
      </c>
      <c r="AA15" s="7">
        <v>36.994188732826672</v>
      </c>
      <c r="AE15">
        <v>633</v>
      </c>
      <c r="AF15">
        <v>13751</v>
      </c>
      <c r="AG15">
        <v>11621</v>
      </c>
      <c r="AH15">
        <v>1577</v>
      </c>
      <c r="AI15">
        <v>606</v>
      </c>
      <c r="AL15">
        <v>1994</v>
      </c>
      <c r="AM15">
        <v>0</v>
      </c>
      <c r="AN15">
        <v>0.3</v>
      </c>
      <c r="AO15">
        <v>0</v>
      </c>
      <c r="AP15">
        <v>0.3</v>
      </c>
      <c r="AQ15">
        <v>0</v>
      </c>
      <c r="AR15">
        <v>100</v>
      </c>
      <c r="AS15">
        <v>474223</v>
      </c>
      <c r="AT15">
        <v>0.01</v>
      </c>
      <c r="AW15">
        <v>1994</v>
      </c>
      <c r="AX15">
        <v>0</v>
      </c>
      <c r="AY15">
        <v>0.3</v>
      </c>
      <c r="AZ15">
        <v>0</v>
      </c>
      <c r="BA15">
        <v>0.3</v>
      </c>
      <c r="BB15">
        <v>0</v>
      </c>
      <c r="BC15">
        <v>100</v>
      </c>
      <c r="BD15">
        <v>474223</v>
      </c>
      <c r="BE15">
        <v>0.01</v>
      </c>
    </row>
    <row r="16" spans="1:57" ht="16" x14ac:dyDescent="0.2">
      <c r="A16">
        <v>7</v>
      </c>
      <c r="B16">
        <v>1996</v>
      </c>
      <c r="C16" s="8">
        <v>7.3</v>
      </c>
      <c r="D16" s="8">
        <v>12.1</v>
      </c>
      <c r="E16" s="8">
        <v>17.2</v>
      </c>
      <c r="F16" s="8">
        <v>27.5</v>
      </c>
      <c r="G16" s="8">
        <v>31</v>
      </c>
      <c r="H16" s="8"/>
      <c r="I16" s="8">
        <f t="shared" si="0"/>
        <v>19.02</v>
      </c>
      <c r="J16" s="8">
        <v>19.02</v>
      </c>
      <c r="K16" s="8"/>
      <c r="L16" s="8"/>
      <c r="M16" s="8"/>
      <c r="N16">
        <v>7</v>
      </c>
      <c r="O16">
        <v>1996</v>
      </c>
      <c r="P16" s="5">
        <f t="shared" si="5"/>
        <v>5.5786521669664975</v>
      </c>
      <c r="Q16" s="5">
        <f t="shared" si="1"/>
        <v>9.0038880490596949</v>
      </c>
      <c r="R16" s="5">
        <f t="shared" si="2"/>
        <v>13.629380029920656</v>
      </c>
      <c r="S16" s="5">
        <f t="shared" si="3"/>
        <v>22.06241147291021</v>
      </c>
      <c r="T16" s="5">
        <f t="shared" si="4"/>
        <v>30.138015860371436</v>
      </c>
      <c r="V16" s="4"/>
      <c r="W16" s="7">
        <v>1.4000000000000001</v>
      </c>
      <c r="X16" s="7">
        <v>9.2951600308978009</v>
      </c>
      <c r="Y16" s="7">
        <v>18.590320061795602</v>
      </c>
      <c r="Z16" s="7">
        <v>31.824990180674057</v>
      </c>
      <c r="AA16" s="7">
        <v>36.522869547723111</v>
      </c>
      <c r="AE16">
        <v>669</v>
      </c>
      <c r="AF16">
        <v>10999</v>
      </c>
      <c r="AG16">
        <v>6266</v>
      </c>
      <c r="AH16">
        <v>504</v>
      </c>
      <c r="AI16">
        <v>210</v>
      </c>
      <c r="AL16">
        <v>1995</v>
      </c>
      <c r="AM16">
        <v>0</v>
      </c>
      <c r="AN16">
        <v>0.3</v>
      </c>
      <c r="AO16">
        <v>0</v>
      </c>
      <c r="AP16">
        <v>0.3</v>
      </c>
      <c r="AQ16">
        <v>0</v>
      </c>
      <c r="AR16">
        <v>100</v>
      </c>
      <c r="AS16">
        <v>256443</v>
      </c>
      <c r="AT16">
        <v>0.01</v>
      </c>
      <c r="AW16">
        <v>1995</v>
      </c>
      <c r="AX16">
        <v>0</v>
      </c>
      <c r="AY16">
        <v>0.3</v>
      </c>
      <c r="AZ16">
        <v>0</v>
      </c>
      <c r="BA16">
        <v>0.3</v>
      </c>
      <c r="BB16">
        <v>0</v>
      </c>
      <c r="BC16">
        <v>100</v>
      </c>
      <c r="BD16">
        <v>256443</v>
      </c>
      <c r="BE16">
        <v>0.01</v>
      </c>
    </row>
    <row r="17" spans="1:59" ht="16" x14ac:dyDescent="0.2">
      <c r="A17">
        <v>8</v>
      </c>
      <c r="B17">
        <v>1997</v>
      </c>
      <c r="C17" s="8">
        <v>8.3000000000000007</v>
      </c>
      <c r="D17" s="8">
        <v>12.5</v>
      </c>
      <c r="E17" s="8">
        <v>24.2</v>
      </c>
      <c r="F17" s="8">
        <v>32</v>
      </c>
      <c r="G17" s="8">
        <v>42.1</v>
      </c>
      <c r="H17" s="8"/>
      <c r="I17" s="8">
        <f t="shared" si="0"/>
        <v>23.82</v>
      </c>
      <c r="J17" s="8">
        <v>23.82</v>
      </c>
      <c r="K17" s="8"/>
      <c r="L17" s="8"/>
      <c r="M17" s="8"/>
      <c r="N17">
        <v>8</v>
      </c>
      <c r="O17">
        <v>1997</v>
      </c>
      <c r="P17" s="5">
        <f t="shared" si="5"/>
        <v>6.68362621448866</v>
      </c>
      <c r="Q17" s="5">
        <f>+GEOMEAN(D17,C16)</f>
        <v>9.5524865872713995</v>
      </c>
      <c r="R17" s="5">
        <f t="shared" si="2"/>
        <v>17.111984104714448</v>
      </c>
      <c r="S17" s="5">
        <f t="shared" si="3"/>
        <v>23.460605277784289</v>
      </c>
      <c r="T17" s="5">
        <f t="shared" si="4"/>
        <v>34.025725561698167</v>
      </c>
      <c r="V17" s="4"/>
      <c r="W17" s="7">
        <v>7.9511005527536884</v>
      </c>
      <c r="X17" s="7">
        <v>9.1536877814354156</v>
      </c>
      <c r="Y17" s="7">
        <v>18.26061335223984</v>
      </c>
      <c r="Z17" s="7">
        <v>28.982753492378876</v>
      </c>
      <c r="AA17" s="7">
        <v>37.448364450266716</v>
      </c>
      <c r="AE17">
        <v>942</v>
      </c>
      <c r="AF17">
        <v>8142</v>
      </c>
      <c r="AG17">
        <v>10150</v>
      </c>
      <c r="AH17">
        <v>2001</v>
      </c>
      <c r="AI17">
        <v>836</v>
      </c>
      <c r="AL17">
        <v>1996</v>
      </c>
      <c r="AM17">
        <v>0</v>
      </c>
      <c r="AN17">
        <v>0.3</v>
      </c>
      <c r="AO17">
        <v>0</v>
      </c>
      <c r="AP17">
        <v>0.3</v>
      </c>
      <c r="AQ17">
        <v>0</v>
      </c>
      <c r="AR17">
        <v>100</v>
      </c>
      <c r="AS17">
        <v>360828</v>
      </c>
      <c r="AT17">
        <v>0.01</v>
      </c>
      <c r="AW17">
        <v>1996</v>
      </c>
      <c r="AX17">
        <v>0</v>
      </c>
      <c r="AY17">
        <v>0.3</v>
      </c>
      <c r="AZ17">
        <v>0</v>
      </c>
      <c r="BA17">
        <v>0.3</v>
      </c>
      <c r="BB17">
        <v>0</v>
      </c>
      <c r="BC17">
        <v>100</v>
      </c>
      <c r="BD17">
        <v>360828</v>
      </c>
      <c r="BE17">
        <v>0.01</v>
      </c>
    </row>
    <row r="18" spans="1:59" ht="16" x14ac:dyDescent="0.2">
      <c r="A18">
        <v>9</v>
      </c>
      <c r="B18">
        <v>1998</v>
      </c>
      <c r="C18" s="8">
        <v>7.6</v>
      </c>
      <c r="D18" s="8">
        <v>12.8</v>
      </c>
      <c r="E18" s="8">
        <v>20.399999999999999</v>
      </c>
      <c r="F18" s="8">
        <v>30.1</v>
      </c>
      <c r="G18" s="8">
        <v>41.5</v>
      </c>
      <c r="H18" s="8"/>
      <c r="I18" s="8">
        <f t="shared" si="0"/>
        <v>22.48</v>
      </c>
      <c r="J18" s="8">
        <v>22.48</v>
      </c>
      <c r="K18" s="8"/>
      <c r="L18" s="8"/>
      <c r="M18" s="8"/>
      <c r="N18">
        <v>9</v>
      </c>
      <c r="O18">
        <v>1998</v>
      </c>
      <c r="P18" s="5">
        <f t="shared" si="5"/>
        <v>5.8792039741855113</v>
      </c>
      <c r="Q18" s="5">
        <f t="shared" si="1"/>
        <v>10.307278981380101</v>
      </c>
      <c r="R18" s="5">
        <f t="shared" si="2"/>
        <v>15.96871942267131</v>
      </c>
      <c r="S18" s="5">
        <f t="shared" si="3"/>
        <v>26.989257122047654</v>
      </c>
      <c r="T18" s="5">
        <f t="shared" si="4"/>
        <v>36.441734316577197</v>
      </c>
      <c r="V18" s="4"/>
      <c r="W18" s="7">
        <v>4.9376107582514033</v>
      </c>
      <c r="X18" s="7">
        <v>12.74401820463232</v>
      </c>
      <c r="Y18" s="7">
        <v>22.345469339443287</v>
      </c>
      <c r="Z18" s="7">
        <v>30.353088804930543</v>
      </c>
      <c r="AA18" s="7">
        <v>38.203402989786134</v>
      </c>
      <c r="AE18">
        <v>470</v>
      </c>
      <c r="AF18">
        <v>6157</v>
      </c>
      <c r="AG18">
        <v>6566</v>
      </c>
      <c r="AH18">
        <v>1518</v>
      </c>
      <c r="AI18">
        <v>90</v>
      </c>
      <c r="AL18">
        <v>1997</v>
      </c>
      <c r="AM18">
        <v>0</v>
      </c>
      <c r="AN18">
        <v>0.3</v>
      </c>
      <c r="AO18">
        <v>0</v>
      </c>
      <c r="AP18">
        <v>0.3</v>
      </c>
      <c r="AQ18">
        <v>0</v>
      </c>
      <c r="AR18">
        <v>100</v>
      </c>
      <c r="AS18">
        <v>292139</v>
      </c>
      <c r="AT18">
        <v>0.01</v>
      </c>
      <c r="AW18">
        <v>1997</v>
      </c>
      <c r="AX18">
        <v>0</v>
      </c>
      <c r="AY18">
        <v>0.3</v>
      </c>
      <c r="AZ18">
        <v>0</v>
      </c>
      <c r="BA18">
        <v>0.3</v>
      </c>
      <c r="BB18">
        <v>0</v>
      </c>
      <c r="BC18">
        <v>100</v>
      </c>
      <c r="BD18">
        <v>292139</v>
      </c>
      <c r="BE18">
        <v>0.01</v>
      </c>
    </row>
    <row r="19" spans="1:59" ht="16" x14ac:dyDescent="0.2">
      <c r="A19">
        <v>10</v>
      </c>
      <c r="B19">
        <v>1999</v>
      </c>
      <c r="C19" s="8">
        <v>6.2</v>
      </c>
      <c r="D19" s="8">
        <v>12.7</v>
      </c>
      <c r="E19" s="8">
        <v>22.1</v>
      </c>
      <c r="F19" s="8">
        <v>31.2</v>
      </c>
      <c r="G19" s="8">
        <v>36.799999999999997</v>
      </c>
      <c r="H19" s="8"/>
      <c r="I19" s="8">
        <f t="shared" si="0"/>
        <v>21.8</v>
      </c>
      <c r="J19" s="8">
        <v>21.8</v>
      </c>
      <c r="K19" s="8"/>
      <c r="L19" s="8"/>
      <c r="M19" s="8"/>
      <c r="N19">
        <v>10</v>
      </c>
      <c r="O19">
        <v>1999</v>
      </c>
      <c r="P19" s="5">
        <f t="shared" si="5"/>
        <v>4.9825528931796939</v>
      </c>
      <c r="Q19" s="5">
        <f t="shared" si="1"/>
        <v>9.8244592726521081</v>
      </c>
      <c r="R19" s="5">
        <f t="shared" si="2"/>
        <v>16.819036833302913</v>
      </c>
      <c r="S19" s="5">
        <f t="shared" si="3"/>
        <v>25.228555249954365</v>
      </c>
      <c r="T19" s="5">
        <f t="shared" si="4"/>
        <v>33.281826872934722</v>
      </c>
      <c r="V19" s="4"/>
      <c r="W19" s="7">
        <v>3.4044089061098401</v>
      </c>
      <c r="X19" s="7">
        <v>15.648003067484362</v>
      </c>
      <c r="Y19" s="7">
        <v>20.607037632808847</v>
      </c>
      <c r="Z19" s="7">
        <v>33.87565497521782</v>
      </c>
      <c r="AA19" s="7">
        <v>39.343995729971297</v>
      </c>
      <c r="AE19">
        <v>826</v>
      </c>
      <c r="AF19">
        <v>10296</v>
      </c>
      <c r="AG19">
        <v>6382</v>
      </c>
      <c r="AH19">
        <v>306</v>
      </c>
      <c r="AI19">
        <v>8</v>
      </c>
      <c r="AL19">
        <v>1998</v>
      </c>
      <c r="AM19">
        <v>0</v>
      </c>
      <c r="AN19">
        <v>0.3</v>
      </c>
      <c r="AO19">
        <v>0</v>
      </c>
      <c r="AP19">
        <v>0.3</v>
      </c>
      <c r="AQ19">
        <v>0</v>
      </c>
      <c r="AR19">
        <v>100</v>
      </c>
      <c r="AS19">
        <v>121448</v>
      </c>
      <c r="AT19">
        <v>0.01</v>
      </c>
      <c r="AW19">
        <v>1998</v>
      </c>
      <c r="AX19">
        <v>0</v>
      </c>
      <c r="AY19">
        <v>0.3</v>
      </c>
      <c r="AZ19">
        <v>0</v>
      </c>
      <c r="BA19">
        <v>0.3</v>
      </c>
      <c r="BB19">
        <v>0</v>
      </c>
      <c r="BC19">
        <v>100</v>
      </c>
      <c r="BD19">
        <v>121448</v>
      </c>
      <c r="BE19">
        <v>0.01</v>
      </c>
    </row>
    <row r="20" spans="1:59" ht="16" x14ac:dyDescent="0.2">
      <c r="A20">
        <v>11</v>
      </c>
      <c r="B20">
        <v>2000</v>
      </c>
      <c r="C20" s="14">
        <v>5.3</v>
      </c>
      <c r="D20" s="14">
        <v>9.6</v>
      </c>
      <c r="E20" s="8">
        <v>22.7</v>
      </c>
      <c r="F20" s="8">
        <v>32.700000000000003</v>
      </c>
      <c r="G20" s="8">
        <v>42</v>
      </c>
      <c r="H20" s="8"/>
      <c r="I20" s="8">
        <f t="shared" si="0"/>
        <v>22.46</v>
      </c>
      <c r="J20" s="8">
        <v>22.46</v>
      </c>
      <c r="K20" s="8"/>
      <c r="L20" s="8"/>
      <c r="M20" s="8"/>
      <c r="N20">
        <v>11</v>
      </c>
      <c r="O20">
        <v>2000</v>
      </c>
      <c r="P20" s="5">
        <f>+EXP(LN(C20)-0.5*(LN(D21)-LN(C20)))</f>
        <v>3.7476659402887016</v>
      </c>
      <c r="Q20" s="5">
        <f t="shared" si="1"/>
        <v>7.7149206087943636</v>
      </c>
      <c r="R20" s="5">
        <f t="shared" si="2"/>
        <v>16.979104805613279</v>
      </c>
      <c r="S20" s="5">
        <f t="shared" si="3"/>
        <v>26.882522203096944</v>
      </c>
      <c r="T20" s="5">
        <f t="shared" si="4"/>
        <v>36.199447509596055</v>
      </c>
      <c r="V20" s="4"/>
      <c r="W20" s="7">
        <v>2.1817424229271429</v>
      </c>
      <c r="X20" s="7">
        <v>8.1914589665089572</v>
      </c>
      <c r="Y20" s="7">
        <v>24.222716610652903</v>
      </c>
      <c r="Z20" s="7">
        <v>33.167755426015795</v>
      </c>
      <c r="AA20" s="7">
        <v>39.895488466742698</v>
      </c>
      <c r="AE20">
        <v>152</v>
      </c>
      <c r="AF20">
        <v>27006</v>
      </c>
      <c r="AG20">
        <v>21158</v>
      </c>
      <c r="AH20">
        <v>3883</v>
      </c>
      <c r="AI20">
        <v>172</v>
      </c>
      <c r="AL20">
        <v>1999</v>
      </c>
      <c r="AM20">
        <v>0</v>
      </c>
      <c r="AN20">
        <v>0.3</v>
      </c>
      <c r="AO20">
        <v>0</v>
      </c>
      <c r="AP20">
        <v>0.3</v>
      </c>
      <c r="AQ20">
        <v>0</v>
      </c>
      <c r="AR20">
        <v>100</v>
      </c>
      <c r="AS20">
        <v>404860</v>
      </c>
      <c r="AT20">
        <v>0.01</v>
      </c>
      <c r="AW20">
        <v>1999</v>
      </c>
      <c r="AX20">
        <v>0</v>
      </c>
      <c r="AY20">
        <v>0.3</v>
      </c>
      <c r="AZ20">
        <v>0</v>
      </c>
      <c r="BA20">
        <v>0.3</v>
      </c>
      <c r="BB20">
        <v>0</v>
      </c>
      <c r="BC20">
        <v>100</v>
      </c>
      <c r="BD20">
        <v>404860</v>
      </c>
      <c r="BE20">
        <v>0.01</v>
      </c>
    </row>
    <row r="21" spans="1:59" ht="16" x14ac:dyDescent="0.2">
      <c r="A21">
        <v>12</v>
      </c>
      <c r="B21">
        <v>2001</v>
      </c>
      <c r="C21" s="8">
        <v>5.9</v>
      </c>
      <c r="D21" s="8">
        <v>10.6</v>
      </c>
      <c r="E21" s="8">
        <v>20.2</v>
      </c>
      <c r="F21" s="8">
        <v>31</v>
      </c>
      <c r="G21" s="8">
        <v>35.299999999999997</v>
      </c>
      <c r="H21" s="8"/>
      <c r="I21" s="8">
        <f t="shared" si="0"/>
        <v>20.6</v>
      </c>
      <c r="J21" s="8">
        <v>20.6</v>
      </c>
      <c r="K21" s="8"/>
      <c r="L21" s="8"/>
      <c r="M21" s="8"/>
      <c r="N21">
        <v>12</v>
      </c>
      <c r="O21">
        <v>2001</v>
      </c>
      <c r="P21" s="5">
        <f t="shared" si="5"/>
        <v>5.2681988306174352</v>
      </c>
      <c r="Q21" s="5">
        <f t="shared" si="1"/>
        <v>7.4953318805774041</v>
      </c>
      <c r="R21" s="5">
        <f t="shared" si="2"/>
        <v>13.925516148423368</v>
      </c>
      <c r="S21" s="5">
        <f t="shared" si="3"/>
        <v>26.52734438273081</v>
      </c>
      <c r="T21" s="5">
        <f t="shared" si="4"/>
        <v>33.975137968814785</v>
      </c>
      <c r="V21" s="4"/>
      <c r="W21" s="7">
        <v>1.9798989873223332</v>
      </c>
      <c r="X21" s="7">
        <v>8.9173987238431813</v>
      </c>
      <c r="Y21" s="7">
        <v>16.28189178197669</v>
      </c>
      <c r="Z21" s="7">
        <v>28.554159066587832</v>
      </c>
      <c r="AA21" s="7">
        <v>38.499870129651086</v>
      </c>
      <c r="AE21">
        <v>345</v>
      </c>
      <c r="AF21">
        <v>14816</v>
      </c>
      <c r="AG21">
        <v>8197</v>
      </c>
      <c r="AH21">
        <v>2262</v>
      </c>
      <c r="AI21">
        <v>159</v>
      </c>
      <c r="AL21">
        <v>2000</v>
      </c>
      <c r="AM21">
        <v>370054</v>
      </c>
      <c r="AN21">
        <v>0.3</v>
      </c>
      <c r="AO21">
        <v>0</v>
      </c>
      <c r="AP21">
        <v>0.3</v>
      </c>
      <c r="AQ21">
        <v>0</v>
      </c>
      <c r="AR21">
        <v>100</v>
      </c>
      <c r="AS21">
        <v>39380</v>
      </c>
      <c r="AT21">
        <v>0.01</v>
      </c>
      <c r="AW21">
        <v>2000</v>
      </c>
      <c r="AX21">
        <v>370054</v>
      </c>
      <c r="AY21">
        <v>0.3</v>
      </c>
      <c r="AZ21">
        <v>0</v>
      </c>
      <c r="BA21">
        <v>0.3</v>
      </c>
      <c r="BB21">
        <v>0</v>
      </c>
      <c r="BC21">
        <v>100</v>
      </c>
      <c r="BD21">
        <v>39380</v>
      </c>
      <c r="BE21">
        <v>0.01</v>
      </c>
    </row>
    <row r="22" spans="1:59" ht="16" x14ac:dyDescent="0.2">
      <c r="A22">
        <v>13</v>
      </c>
      <c r="B22">
        <v>2002</v>
      </c>
      <c r="C22" s="8">
        <v>5.8</v>
      </c>
      <c r="D22" s="8">
        <v>7.4</v>
      </c>
      <c r="E22" s="8">
        <v>19.3</v>
      </c>
      <c r="F22" s="8">
        <v>25.4</v>
      </c>
      <c r="G22" s="8">
        <v>30.1</v>
      </c>
      <c r="H22" s="8"/>
      <c r="I22" s="8">
        <f t="shared" si="0"/>
        <v>17.600000000000001</v>
      </c>
      <c r="J22" s="8">
        <v>17.600000000000001</v>
      </c>
      <c r="K22" s="8"/>
      <c r="L22" s="8"/>
      <c r="M22" s="8"/>
      <c r="N22">
        <v>13</v>
      </c>
      <c r="O22">
        <v>2002</v>
      </c>
      <c r="P22" s="5">
        <f t="shared" si="5"/>
        <v>4.0663147018199766</v>
      </c>
      <c r="Q22" s="5">
        <f t="shared" si="1"/>
        <v>6.6075714146727167</v>
      </c>
      <c r="R22" s="5">
        <f t="shared" si="2"/>
        <v>14.30314650697531</v>
      </c>
      <c r="S22" s="5">
        <f t="shared" si="3"/>
        <v>22.651269280108785</v>
      </c>
      <c r="T22" s="5">
        <f t="shared" si="4"/>
        <v>30.546685581254149</v>
      </c>
      <c r="V22" s="4"/>
      <c r="W22" s="7">
        <v>2.9393876913398138</v>
      </c>
      <c r="X22" s="7">
        <v>7.7633755544865926</v>
      </c>
      <c r="Y22" s="7">
        <v>18.879088961070128</v>
      </c>
      <c r="Z22" s="7">
        <v>27.90035842063682</v>
      </c>
      <c r="AA22" s="7">
        <v>33.084890811365845</v>
      </c>
      <c r="AE22">
        <v>517</v>
      </c>
      <c r="AF22">
        <v>10283</v>
      </c>
      <c r="AG22">
        <v>2662</v>
      </c>
      <c r="AH22">
        <v>98</v>
      </c>
      <c r="AI22">
        <v>1</v>
      </c>
      <c r="AL22" s="1">
        <v>2001</v>
      </c>
      <c r="AM22" s="1">
        <v>412103</v>
      </c>
      <c r="AN22" s="1">
        <v>0.3</v>
      </c>
      <c r="AO22" s="1">
        <v>0</v>
      </c>
      <c r="AP22" s="1">
        <v>0.3</v>
      </c>
      <c r="AQ22" s="1">
        <v>0</v>
      </c>
      <c r="AR22" s="1">
        <v>100</v>
      </c>
      <c r="AS22" s="1">
        <v>17068</v>
      </c>
      <c r="AT22" s="1">
        <v>0.01</v>
      </c>
      <c r="AU22" s="1"/>
      <c r="AV22" s="1"/>
      <c r="AW22" s="1">
        <v>2001</v>
      </c>
      <c r="AX22" s="1">
        <v>412103</v>
      </c>
      <c r="AY22" s="1">
        <v>0.3</v>
      </c>
      <c r="AZ22" s="1">
        <v>0</v>
      </c>
      <c r="BA22" s="1">
        <v>0.3</v>
      </c>
      <c r="BB22" s="1">
        <v>0</v>
      </c>
      <c r="BC22" s="1">
        <v>100</v>
      </c>
      <c r="BD22" s="1">
        <v>16412</v>
      </c>
      <c r="BE22" s="1">
        <v>0.01</v>
      </c>
      <c r="BF22">
        <f>+AS22-BD22</f>
        <v>656</v>
      </c>
      <c r="BG22" s="13">
        <f>+BF22/AS22</f>
        <v>3.8434497304898056E-2</v>
      </c>
    </row>
    <row r="23" spans="1:59" ht="16" x14ac:dyDescent="0.2">
      <c r="A23">
        <v>14</v>
      </c>
      <c r="B23">
        <v>2003</v>
      </c>
      <c r="C23" s="8">
        <v>8</v>
      </c>
      <c r="D23" s="8">
        <v>11.8</v>
      </c>
      <c r="E23" s="8">
        <v>17.8</v>
      </c>
      <c r="F23" s="8">
        <v>24</v>
      </c>
      <c r="G23" s="8">
        <v>37.4</v>
      </c>
      <c r="H23" s="8"/>
      <c r="I23" s="8">
        <f t="shared" si="0"/>
        <v>19.8</v>
      </c>
      <c r="J23" s="8">
        <v>19.8</v>
      </c>
      <c r="K23" s="8"/>
      <c r="L23" s="8"/>
      <c r="M23" s="8"/>
      <c r="N23">
        <v>14</v>
      </c>
      <c r="O23">
        <v>2003</v>
      </c>
      <c r="P23" s="5">
        <f t="shared" si="5"/>
        <v>5.9628479399994383</v>
      </c>
      <c r="Q23" s="5">
        <f t="shared" si="1"/>
        <v>8.2728471519785742</v>
      </c>
      <c r="R23" s="5">
        <f t="shared" si="2"/>
        <v>11.476933388322859</v>
      </c>
      <c r="S23" s="5">
        <f t="shared" si="3"/>
        <v>21.522081683703369</v>
      </c>
      <c r="T23" s="5">
        <f t="shared" si="4"/>
        <v>30.821421122329838</v>
      </c>
      <c r="V23" s="4"/>
      <c r="W23" s="7">
        <v>5.1575187832910503</v>
      </c>
      <c r="X23" s="7">
        <v>7.4215901261117896</v>
      </c>
      <c r="Y23" s="7">
        <v>15.566309774638302</v>
      </c>
      <c r="Z23" s="7">
        <v>25.644102635888821</v>
      </c>
      <c r="AA23" s="7">
        <v>37.784388310517876</v>
      </c>
      <c r="AE23">
        <v>355</v>
      </c>
      <c r="AF23">
        <v>14557</v>
      </c>
      <c r="AG23">
        <v>4014</v>
      </c>
      <c r="AH23">
        <v>256</v>
      </c>
      <c r="AI23">
        <v>5</v>
      </c>
      <c r="AL23">
        <v>2002</v>
      </c>
      <c r="AM23">
        <v>1494267</v>
      </c>
      <c r="AN23">
        <v>0.3</v>
      </c>
      <c r="AO23">
        <v>0</v>
      </c>
      <c r="AP23">
        <v>0.3</v>
      </c>
      <c r="AQ23">
        <v>112323</v>
      </c>
      <c r="AR23">
        <v>100</v>
      </c>
      <c r="AS23">
        <v>276703</v>
      </c>
      <c r="AT23">
        <v>0.01</v>
      </c>
      <c r="AW23">
        <v>2002</v>
      </c>
      <c r="AX23">
        <v>1494267</v>
      </c>
      <c r="AY23">
        <v>0.3</v>
      </c>
      <c r="AZ23">
        <v>0</v>
      </c>
      <c r="BA23">
        <v>0.3</v>
      </c>
      <c r="BB23">
        <v>112323</v>
      </c>
      <c r="BC23">
        <v>100</v>
      </c>
      <c r="BD23">
        <v>266061</v>
      </c>
      <c r="BE23">
        <v>0.01</v>
      </c>
      <c r="BF23">
        <f t="shared" ref="BF23:BF38" si="6">+AS23-BD23</f>
        <v>10642</v>
      </c>
      <c r="BG23" s="13">
        <f t="shared" ref="BG23:BG38" si="7">+BF23/AS23</f>
        <v>3.846000946863605E-2</v>
      </c>
    </row>
    <row r="24" spans="1:59" ht="16" x14ac:dyDescent="0.2">
      <c r="A24">
        <v>15</v>
      </c>
      <c r="B24">
        <v>2004</v>
      </c>
      <c r="C24" s="8">
        <v>8.5</v>
      </c>
      <c r="D24" s="8">
        <v>14.4</v>
      </c>
      <c r="E24" s="8">
        <v>27.2</v>
      </c>
      <c r="F24" s="8">
        <v>37.6</v>
      </c>
      <c r="G24" s="8">
        <v>42.1</v>
      </c>
      <c r="H24" s="8"/>
      <c r="I24" s="8">
        <f t="shared" si="0"/>
        <v>25.959999999999997</v>
      </c>
      <c r="J24" s="8">
        <v>25.959999999999997</v>
      </c>
      <c r="K24" s="8"/>
      <c r="L24" s="8"/>
      <c r="M24" s="8"/>
      <c r="N24">
        <v>15</v>
      </c>
      <c r="O24">
        <v>2004</v>
      </c>
      <c r="P24" s="5">
        <f t="shared" si="5"/>
        <v>6.6952701465860525</v>
      </c>
      <c r="Q24" s="5">
        <f t="shared" si="1"/>
        <v>10.733126291998991</v>
      </c>
      <c r="R24" s="5">
        <f t="shared" si="2"/>
        <v>17.915356541246954</v>
      </c>
      <c r="S24" s="5">
        <f t="shared" si="3"/>
        <v>25.870446459232202</v>
      </c>
      <c r="T24" s="5">
        <f t="shared" si="4"/>
        <v>31.786789708934119</v>
      </c>
      <c r="V24" s="4"/>
      <c r="W24" s="7">
        <v>4.991993589739474</v>
      </c>
      <c r="X24" s="7">
        <v>9.2260500757366355</v>
      </c>
      <c r="Y24" s="7">
        <v>13.736811857195978</v>
      </c>
      <c r="Z24" s="7">
        <v>21.053503271427299</v>
      </c>
      <c r="AA24" s="7">
        <v>27.229763127871678</v>
      </c>
      <c r="AE24">
        <v>1353</v>
      </c>
      <c r="AF24">
        <v>11451</v>
      </c>
      <c r="AG24">
        <v>4168</v>
      </c>
      <c r="AH24">
        <v>232</v>
      </c>
      <c r="AI24">
        <v>2</v>
      </c>
      <c r="AL24">
        <v>2003</v>
      </c>
      <c r="AM24">
        <v>250295</v>
      </c>
      <c r="AN24">
        <v>0.3</v>
      </c>
      <c r="AO24">
        <v>0</v>
      </c>
      <c r="AP24">
        <v>0.3</v>
      </c>
      <c r="AQ24">
        <v>0</v>
      </c>
      <c r="AR24">
        <v>100</v>
      </c>
      <c r="AS24">
        <v>306421</v>
      </c>
      <c r="AT24">
        <v>0.01</v>
      </c>
      <c r="AW24">
        <v>2003</v>
      </c>
      <c r="AX24">
        <v>250295</v>
      </c>
      <c r="AY24">
        <v>0.3</v>
      </c>
      <c r="AZ24">
        <v>0</v>
      </c>
      <c r="BA24">
        <v>0.3</v>
      </c>
      <c r="BB24">
        <v>0</v>
      </c>
      <c r="BC24">
        <v>100</v>
      </c>
      <c r="BD24">
        <v>294636</v>
      </c>
      <c r="BE24">
        <v>0.01</v>
      </c>
      <c r="BF24">
        <f t="shared" si="6"/>
        <v>11785</v>
      </c>
      <c r="BG24" s="13">
        <f t="shared" si="7"/>
        <v>3.8460157756811705E-2</v>
      </c>
    </row>
    <row r="25" spans="1:59" ht="16" x14ac:dyDescent="0.2">
      <c r="A25">
        <v>16</v>
      </c>
      <c r="B25">
        <v>2005</v>
      </c>
      <c r="C25" s="8">
        <v>9</v>
      </c>
      <c r="D25" s="8">
        <v>13.7</v>
      </c>
      <c r="E25" s="8">
        <v>23.1</v>
      </c>
      <c r="F25" s="8">
        <v>32.6</v>
      </c>
      <c r="G25" s="8">
        <v>37.5</v>
      </c>
      <c r="H25" s="8"/>
      <c r="I25" s="8">
        <f t="shared" si="0"/>
        <v>23.18</v>
      </c>
      <c r="J25" s="8">
        <v>23.18</v>
      </c>
      <c r="K25" s="8"/>
      <c r="L25" s="8"/>
      <c r="M25" s="8"/>
      <c r="N25">
        <v>16</v>
      </c>
      <c r="O25">
        <v>2005</v>
      </c>
      <c r="P25" s="5">
        <f t="shared" si="5"/>
        <v>7.3758379235600682</v>
      </c>
      <c r="Q25" s="5">
        <f t="shared" si="1"/>
        <v>10.791200118615167</v>
      </c>
      <c r="R25" s="5">
        <f t="shared" si="2"/>
        <v>18.238420984284797</v>
      </c>
      <c r="S25" s="5">
        <f t="shared" si="3"/>
        <v>29.7778441126956</v>
      </c>
      <c r="T25" s="5">
        <f t="shared" si="4"/>
        <v>37.549966711037172</v>
      </c>
      <c r="V25" s="4"/>
      <c r="W25" s="7">
        <v>1.8708286933869707</v>
      </c>
      <c r="X25" s="7">
        <v>11.820744477400735</v>
      </c>
      <c r="Y25" s="7">
        <v>16.666133324799727</v>
      </c>
      <c r="Z25" s="7">
        <v>23.558437978779494</v>
      </c>
      <c r="AA25" s="7">
        <v>28.578838324886473</v>
      </c>
      <c r="AE25">
        <v>34</v>
      </c>
      <c r="AF25">
        <v>10656</v>
      </c>
      <c r="AG25">
        <v>3653</v>
      </c>
      <c r="AH25">
        <v>224</v>
      </c>
      <c r="AI25">
        <v>8</v>
      </c>
      <c r="AL25">
        <v>2004</v>
      </c>
      <c r="AM25">
        <v>1289818</v>
      </c>
      <c r="AN25">
        <v>0.3</v>
      </c>
      <c r="AO25">
        <v>0</v>
      </c>
      <c r="AP25">
        <v>0.3</v>
      </c>
      <c r="AQ25">
        <v>153150</v>
      </c>
      <c r="AR25">
        <v>100</v>
      </c>
      <c r="AS25">
        <v>366598</v>
      </c>
      <c r="AT25">
        <v>0.01</v>
      </c>
      <c r="AW25">
        <v>2004</v>
      </c>
      <c r="AX25">
        <v>1289818</v>
      </c>
      <c r="AY25">
        <v>0.3</v>
      </c>
      <c r="AZ25">
        <v>0</v>
      </c>
      <c r="BA25">
        <v>0.3</v>
      </c>
      <c r="BB25">
        <v>153150</v>
      </c>
      <c r="BC25">
        <v>100</v>
      </c>
      <c r="BD25">
        <v>352498</v>
      </c>
      <c r="BE25">
        <v>0.01</v>
      </c>
      <c r="BF25">
        <f t="shared" si="6"/>
        <v>14100</v>
      </c>
      <c r="BG25" s="13">
        <f t="shared" si="7"/>
        <v>3.8461748291043596E-2</v>
      </c>
    </row>
    <row r="26" spans="1:59" ht="16" x14ac:dyDescent="0.2">
      <c r="A26">
        <v>17</v>
      </c>
      <c r="B26">
        <v>2006</v>
      </c>
      <c r="C26" s="8">
        <v>7.2</v>
      </c>
      <c r="D26" s="8">
        <v>13.4</v>
      </c>
      <c r="E26" s="8">
        <v>20.399999999999999</v>
      </c>
      <c r="F26" s="8">
        <v>29.8</v>
      </c>
      <c r="G26" s="8">
        <v>34.1</v>
      </c>
      <c r="H26" s="8"/>
      <c r="I26" s="8">
        <f t="shared" si="0"/>
        <v>20.98</v>
      </c>
      <c r="J26" s="8">
        <v>20.98</v>
      </c>
      <c r="K26" s="8"/>
      <c r="L26" s="8"/>
      <c r="M26" s="8"/>
      <c r="N26">
        <v>17</v>
      </c>
      <c r="O26">
        <v>2006</v>
      </c>
      <c r="P26" s="5">
        <f t="shared" si="5"/>
        <v>5.1819276433311394</v>
      </c>
      <c r="Q26" s="5">
        <f t="shared" si="1"/>
        <v>10.981803130633876</v>
      </c>
      <c r="R26" s="5">
        <f t="shared" si="2"/>
        <v>16.717655337995218</v>
      </c>
      <c r="S26" s="5">
        <f t="shared" si="3"/>
        <v>26.236996779357199</v>
      </c>
      <c r="T26" s="5">
        <f t="shared" si="4"/>
        <v>33.341565650101074</v>
      </c>
      <c r="V26" s="4"/>
      <c r="W26" s="7">
        <v>2.2759613353482084</v>
      </c>
      <c r="X26" s="7">
        <v>8.2158383625774913</v>
      </c>
      <c r="Y26" s="7">
        <v>19.572429588581997</v>
      </c>
      <c r="Z26" s="7">
        <v>28.433782724076657</v>
      </c>
      <c r="AA26" s="7">
        <v>38.183766184073569</v>
      </c>
      <c r="AE26">
        <v>174</v>
      </c>
      <c r="AF26">
        <v>10915</v>
      </c>
      <c r="AG26">
        <v>4690</v>
      </c>
      <c r="AH26">
        <v>806</v>
      </c>
      <c r="AI26">
        <v>39</v>
      </c>
      <c r="AL26">
        <v>2005</v>
      </c>
      <c r="AM26">
        <v>931140</v>
      </c>
      <c r="AN26">
        <v>0.3</v>
      </c>
      <c r="AO26">
        <v>0</v>
      </c>
      <c r="AP26">
        <v>0.3</v>
      </c>
      <c r="AQ26">
        <v>637223</v>
      </c>
      <c r="AR26">
        <v>100</v>
      </c>
      <c r="AS26">
        <v>447778</v>
      </c>
      <c r="AT26">
        <v>0.01</v>
      </c>
      <c r="AW26">
        <v>2005</v>
      </c>
      <c r="AX26">
        <v>931140</v>
      </c>
      <c r="AY26">
        <v>0.3</v>
      </c>
      <c r="AZ26">
        <v>0</v>
      </c>
      <c r="BA26">
        <v>0.3</v>
      </c>
      <c r="BB26">
        <v>637223</v>
      </c>
      <c r="BC26">
        <v>100</v>
      </c>
      <c r="BD26">
        <v>430556</v>
      </c>
      <c r="BE26">
        <v>0.01</v>
      </c>
      <c r="BF26">
        <f t="shared" si="6"/>
        <v>17222</v>
      </c>
      <c r="BG26" s="13">
        <f t="shared" si="7"/>
        <v>3.846102309626645E-2</v>
      </c>
    </row>
    <row r="27" spans="1:59" ht="16" x14ac:dyDescent="0.2">
      <c r="A27">
        <v>18</v>
      </c>
      <c r="B27">
        <v>2007</v>
      </c>
      <c r="C27" s="8">
        <v>5.8</v>
      </c>
      <c r="D27" s="8">
        <v>13.9</v>
      </c>
      <c r="E27" s="8">
        <v>23.3</v>
      </c>
      <c r="F27" s="8">
        <v>33.200000000000003</v>
      </c>
      <c r="G27" s="8">
        <v>40.4</v>
      </c>
      <c r="H27" s="8"/>
      <c r="I27" s="8">
        <f t="shared" si="0"/>
        <v>23.32</v>
      </c>
      <c r="J27" s="8">
        <v>23.32</v>
      </c>
      <c r="K27" s="8"/>
      <c r="L27" s="8"/>
      <c r="M27" s="8"/>
      <c r="N27">
        <v>18</v>
      </c>
      <c r="O27">
        <v>2007</v>
      </c>
      <c r="P27" s="5">
        <f t="shared" si="5"/>
        <v>3.87409542791803</v>
      </c>
      <c r="Q27" s="5">
        <f t="shared" si="1"/>
        <v>10.003999200319839</v>
      </c>
      <c r="R27" s="5">
        <f t="shared" si="2"/>
        <v>17.669748158929714</v>
      </c>
      <c r="S27" s="5">
        <f t="shared" si="3"/>
        <v>26.024603743380993</v>
      </c>
      <c r="T27" s="5">
        <f t="shared" si="4"/>
        <v>34.697550345809717</v>
      </c>
      <c r="V27" s="4"/>
      <c r="W27" s="7">
        <v>2.9495762407505253</v>
      </c>
      <c r="X27" s="7">
        <v>13.243111416883874</v>
      </c>
      <c r="Y27" s="7">
        <v>18.66279721799495</v>
      </c>
      <c r="Z27" s="7">
        <v>27.324714088165681</v>
      </c>
      <c r="AA27" s="7">
        <v>34.777291441398944</v>
      </c>
      <c r="AE27">
        <v>286</v>
      </c>
      <c r="AF27">
        <v>8329</v>
      </c>
      <c r="AG27">
        <v>5174</v>
      </c>
      <c r="AH27">
        <v>601</v>
      </c>
      <c r="AI27">
        <v>54</v>
      </c>
      <c r="AL27">
        <v>2006</v>
      </c>
      <c r="AM27">
        <v>785840</v>
      </c>
      <c r="AN27">
        <v>0.3</v>
      </c>
      <c r="AO27">
        <v>2062538</v>
      </c>
      <c r="AP27">
        <v>0.3</v>
      </c>
      <c r="AQ27">
        <v>0</v>
      </c>
      <c r="AR27">
        <v>100</v>
      </c>
      <c r="AS27">
        <v>655068</v>
      </c>
      <c r="AT27">
        <v>0.01</v>
      </c>
      <c r="AW27">
        <v>2006</v>
      </c>
      <c r="AX27">
        <v>785840</v>
      </c>
      <c r="AY27">
        <v>0.3</v>
      </c>
      <c r="AZ27">
        <v>2062538</v>
      </c>
      <c r="BA27">
        <v>0.3</v>
      </c>
      <c r="BB27">
        <v>0</v>
      </c>
      <c r="BC27">
        <v>100</v>
      </c>
      <c r="BD27">
        <v>629873</v>
      </c>
      <c r="BE27">
        <v>0.01</v>
      </c>
      <c r="BF27">
        <f t="shared" si="6"/>
        <v>25195</v>
      </c>
      <c r="BG27" s="13">
        <f t="shared" si="7"/>
        <v>3.8461655889159597E-2</v>
      </c>
    </row>
    <row r="28" spans="1:59" ht="16" x14ac:dyDescent="0.2">
      <c r="A28">
        <v>19</v>
      </c>
      <c r="B28">
        <v>2008</v>
      </c>
      <c r="C28" s="8">
        <v>7</v>
      </c>
      <c r="D28" s="8">
        <v>13</v>
      </c>
      <c r="E28" s="8">
        <v>22.4</v>
      </c>
      <c r="F28" s="8">
        <v>32.9</v>
      </c>
      <c r="G28" s="8">
        <v>36.9</v>
      </c>
      <c r="H28" s="8"/>
      <c r="I28" s="8">
        <f t="shared" si="0"/>
        <v>22.439999999999998</v>
      </c>
      <c r="J28" s="8">
        <v>22.439999999999998</v>
      </c>
      <c r="K28" s="8"/>
      <c r="L28" s="8"/>
      <c r="M28" s="8"/>
      <c r="N28">
        <v>19</v>
      </c>
      <c r="O28">
        <v>2008</v>
      </c>
      <c r="P28" s="5">
        <f t="shared" si="5"/>
        <v>5.6884523876040074</v>
      </c>
      <c r="Q28" s="5">
        <f t="shared" si="1"/>
        <v>8.6833173384369626</v>
      </c>
      <c r="R28" s="5">
        <f t="shared" si="2"/>
        <v>17.645396000090223</v>
      </c>
      <c r="S28" s="5">
        <f t="shared" si="3"/>
        <v>27.687000559829517</v>
      </c>
      <c r="T28" s="5">
        <f t="shared" si="4"/>
        <v>35.001142838484576</v>
      </c>
      <c r="V28" s="4"/>
      <c r="W28" s="7">
        <v>2.6720778431774774</v>
      </c>
      <c r="X28" s="7">
        <v>8.1670067956381676</v>
      </c>
      <c r="Y28" s="7">
        <v>24.243762084297067</v>
      </c>
      <c r="Z28" s="7">
        <v>26.539404665515768</v>
      </c>
      <c r="AA28" s="7">
        <v>34.278856457005681</v>
      </c>
      <c r="AE28">
        <v>215</v>
      </c>
      <c r="AF28">
        <v>7454</v>
      </c>
      <c r="AG28">
        <v>7778</v>
      </c>
      <c r="AH28">
        <v>1615</v>
      </c>
      <c r="AI28">
        <v>117</v>
      </c>
      <c r="AL28">
        <v>2007</v>
      </c>
      <c r="AM28">
        <v>897777</v>
      </c>
      <c r="AN28">
        <v>0.3</v>
      </c>
      <c r="AO28">
        <v>1500000</v>
      </c>
      <c r="AP28">
        <v>0.3</v>
      </c>
      <c r="AQ28">
        <v>255016</v>
      </c>
      <c r="AR28">
        <v>100</v>
      </c>
      <c r="AS28">
        <v>584118</v>
      </c>
      <c r="AT28">
        <v>0.01</v>
      </c>
      <c r="AW28">
        <v>2007</v>
      </c>
      <c r="AX28">
        <v>897777</v>
      </c>
      <c r="AY28">
        <v>0.3</v>
      </c>
      <c r="AZ28">
        <v>1500000</v>
      </c>
      <c r="BA28">
        <v>0.3</v>
      </c>
      <c r="BB28">
        <v>255016</v>
      </c>
      <c r="BC28">
        <v>100</v>
      </c>
      <c r="BD28">
        <v>561652</v>
      </c>
      <c r="BE28">
        <v>0.01</v>
      </c>
      <c r="BF28">
        <f t="shared" si="6"/>
        <v>22466</v>
      </c>
      <c r="BG28" s="13">
        <f t="shared" si="7"/>
        <v>3.8461406770549787E-2</v>
      </c>
    </row>
    <row r="29" spans="1:59" ht="16" x14ac:dyDescent="0.2">
      <c r="A29">
        <v>20</v>
      </c>
      <c r="B29">
        <v>2009</v>
      </c>
      <c r="C29" s="8">
        <v>6.9</v>
      </c>
      <c r="D29" s="8">
        <v>10.6</v>
      </c>
      <c r="E29" s="8">
        <v>24.3</v>
      </c>
      <c r="F29" s="8">
        <v>32.6</v>
      </c>
      <c r="G29" s="8">
        <v>38.200000000000003</v>
      </c>
      <c r="H29" s="8"/>
      <c r="I29" s="8">
        <f t="shared" si="0"/>
        <v>22.520000000000003</v>
      </c>
      <c r="J29" s="8">
        <v>22.520000000000003</v>
      </c>
      <c r="K29" s="8"/>
      <c r="L29" s="8"/>
      <c r="M29" s="8"/>
      <c r="N29">
        <v>20</v>
      </c>
      <c r="O29">
        <v>2009</v>
      </c>
      <c r="P29" s="5">
        <f t="shared" si="5"/>
        <v>4.914781127315007</v>
      </c>
      <c r="Q29" s="5">
        <f t="shared" si="1"/>
        <v>8.6139421869432127</v>
      </c>
      <c r="R29" s="5">
        <f t="shared" si="2"/>
        <v>17.773575892318352</v>
      </c>
      <c r="S29" s="5">
        <f t="shared" si="3"/>
        <v>27.022953206487259</v>
      </c>
      <c r="T29" s="5">
        <f t="shared" si="4"/>
        <v>35.451093072005548</v>
      </c>
      <c r="V29" s="4"/>
      <c r="W29" s="7">
        <v>2.6457513110645907</v>
      </c>
      <c r="X29" s="7">
        <v>6.9606034221179414</v>
      </c>
      <c r="Y29" s="7">
        <v>13.691238074038447</v>
      </c>
      <c r="Z29" s="7">
        <v>27.002222130780275</v>
      </c>
      <c r="AA29" s="7">
        <v>29.324904091914778</v>
      </c>
      <c r="AE29">
        <v>471</v>
      </c>
      <c r="AF29">
        <v>8404</v>
      </c>
      <c r="AG29">
        <v>4346</v>
      </c>
      <c r="AH29">
        <v>690</v>
      </c>
      <c r="AI29">
        <v>80</v>
      </c>
      <c r="AL29">
        <v>2008</v>
      </c>
      <c r="AM29">
        <v>1040062</v>
      </c>
      <c r="AN29">
        <v>0.3</v>
      </c>
      <c r="AO29">
        <v>0</v>
      </c>
      <c r="AP29">
        <v>0.3</v>
      </c>
      <c r="AQ29">
        <v>313432</v>
      </c>
      <c r="AR29">
        <v>100</v>
      </c>
      <c r="AS29">
        <v>364649</v>
      </c>
      <c r="AT29">
        <v>0.01</v>
      </c>
      <c r="AW29">
        <v>2008</v>
      </c>
      <c r="AX29">
        <v>1040062</v>
      </c>
      <c r="AY29">
        <v>0.3</v>
      </c>
      <c r="AZ29">
        <v>0</v>
      </c>
      <c r="BA29">
        <v>0.3</v>
      </c>
      <c r="BB29">
        <v>313432</v>
      </c>
      <c r="BC29">
        <v>100</v>
      </c>
      <c r="BD29">
        <v>350624</v>
      </c>
      <c r="BE29">
        <v>0.01</v>
      </c>
      <c r="BF29">
        <f t="shared" si="6"/>
        <v>14025</v>
      </c>
      <c r="BG29" s="13">
        <f t="shared" si="7"/>
        <v>3.8461643937046312E-2</v>
      </c>
    </row>
    <row r="30" spans="1:59" ht="16" x14ac:dyDescent="0.2">
      <c r="A30">
        <v>21</v>
      </c>
      <c r="B30">
        <v>2010</v>
      </c>
      <c r="C30" s="8">
        <v>6.1</v>
      </c>
      <c r="D30" s="8">
        <v>13.6</v>
      </c>
      <c r="E30" s="8">
        <v>19.7</v>
      </c>
      <c r="F30" s="8">
        <v>30.6</v>
      </c>
      <c r="G30" s="8">
        <v>35.799999999999997</v>
      </c>
      <c r="H30" s="8"/>
      <c r="I30" s="8">
        <f t="shared" si="0"/>
        <v>21.16</v>
      </c>
      <c r="J30" s="8">
        <v>21.16</v>
      </c>
      <c r="K30" s="8"/>
      <c r="L30" s="8"/>
      <c r="M30" s="8"/>
      <c r="N30">
        <v>21</v>
      </c>
      <c r="O30">
        <v>2010</v>
      </c>
      <c r="P30" s="5">
        <f t="shared" si="5"/>
        <v>4.0122242288301067</v>
      </c>
      <c r="Q30" s="5">
        <f t="shared" si="1"/>
        <v>9.6871048306498668</v>
      </c>
      <c r="R30" s="5">
        <f t="shared" si="2"/>
        <v>14.45060552364502</v>
      </c>
      <c r="S30" s="5">
        <f t="shared" si="3"/>
        <v>27.268663333577614</v>
      </c>
      <c r="T30" s="5">
        <f t="shared" si="4"/>
        <v>34.162552597837298</v>
      </c>
      <c r="U30" s="2"/>
      <c r="V30" s="4"/>
      <c r="AE30">
        <v>1173</v>
      </c>
      <c r="AF30">
        <v>17782</v>
      </c>
      <c r="AG30">
        <v>2638</v>
      </c>
      <c r="AH30">
        <v>444</v>
      </c>
      <c r="AI30">
        <v>11</v>
      </c>
      <c r="AL30">
        <v>2009</v>
      </c>
      <c r="AM30">
        <v>184774</v>
      </c>
      <c r="AN30">
        <v>0.3</v>
      </c>
      <c r="AO30">
        <v>1874556</v>
      </c>
      <c r="AP30">
        <v>0.3</v>
      </c>
      <c r="AQ30">
        <v>73983</v>
      </c>
      <c r="AR30">
        <v>100</v>
      </c>
      <c r="AS30">
        <v>436800</v>
      </c>
      <c r="AT30">
        <v>0.01</v>
      </c>
      <c r="AW30">
        <v>2009</v>
      </c>
      <c r="AX30">
        <v>184774</v>
      </c>
      <c r="AY30">
        <v>0.3</v>
      </c>
      <c r="AZ30">
        <v>1874556</v>
      </c>
      <c r="BA30">
        <v>0.3</v>
      </c>
      <c r="BB30">
        <v>73983</v>
      </c>
      <c r="BC30">
        <v>100</v>
      </c>
      <c r="BD30">
        <v>420000</v>
      </c>
      <c r="BE30">
        <v>0.01</v>
      </c>
      <c r="BF30">
        <f t="shared" si="6"/>
        <v>16800</v>
      </c>
      <c r="BG30" s="13">
        <f t="shared" si="7"/>
        <v>3.8461538461538464E-2</v>
      </c>
    </row>
    <row r="31" spans="1:59" ht="16" x14ac:dyDescent="0.2">
      <c r="A31">
        <v>22</v>
      </c>
      <c r="B31">
        <v>2011</v>
      </c>
      <c r="C31" s="8">
        <v>7.5</v>
      </c>
      <c r="D31" s="8">
        <v>14.1</v>
      </c>
      <c r="E31" s="8">
        <v>21.2</v>
      </c>
      <c r="F31" s="8">
        <v>30.2</v>
      </c>
      <c r="G31" s="8">
        <v>37</v>
      </c>
      <c r="H31" s="8"/>
      <c r="I31" s="8">
        <f t="shared" si="0"/>
        <v>22</v>
      </c>
      <c r="J31" s="8">
        <v>22</v>
      </c>
      <c r="K31" s="8"/>
      <c r="L31" s="8"/>
      <c r="M31" s="8"/>
      <c r="N31">
        <v>22</v>
      </c>
      <c r="O31">
        <v>2011</v>
      </c>
      <c r="P31" s="5">
        <f t="shared" si="5"/>
        <v>5.4126587736527414</v>
      </c>
      <c r="Q31" s="5">
        <f t="shared" si="1"/>
        <v>9.2741576436892643</v>
      </c>
      <c r="R31" s="5">
        <f t="shared" si="2"/>
        <v>16.979988221432901</v>
      </c>
      <c r="S31" s="5">
        <f t="shared" si="3"/>
        <v>24.391391924201454</v>
      </c>
      <c r="T31" s="5">
        <f t="shared" si="4"/>
        <v>33.648179742743885</v>
      </c>
      <c r="U31" s="2"/>
      <c r="V31" s="4"/>
      <c r="AE31">
        <v>122</v>
      </c>
      <c r="AF31">
        <v>4180</v>
      </c>
      <c r="AG31">
        <v>2300</v>
      </c>
      <c r="AH31">
        <v>185</v>
      </c>
      <c r="AI31">
        <v>24</v>
      </c>
      <c r="AL31">
        <v>2010</v>
      </c>
      <c r="AM31">
        <v>17550</v>
      </c>
      <c r="AN31">
        <v>0.3</v>
      </c>
      <c r="AO31">
        <v>323000</v>
      </c>
      <c r="AP31">
        <v>0.3</v>
      </c>
      <c r="AQ31">
        <v>77613</v>
      </c>
      <c r="AR31">
        <v>100</v>
      </c>
      <c r="AS31">
        <v>228800</v>
      </c>
      <c r="AT31">
        <v>0.01</v>
      </c>
      <c r="AW31">
        <v>2010</v>
      </c>
      <c r="AX31">
        <v>17550</v>
      </c>
      <c r="AY31">
        <v>0.3</v>
      </c>
      <c r="AZ31">
        <v>323000</v>
      </c>
      <c r="BA31">
        <v>0.3</v>
      </c>
      <c r="BB31">
        <v>77613</v>
      </c>
      <c r="BC31">
        <v>100</v>
      </c>
      <c r="BD31">
        <v>220000</v>
      </c>
      <c r="BE31">
        <v>0.01</v>
      </c>
      <c r="BF31">
        <f t="shared" si="6"/>
        <v>8800</v>
      </c>
      <c r="BG31" s="13">
        <f t="shared" si="7"/>
        <v>3.8461538461538464E-2</v>
      </c>
    </row>
    <row r="32" spans="1:59" ht="16" x14ac:dyDescent="0.2">
      <c r="A32">
        <v>23</v>
      </c>
      <c r="B32">
        <v>2012</v>
      </c>
      <c r="C32" s="8">
        <v>7.4</v>
      </c>
      <c r="D32" s="8">
        <v>14.4</v>
      </c>
      <c r="E32" s="8">
        <v>26.4</v>
      </c>
      <c r="F32" s="8">
        <v>34.799999999999997</v>
      </c>
      <c r="G32" s="8">
        <v>36.1</v>
      </c>
      <c r="H32" s="8"/>
      <c r="I32" s="8">
        <f t="shared" si="0"/>
        <v>23.82</v>
      </c>
      <c r="J32" s="8">
        <v>23.82</v>
      </c>
      <c r="K32" s="8"/>
      <c r="L32" s="8"/>
      <c r="M32" s="8"/>
      <c r="N32">
        <v>23</v>
      </c>
      <c r="O32">
        <v>2012</v>
      </c>
      <c r="P32" s="5">
        <f t="shared" si="5"/>
        <v>4.7983425168583906</v>
      </c>
      <c r="Q32" s="5">
        <f t="shared" si="1"/>
        <v>10.392304845413264</v>
      </c>
      <c r="R32" s="5">
        <f t="shared" si="2"/>
        <v>19.293522228976229</v>
      </c>
      <c r="S32" s="5">
        <f t="shared" si="3"/>
        <v>27.161737794183932</v>
      </c>
      <c r="T32" s="5">
        <f t="shared" si="4"/>
        <v>33.018479674267255</v>
      </c>
      <c r="U32" s="2"/>
      <c r="V32" s="4"/>
      <c r="AE32">
        <v>12</v>
      </c>
      <c r="AF32">
        <v>1340</v>
      </c>
      <c r="AG32">
        <v>480</v>
      </c>
      <c r="AH32">
        <v>23</v>
      </c>
      <c r="AI32">
        <v>0</v>
      </c>
      <c r="AL32">
        <v>2011</v>
      </c>
      <c r="AM32">
        <v>25797</v>
      </c>
      <c r="AN32">
        <v>0.3</v>
      </c>
      <c r="AO32">
        <v>250000</v>
      </c>
      <c r="AP32">
        <v>0.3</v>
      </c>
      <c r="AQ32">
        <v>109348</v>
      </c>
      <c r="AR32">
        <v>100</v>
      </c>
      <c r="AS32">
        <v>115440</v>
      </c>
      <c r="AT32">
        <v>0.01</v>
      </c>
      <c r="AW32">
        <v>2011</v>
      </c>
      <c r="AX32">
        <v>25797</v>
      </c>
      <c r="AY32">
        <v>0.3</v>
      </c>
      <c r="AZ32">
        <v>250000</v>
      </c>
      <c r="BA32">
        <v>0.3</v>
      </c>
      <c r="BB32">
        <v>109348</v>
      </c>
      <c r="BC32">
        <v>100</v>
      </c>
      <c r="BD32">
        <v>111000</v>
      </c>
      <c r="BE32">
        <v>0.01</v>
      </c>
      <c r="BF32">
        <f t="shared" si="6"/>
        <v>4440</v>
      </c>
      <c r="BG32" s="13">
        <f t="shared" si="7"/>
        <v>3.8461538461538464E-2</v>
      </c>
    </row>
    <row r="33" spans="1:59" ht="16" x14ac:dyDescent="0.2">
      <c r="A33">
        <v>24</v>
      </c>
      <c r="B33">
        <v>2013</v>
      </c>
      <c r="C33" s="8">
        <v>10.3</v>
      </c>
      <c r="D33" s="8">
        <v>17.600000000000001</v>
      </c>
      <c r="E33" s="8">
        <v>23.6</v>
      </c>
      <c r="F33" s="8">
        <v>31.9</v>
      </c>
      <c r="G33" s="8">
        <v>38.200000000000003</v>
      </c>
      <c r="H33" s="8"/>
      <c r="I33" s="8">
        <f t="shared" si="0"/>
        <v>24.32</v>
      </c>
      <c r="J33" s="8">
        <v>24.32</v>
      </c>
      <c r="K33" s="8"/>
      <c r="L33" s="8"/>
      <c r="M33" s="8"/>
      <c r="N33">
        <v>24</v>
      </c>
      <c r="O33">
        <v>2013</v>
      </c>
      <c r="P33" s="5">
        <f t="shared" si="5"/>
        <v>7.7485447056169878</v>
      </c>
      <c r="Q33" s="5">
        <f t="shared" si="1"/>
        <v>11.412274094149685</v>
      </c>
      <c r="R33" s="5">
        <f t="shared" si="2"/>
        <v>18.434749794884659</v>
      </c>
      <c r="S33" s="5">
        <f t="shared" si="3"/>
        <v>29.019993108200424</v>
      </c>
      <c r="T33" s="5">
        <f t="shared" si="4"/>
        <v>36.460389465829898</v>
      </c>
      <c r="U33" s="2"/>
      <c r="V33" s="4"/>
      <c r="AE33">
        <v>63</v>
      </c>
      <c r="AF33">
        <v>1974</v>
      </c>
      <c r="AG33">
        <v>640</v>
      </c>
      <c r="AH33">
        <v>53</v>
      </c>
      <c r="AI33">
        <v>0</v>
      </c>
      <c r="AL33">
        <v>2012</v>
      </c>
      <c r="AM33">
        <v>100020</v>
      </c>
      <c r="AN33">
        <v>0.3</v>
      </c>
      <c r="AO33">
        <v>174000</v>
      </c>
      <c r="AP33">
        <v>0.3</v>
      </c>
      <c r="AQ33">
        <v>50772</v>
      </c>
      <c r="AR33">
        <v>100</v>
      </c>
      <c r="AS33">
        <v>77509</v>
      </c>
      <c r="AT33">
        <v>0.01</v>
      </c>
      <c r="AW33">
        <v>2012</v>
      </c>
      <c r="AX33">
        <v>100020</v>
      </c>
      <c r="AY33">
        <v>0.3</v>
      </c>
      <c r="AZ33">
        <v>174000</v>
      </c>
      <c r="BA33">
        <v>0.3</v>
      </c>
      <c r="BB33">
        <v>50772</v>
      </c>
      <c r="BC33">
        <v>100</v>
      </c>
      <c r="BD33">
        <v>74528</v>
      </c>
      <c r="BE33">
        <v>0.01</v>
      </c>
      <c r="BF33">
        <f t="shared" si="6"/>
        <v>2981</v>
      </c>
      <c r="BG33" s="13">
        <f t="shared" si="7"/>
        <v>3.8460049800668313E-2</v>
      </c>
    </row>
    <row r="34" spans="1:59" ht="16" x14ac:dyDescent="0.2">
      <c r="A34">
        <v>25</v>
      </c>
      <c r="B34">
        <v>2014</v>
      </c>
      <c r="C34" s="8">
        <v>8</v>
      </c>
      <c r="D34" s="8">
        <v>18.2</v>
      </c>
      <c r="E34" s="8">
        <v>26.7</v>
      </c>
      <c r="F34" s="8">
        <v>35.200000000000003</v>
      </c>
      <c r="G34" s="8">
        <v>48.1</v>
      </c>
      <c r="H34" s="8"/>
      <c r="I34" s="8">
        <f t="shared" si="0"/>
        <v>27.24</v>
      </c>
      <c r="J34" s="8">
        <v>27.24</v>
      </c>
      <c r="K34" s="8"/>
      <c r="L34" s="8"/>
      <c r="M34" s="8"/>
      <c r="N34">
        <v>25</v>
      </c>
      <c r="O34">
        <v>2014</v>
      </c>
      <c r="P34" s="5">
        <f>+EXP(LN(C34)-0.5*(LN(D35)-LN(C34)))</f>
        <v>4.9975603804353925</v>
      </c>
      <c r="Q34" s="5">
        <f>+GEOMEAN(D34,C33)</f>
        <v>13.691603266235843</v>
      </c>
      <c r="R34" s="5">
        <f t="shared" ref="R34:R36" si="8">+GEOMEAN(E34,D33)</f>
        <v>21.677638247742763</v>
      </c>
      <c r="S34" s="5">
        <f t="shared" ref="S34:S36" si="9">+GEOMEAN(F34,E33)</f>
        <v>28.822213655442916</v>
      </c>
      <c r="T34" s="5">
        <f t="shared" ref="T34:T36" si="10">+GEOMEAN(G34,F33)</f>
        <v>39.171290507206933</v>
      </c>
      <c r="U34" s="2"/>
      <c r="V34" s="4"/>
      <c r="AE34">
        <v>67</v>
      </c>
      <c r="AF34">
        <v>966</v>
      </c>
      <c r="AG34">
        <v>993</v>
      </c>
      <c r="AH34">
        <v>69</v>
      </c>
      <c r="AI34">
        <v>0</v>
      </c>
      <c r="AL34">
        <v>2013</v>
      </c>
      <c r="AM34">
        <v>73551</v>
      </c>
      <c r="AN34">
        <v>0.3</v>
      </c>
      <c r="AO34">
        <v>83755</v>
      </c>
      <c r="AP34">
        <v>0.3</v>
      </c>
      <c r="AQ34">
        <v>0</v>
      </c>
      <c r="AR34">
        <v>100</v>
      </c>
      <c r="AS34">
        <v>45621</v>
      </c>
      <c r="AT34">
        <v>0.01</v>
      </c>
      <c r="AW34">
        <v>2013</v>
      </c>
      <c r="AX34">
        <v>73551</v>
      </c>
      <c r="AY34">
        <v>0.3</v>
      </c>
      <c r="AZ34">
        <v>83755</v>
      </c>
      <c r="BA34">
        <v>0.3</v>
      </c>
      <c r="BB34">
        <v>0</v>
      </c>
      <c r="BC34">
        <v>100</v>
      </c>
      <c r="BD34">
        <v>43866</v>
      </c>
      <c r="BE34">
        <v>0.01</v>
      </c>
      <c r="BF34">
        <f t="shared" si="6"/>
        <v>1755</v>
      </c>
      <c r="BG34" s="13">
        <f t="shared" si="7"/>
        <v>3.8469126060366933E-2</v>
      </c>
    </row>
    <row r="35" spans="1:59" ht="16" x14ac:dyDescent="0.2">
      <c r="A35">
        <v>26</v>
      </c>
      <c r="B35">
        <v>2015</v>
      </c>
      <c r="C35" s="8">
        <v>14.6</v>
      </c>
      <c r="D35" s="8">
        <v>20.5</v>
      </c>
      <c r="E35" s="8">
        <v>32.299999999999997</v>
      </c>
      <c r="F35" s="8">
        <v>42.9</v>
      </c>
      <c r="G35" s="8">
        <v>52.7</v>
      </c>
      <c r="H35" s="8"/>
      <c r="I35" s="8">
        <f t="shared" si="0"/>
        <v>32.6</v>
      </c>
      <c r="J35" s="8">
        <v>32.6</v>
      </c>
      <c r="K35" s="8"/>
      <c r="L35" s="8"/>
      <c r="M35" s="8"/>
      <c r="N35">
        <v>26</v>
      </c>
      <c r="O35">
        <v>2015</v>
      </c>
      <c r="P35" s="5">
        <f>+EXP(LN(C35)-0.5*(LN(D36)-LN(C35)))</f>
        <v>11.179686110356787</v>
      </c>
      <c r="Q35" s="5">
        <f>+GEOMEAN(D35,C34)</f>
        <v>12.806248474865697</v>
      </c>
      <c r="R35" s="5">
        <f t="shared" si="8"/>
        <v>24.245824382767434</v>
      </c>
      <c r="S35" s="5">
        <f t="shared" si="9"/>
        <v>33.844201866789525</v>
      </c>
      <c r="T35" s="5">
        <f t="shared" si="10"/>
        <v>43.070175295672996</v>
      </c>
      <c r="U35" s="2"/>
      <c r="V35" s="5"/>
      <c r="AE35">
        <v>374</v>
      </c>
      <c r="AF35">
        <v>637</v>
      </c>
      <c r="AG35">
        <v>356</v>
      </c>
      <c r="AH35">
        <v>41</v>
      </c>
      <c r="AI35">
        <v>0</v>
      </c>
      <c r="AL35">
        <v>2014</v>
      </c>
      <c r="AM35">
        <v>82996</v>
      </c>
      <c r="AN35">
        <v>0.3</v>
      </c>
      <c r="AO35">
        <v>137374</v>
      </c>
      <c r="AP35">
        <v>0.3</v>
      </c>
      <c r="AQ35">
        <v>0</v>
      </c>
      <c r="AR35">
        <v>100</v>
      </c>
      <c r="AS35">
        <v>58064</v>
      </c>
      <c r="AT35">
        <v>0.01</v>
      </c>
      <c r="AW35">
        <v>2014</v>
      </c>
      <c r="AX35">
        <v>82996</v>
      </c>
      <c r="AY35">
        <v>0.3</v>
      </c>
      <c r="AZ35">
        <v>137374</v>
      </c>
      <c r="BA35">
        <v>0.3</v>
      </c>
      <c r="BB35">
        <v>0</v>
      </c>
      <c r="BC35">
        <v>100</v>
      </c>
      <c r="BD35">
        <v>55831</v>
      </c>
      <c r="BE35">
        <v>0.01</v>
      </c>
      <c r="BF35">
        <f t="shared" si="6"/>
        <v>2233</v>
      </c>
      <c r="BG35" s="13">
        <f t="shared" si="7"/>
        <v>3.8457564067236154E-2</v>
      </c>
    </row>
    <row r="36" spans="1:59" ht="16" x14ac:dyDescent="0.2">
      <c r="A36" s="1">
        <v>27</v>
      </c>
      <c r="B36" s="1">
        <v>2016</v>
      </c>
      <c r="C36" s="8">
        <v>10.4</v>
      </c>
      <c r="D36" s="8">
        <v>24.9</v>
      </c>
      <c r="E36" s="8">
        <v>34.700000000000003</v>
      </c>
      <c r="F36" s="8">
        <v>43.4</v>
      </c>
      <c r="G36" s="8">
        <v>47.5</v>
      </c>
      <c r="H36" s="14"/>
      <c r="I36" s="8">
        <f t="shared" si="0"/>
        <v>32.18</v>
      </c>
      <c r="J36" s="8">
        <v>32.18</v>
      </c>
      <c r="K36" s="14"/>
      <c r="L36" s="14"/>
      <c r="M36" s="14"/>
      <c r="N36" s="1">
        <v>27</v>
      </c>
      <c r="O36" s="1">
        <v>2016</v>
      </c>
      <c r="P36" s="9">
        <f>+EXP(LN(C36)-0.5*(LN(D37)-LN(C36)))</f>
        <v>8.1344004443004483</v>
      </c>
      <c r="Q36" s="9">
        <f>+GEOMEAN(D36,C35)</f>
        <v>19.066724941635886</v>
      </c>
      <c r="R36" s="9">
        <f t="shared" si="8"/>
        <v>26.671145457216497</v>
      </c>
      <c r="S36" s="9">
        <f t="shared" si="9"/>
        <v>37.440886741635808</v>
      </c>
      <c r="T36" s="9">
        <f t="shared" si="10"/>
        <v>45.141444372106662</v>
      </c>
      <c r="U36" s="2"/>
      <c r="V36" s="4"/>
      <c r="AE36">
        <v>3</v>
      </c>
      <c r="AF36">
        <v>773</v>
      </c>
      <c r="AG36">
        <v>736</v>
      </c>
      <c r="AH36">
        <v>83</v>
      </c>
      <c r="AI36">
        <v>3</v>
      </c>
      <c r="AL36">
        <v>2015</v>
      </c>
      <c r="AM36">
        <v>120727</v>
      </c>
      <c r="AN36">
        <v>0.3</v>
      </c>
      <c r="AO36">
        <v>0</v>
      </c>
      <c r="AP36">
        <v>0.3</v>
      </c>
      <c r="AQ36">
        <v>0</v>
      </c>
      <c r="AR36">
        <v>100</v>
      </c>
      <c r="AS36">
        <v>66424</v>
      </c>
      <c r="AT36">
        <v>0.01</v>
      </c>
      <c r="AW36">
        <v>2015</v>
      </c>
      <c r="AX36">
        <v>120727</v>
      </c>
      <c r="AY36">
        <v>0.3</v>
      </c>
      <c r="AZ36">
        <v>0</v>
      </c>
      <c r="BA36">
        <v>0.3</v>
      </c>
      <c r="BB36">
        <v>0</v>
      </c>
      <c r="BC36">
        <v>100</v>
      </c>
      <c r="BD36">
        <v>63869</v>
      </c>
      <c r="BE36">
        <v>0.01</v>
      </c>
      <c r="BF36">
        <f t="shared" si="6"/>
        <v>2555</v>
      </c>
      <c r="BG36" s="13">
        <f t="shared" si="7"/>
        <v>3.8465012646031554E-2</v>
      </c>
    </row>
    <row r="37" spans="1:59" ht="16" x14ac:dyDescent="0.2">
      <c r="A37" s="1">
        <v>28</v>
      </c>
      <c r="B37" s="1">
        <v>2017</v>
      </c>
      <c r="C37" s="14">
        <v>9.8000000000000007</v>
      </c>
      <c r="D37" s="14">
        <v>17</v>
      </c>
      <c r="E37" s="14">
        <v>27.6</v>
      </c>
      <c r="F37" s="14">
        <v>38.6</v>
      </c>
      <c r="G37" s="14">
        <v>46.3</v>
      </c>
      <c r="H37" s="14"/>
      <c r="I37" s="8">
        <f t="shared" si="0"/>
        <v>27.860000000000003</v>
      </c>
      <c r="J37" s="8">
        <v>27.860000000000003</v>
      </c>
      <c r="K37" s="14"/>
      <c r="L37" s="14"/>
      <c r="M37" s="14"/>
      <c r="N37" s="1">
        <v>28</v>
      </c>
      <c r="O37" s="1">
        <v>2017</v>
      </c>
      <c r="P37" s="9">
        <f t="shared" ref="P37:P38" si="11">+EXP(LN(C37)-0.5*(LN(D38)-LN(C37)))</f>
        <v>7.1715588842734261</v>
      </c>
      <c r="Q37" s="9">
        <f t="shared" ref="Q37" si="12">+GEOMEAN(D37,C36)</f>
        <v>13.29661611087573</v>
      </c>
      <c r="R37" s="9">
        <f t="shared" ref="R37:R38" si="13">+GEOMEAN(E37,D36)</f>
        <v>26.215262729944172</v>
      </c>
      <c r="S37" s="9">
        <f t="shared" ref="S37:S38" si="14">+GEOMEAN(F37,E36)</f>
        <v>36.598087381719829</v>
      </c>
      <c r="T37" s="9">
        <f t="shared" ref="T37" si="15">+GEOMEAN(G37,F36)</f>
        <v>44.826554630040441</v>
      </c>
      <c r="AE37">
        <v>69</v>
      </c>
      <c r="AF37">
        <v>963</v>
      </c>
      <c r="AG37">
        <v>1182</v>
      </c>
      <c r="AH37">
        <v>456</v>
      </c>
      <c r="AI37">
        <v>57</v>
      </c>
      <c r="AL37">
        <v>2016</v>
      </c>
      <c r="AM37">
        <v>218422</v>
      </c>
      <c r="AN37">
        <v>0.3</v>
      </c>
      <c r="AO37">
        <v>501740</v>
      </c>
      <c r="AP37">
        <v>0.3</v>
      </c>
      <c r="AQ37">
        <v>0</v>
      </c>
      <c r="AR37">
        <v>100</v>
      </c>
      <c r="AS37">
        <v>75147</v>
      </c>
      <c r="AT37">
        <v>0.01</v>
      </c>
      <c r="AW37">
        <v>2016</v>
      </c>
      <c r="AX37">
        <v>218422</v>
      </c>
      <c r="AY37">
        <v>0.3</v>
      </c>
      <c r="AZ37">
        <v>501740</v>
      </c>
      <c r="BA37">
        <v>0.3</v>
      </c>
      <c r="BB37">
        <v>0</v>
      </c>
      <c r="BC37">
        <v>100</v>
      </c>
      <c r="BD37">
        <v>73674</v>
      </c>
      <c r="BE37">
        <v>0.01</v>
      </c>
      <c r="BF37">
        <f t="shared" si="6"/>
        <v>1473</v>
      </c>
      <c r="BG37" s="13">
        <f t="shared" si="7"/>
        <v>1.9601580901433192E-2</v>
      </c>
    </row>
    <row r="38" spans="1:59" ht="18" x14ac:dyDescent="0.2">
      <c r="A38" s="1">
        <v>29</v>
      </c>
      <c r="B38" s="1">
        <v>2018</v>
      </c>
      <c r="C38" s="15">
        <v>6</v>
      </c>
      <c r="D38" s="20">
        <v>18.3</v>
      </c>
      <c r="E38" s="20">
        <v>38.1</v>
      </c>
      <c r="F38" s="20">
        <v>47.9</v>
      </c>
      <c r="G38" s="20">
        <v>58.8</v>
      </c>
      <c r="H38" s="15"/>
      <c r="I38" s="8">
        <f t="shared" si="0"/>
        <v>33.820000000000007</v>
      </c>
      <c r="J38" s="8">
        <v>29.97</v>
      </c>
      <c r="K38" s="15"/>
      <c r="L38" s="15"/>
      <c r="M38" s="15"/>
      <c r="N38" s="1">
        <v>29</v>
      </c>
      <c r="O38" s="1">
        <v>2018</v>
      </c>
      <c r="P38" s="9">
        <f t="shared" si="11"/>
        <v>4.0357386799683823</v>
      </c>
      <c r="Q38" s="9">
        <f>+GEOMEAN(D38,C37)</f>
        <v>13.391788528796296</v>
      </c>
      <c r="R38" s="9">
        <f t="shared" si="13"/>
        <v>25.449950884039051</v>
      </c>
      <c r="S38" s="9">
        <f t="shared" si="14"/>
        <v>36.359867986559024</v>
      </c>
      <c r="T38" s="9">
        <f>+GEOMEAN(G38,F37)</f>
        <v>47.641158676085951</v>
      </c>
      <c r="AE38">
        <v>120</v>
      </c>
      <c r="AF38">
        <v>928</v>
      </c>
      <c r="AG38">
        <v>829</v>
      </c>
      <c r="AH38">
        <v>156</v>
      </c>
      <c r="AI38">
        <v>8</v>
      </c>
      <c r="AL38">
        <v>2017</v>
      </c>
      <c r="AM38">
        <v>84188</v>
      </c>
      <c r="AN38">
        <v>0.3</v>
      </c>
      <c r="AO38">
        <v>490994</v>
      </c>
      <c r="AP38">
        <v>0.3</v>
      </c>
      <c r="AQ38">
        <v>0</v>
      </c>
      <c r="AR38">
        <v>100</v>
      </c>
      <c r="AS38">
        <v>57937</v>
      </c>
      <c r="AT38">
        <v>0.01</v>
      </c>
      <c r="AU38">
        <f>+AS38*0.06</f>
        <v>3476.22</v>
      </c>
      <c r="AV38" s="21">
        <f>+AS38+AU38</f>
        <v>61413.22</v>
      </c>
      <c r="AW38">
        <v>2017</v>
      </c>
      <c r="AX38">
        <v>84188</v>
      </c>
      <c r="AY38">
        <v>0.3</v>
      </c>
      <c r="AZ38">
        <v>490994</v>
      </c>
      <c r="BA38">
        <v>0.3</v>
      </c>
      <c r="BB38">
        <v>0</v>
      </c>
      <c r="BC38">
        <v>100</v>
      </c>
      <c r="BD38">
        <v>58443</v>
      </c>
      <c r="BE38">
        <v>0.01</v>
      </c>
      <c r="BF38">
        <f t="shared" si="6"/>
        <v>-506</v>
      </c>
      <c r="BG38" s="13">
        <f t="shared" si="7"/>
        <v>-8.7336244541484712E-3</v>
      </c>
    </row>
    <row r="39" spans="1:59" ht="25" x14ac:dyDescent="0.25">
      <c r="B39" s="1">
        <v>2019</v>
      </c>
      <c r="C39" s="22">
        <v>6.1614631059908982</v>
      </c>
      <c r="D39" s="22">
        <v>13.261958868128358</v>
      </c>
      <c r="E39" s="22">
        <v>31.272878890848297</v>
      </c>
      <c r="F39" s="22">
        <v>39.619280352874853</v>
      </c>
      <c r="G39" s="22">
        <v>45.908907224495096</v>
      </c>
      <c r="O39" s="1">
        <v>2019</v>
      </c>
      <c r="P39" s="9">
        <f>+EXP(LN(C39)-0.5*(LN(D40)-LN(C39)))</f>
        <v>3.5280501479208537</v>
      </c>
      <c r="Q39" s="9">
        <f>+GEOMEAN(D39,C38)</f>
        <v>8.9203000627092219</v>
      </c>
      <c r="R39" s="9">
        <f t="shared" ref="R39" si="16">+GEOMEAN(E39,D38)</f>
        <v>23.922660464557946</v>
      </c>
      <c r="S39" s="9">
        <f t="shared" ref="S39" si="17">+GEOMEAN(F39,E38)</f>
        <v>38.852214627283885</v>
      </c>
      <c r="T39" s="9">
        <f>+GEOMEAN(G39,F38)</f>
        <v>46.893887192824124</v>
      </c>
      <c r="AE39" s="19">
        <f>+AVERAGE(AE34:AE38)</f>
        <v>126.6</v>
      </c>
      <c r="AF39">
        <v>546</v>
      </c>
      <c r="AG39">
        <v>648</v>
      </c>
      <c r="AH39">
        <v>139</v>
      </c>
      <c r="AI39">
        <v>9</v>
      </c>
      <c r="AL39">
        <v>2018</v>
      </c>
      <c r="AM39">
        <v>347160</v>
      </c>
      <c r="AN39">
        <v>0.3</v>
      </c>
      <c r="AO39">
        <v>745055</v>
      </c>
      <c r="AP39">
        <v>0.3</v>
      </c>
      <c r="AQ39">
        <v>0</v>
      </c>
      <c r="AR39">
        <v>100</v>
      </c>
      <c r="AS39">
        <v>49440</v>
      </c>
      <c r="AT39">
        <v>0.01</v>
      </c>
    </row>
    <row r="40" spans="1:59" x14ac:dyDescent="0.2">
      <c r="B40" s="1">
        <v>2020</v>
      </c>
      <c r="C40" s="4">
        <f>+AVERAGE(C35:C39)</f>
        <v>9.3922926211981785</v>
      </c>
      <c r="D40" s="4">
        <f t="shared" ref="D40:G40" si="18">+AVERAGE(D35:D39)</f>
        <v>18.792391773625674</v>
      </c>
      <c r="E40" s="4">
        <f t="shared" si="18"/>
        <v>32.794575778169659</v>
      </c>
      <c r="F40" s="4">
        <f t="shared" si="18"/>
        <v>42.483856070574973</v>
      </c>
      <c r="G40" s="4">
        <f t="shared" si="18"/>
        <v>50.241781444899019</v>
      </c>
      <c r="O40" s="1">
        <v>2020</v>
      </c>
      <c r="P40" s="9">
        <f>+EXP(LN(C40)-0.5*(LN(D42)-LN(C40)))</f>
        <v>6.6399742205273693</v>
      </c>
      <c r="Q40" s="9">
        <f>+GEOMEAN(D40,C39)</f>
        <v>10.760512468582593</v>
      </c>
      <c r="R40" s="9">
        <f>+GEOMEAN(E40,D39)</f>
        <v>20.854743227088761</v>
      </c>
      <c r="S40" s="9">
        <f>+GEOMEAN(F40,E39)</f>
        <v>36.449862629526073</v>
      </c>
      <c r="T40" s="9">
        <f>+GEOMEAN(G40,F39)</f>
        <v>44.615504306163793</v>
      </c>
    </row>
    <row r="41" spans="1:59" ht="25" x14ac:dyDescent="0.25">
      <c r="B41" s="23" t="s">
        <v>47</v>
      </c>
      <c r="C41" s="24">
        <f>+AVERAGE(C35:C39)</f>
        <v>9.3922926211981785</v>
      </c>
      <c r="D41" s="25">
        <v>16.436241374103016</v>
      </c>
      <c r="E41" s="25">
        <v>29.67658940485498</v>
      </c>
      <c r="F41" s="25">
        <v>42.643586293702242</v>
      </c>
      <c r="G41" s="25">
        <v>51.655092555427757</v>
      </c>
      <c r="O41" s="23" t="s">
        <v>47</v>
      </c>
      <c r="P41" s="24">
        <f>+EXP(LN(C40)-0.5*(LN(D42)-LN(C40)))</f>
        <v>6.6399742205273693</v>
      </c>
      <c r="Q41" s="24">
        <f>+GEOMEAN(D41,C39)</f>
        <v>10.063363991613187</v>
      </c>
      <c r="R41" s="24">
        <f>+GEOMEAN(E41,D39)</f>
        <v>19.838591382291249</v>
      </c>
      <c r="S41" s="24">
        <f t="shared" ref="S41" si="19">+GEOMEAN(F41,E39)</f>
        <v>36.518320191848758</v>
      </c>
      <c r="T41" s="24">
        <f>+GEOMEAN(G41,F39)</f>
        <v>45.238673649955643</v>
      </c>
    </row>
    <row r="42" spans="1:59" ht="16" x14ac:dyDescent="0.2">
      <c r="D42" s="4">
        <f>+AVERAGE(D35:D39)</f>
        <v>18.792391773625674</v>
      </c>
      <c r="E42" s="4">
        <f>+AVERAGE(E35:E39)</f>
        <v>32.794575778169659</v>
      </c>
      <c r="I42" s="8"/>
      <c r="J42" s="8"/>
      <c r="K42" s="8"/>
      <c r="L42" s="8"/>
      <c r="M42" s="8"/>
      <c r="N42" s="8"/>
    </row>
    <row r="43" spans="1:59" x14ac:dyDescent="0.2">
      <c r="B43" s="23" t="s">
        <v>48</v>
      </c>
      <c r="C43" s="24">
        <f>+AVERAGE(C36:C39:C41)</f>
        <v>8.5243413913978774</v>
      </c>
      <c r="D43" s="24">
        <f>+AVERAGE(D36:D39:D41)</f>
        <v>18.115098669309507</v>
      </c>
      <c r="E43" s="24">
        <f>+AVERAGE(E36:E39:E41)</f>
        <v>32.357340678978822</v>
      </c>
      <c r="F43" s="24">
        <f>+AVERAGE(F36:F39:F41)</f>
        <v>42.441120452858677</v>
      </c>
      <c r="G43" s="24">
        <f>+AVERAGE(G36:G39:G41)</f>
        <v>50.067630204136975</v>
      </c>
      <c r="O43" s="23" t="s">
        <v>48</v>
      </c>
      <c r="P43" s="24">
        <f>+AVERAGE(P36:P39:P41)</f>
        <v>6.0249494329196418</v>
      </c>
      <c r="Q43" s="24">
        <f>+AVERAGE(Q36:Q39:Q41)</f>
        <v>12.583217684035487</v>
      </c>
      <c r="R43" s="24">
        <f>+AVERAGE(R36:R39:R41)</f>
        <v>23.825392357522947</v>
      </c>
      <c r="S43" s="24">
        <f>+AVERAGE(S36:S39:S41)</f>
        <v>37.036539926428901</v>
      </c>
      <c r="T43" s="24">
        <f>+AVERAGE(T36:T39:T41)</f>
        <v>45.726203804529433</v>
      </c>
    </row>
    <row r="44" spans="1:59" ht="18" x14ac:dyDescent="0.2">
      <c r="C44" s="15">
        <v>5</v>
      </c>
      <c r="D44" s="20">
        <v>9.6769751690965968</v>
      </c>
      <c r="E44" s="20">
        <v>31.395121480434007</v>
      </c>
      <c r="F44" s="20">
        <v>44.002871803118346</v>
      </c>
      <c r="G44" s="20">
        <v>61.407688340686839</v>
      </c>
    </row>
    <row r="45" spans="1:59" ht="16" x14ac:dyDescent="0.2">
      <c r="C45" s="8">
        <f>+AVERAGE(C34:C38)</f>
        <v>9.76</v>
      </c>
      <c r="D45" s="8">
        <f>+AVERAGE(D33:D37)</f>
        <v>19.639999999999997</v>
      </c>
      <c r="E45" s="8">
        <f>+AVERAGE(E33:E37)</f>
        <v>28.98</v>
      </c>
      <c r="F45" s="8">
        <f>+AVERAGE(F33:F37)</f>
        <v>38.4</v>
      </c>
      <c r="G45" s="8">
        <f>+AVERAGE(G33:G37)</f>
        <v>46.56</v>
      </c>
      <c r="H45" s="8"/>
    </row>
    <row r="46" spans="1:59" x14ac:dyDescent="0.2">
      <c r="C46">
        <v>9.9</v>
      </c>
      <c r="D46">
        <v>12.5</v>
      </c>
      <c r="E46">
        <v>16.3</v>
      </c>
      <c r="F46">
        <v>17.7</v>
      </c>
      <c r="G46">
        <v>18.399999999999999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4C2B-7F1C-4799-B3BD-466496A6AAEF}">
  <dimension ref="A7:BG39"/>
  <sheetViews>
    <sheetView tabSelected="1" topLeftCell="A8" zoomScale="78" zoomScaleNormal="78" workbookViewId="0">
      <selection activeCell="C34" sqref="C34:G34"/>
    </sheetView>
  </sheetViews>
  <sheetFormatPr baseColWidth="10" defaultRowHeight="15" x14ac:dyDescent="0.2"/>
  <cols>
    <col min="8" max="8" width="5" customWidth="1"/>
    <col min="9" max="9" width="11.33203125" customWidth="1"/>
    <col min="10" max="10" width="9.83203125" customWidth="1"/>
    <col min="11" max="13" width="5" customWidth="1"/>
  </cols>
  <sheetData>
    <row r="7" spans="1:59" x14ac:dyDescent="0.2">
      <c r="P7" s="1" t="s">
        <v>2</v>
      </c>
      <c r="Q7" s="1"/>
      <c r="R7" s="1"/>
      <c r="S7" s="1"/>
      <c r="T7" s="1"/>
    </row>
    <row r="8" spans="1:59" x14ac:dyDescent="0.2">
      <c r="C8" t="s">
        <v>0</v>
      </c>
      <c r="P8" t="s">
        <v>1</v>
      </c>
    </row>
    <row r="9" spans="1:59" ht="48" x14ac:dyDescent="0.2">
      <c r="C9" s="3">
        <v>0</v>
      </c>
      <c r="D9" s="3">
        <v>1</v>
      </c>
      <c r="E9" s="3">
        <v>2</v>
      </c>
      <c r="F9" s="3">
        <v>3</v>
      </c>
      <c r="G9" s="3">
        <v>4</v>
      </c>
      <c r="H9" s="3"/>
      <c r="I9" s="16" t="s">
        <v>16</v>
      </c>
      <c r="J9" s="16" t="s">
        <v>15</v>
      </c>
      <c r="K9" s="3"/>
      <c r="L9" s="3"/>
      <c r="M9" s="3"/>
      <c r="N9" s="3"/>
      <c r="P9" s="3">
        <v>0</v>
      </c>
      <c r="Q9" s="3">
        <v>1</v>
      </c>
      <c r="R9" s="3">
        <v>2</v>
      </c>
      <c r="S9" s="3">
        <v>3</v>
      </c>
      <c r="T9" s="3">
        <v>4</v>
      </c>
      <c r="W9" s="3"/>
      <c r="X9" s="3"/>
      <c r="Y9" s="3"/>
      <c r="Z9" s="3"/>
      <c r="AA9" s="3"/>
    </row>
    <row r="10" spans="1:59" ht="16" x14ac:dyDescent="0.2">
      <c r="A10">
        <v>7</v>
      </c>
      <c r="B10" t="s">
        <v>23</v>
      </c>
      <c r="C10">
        <v>19.899999999999999</v>
      </c>
      <c r="D10">
        <v>44.9</v>
      </c>
      <c r="E10">
        <v>64.099999999999994</v>
      </c>
      <c r="F10">
        <v>85.9</v>
      </c>
      <c r="G10">
        <v>91.4</v>
      </c>
      <c r="H10" s="8"/>
      <c r="I10" s="8">
        <f t="shared" ref="I10:I32" si="0">+AVERAGE(C10:G10)</f>
        <v>61.239999999999995</v>
      </c>
      <c r="J10" s="8">
        <v>19.02</v>
      </c>
      <c r="K10" s="8"/>
      <c r="L10" s="8"/>
      <c r="M10" s="8"/>
      <c r="N10">
        <v>7</v>
      </c>
      <c r="O10" t="s">
        <v>23</v>
      </c>
      <c r="P10" s="5">
        <v>31.4</v>
      </c>
      <c r="Q10" s="5">
        <v>22.5</v>
      </c>
      <c r="R10" s="5">
        <v>38.1</v>
      </c>
      <c r="S10" s="5">
        <v>54.2</v>
      </c>
      <c r="T10" s="5">
        <v>64.5</v>
      </c>
      <c r="V10" s="4"/>
      <c r="W10" s="7"/>
      <c r="X10" s="7"/>
      <c r="Y10" s="7"/>
      <c r="Z10" s="7"/>
      <c r="AA10" s="7"/>
    </row>
    <row r="11" spans="1:59" ht="16" x14ac:dyDescent="0.2">
      <c r="A11">
        <v>8</v>
      </c>
      <c r="B11" t="s">
        <v>24</v>
      </c>
      <c r="C11">
        <v>4.4000000000000004</v>
      </c>
      <c r="D11">
        <v>8</v>
      </c>
      <c r="E11">
        <v>12.4</v>
      </c>
      <c r="F11">
        <v>16.7</v>
      </c>
      <c r="G11">
        <v>20.3</v>
      </c>
      <c r="H11" s="8"/>
      <c r="I11" s="8">
        <f t="shared" si="0"/>
        <v>12.36</v>
      </c>
      <c r="J11" s="8">
        <v>23.82</v>
      </c>
      <c r="K11" s="8"/>
      <c r="L11" s="8"/>
      <c r="M11" s="8"/>
      <c r="N11">
        <v>8</v>
      </c>
      <c r="O11" t="s">
        <v>24</v>
      </c>
      <c r="P11" s="5">
        <f t="shared" ref="P11:P33" si="1">+EXP(LN(C11)-0.5*(LN(D12)-LN(C11)))</f>
        <v>1.7664351220163848</v>
      </c>
      <c r="Q11" s="5">
        <f t="shared" ref="Q11:Q34" si="2">+GEOMEAN(D11,C10)</f>
        <v>12.617448236470002</v>
      </c>
      <c r="R11" s="5">
        <f t="shared" ref="R11:R34" si="3">+GEOMEAN(E11,D10)</f>
        <v>23.595762331401797</v>
      </c>
      <c r="S11" s="5">
        <f t="shared" ref="S11:S34" si="4">+GEOMEAN(F11,E10)</f>
        <v>32.718037838476803</v>
      </c>
      <c r="T11" s="5">
        <f t="shared" ref="T11:T34" si="5">+GEOMEAN(G11,F10)</f>
        <v>41.758472194274546</v>
      </c>
      <c r="V11" s="4"/>
      <c r="W11" s="7"/>
      <c r="X11" s="7"/>
      <c r="Y11" s="7"/>
      <c r="Z11" s="7"/>
      <c r="AA11" s="7"/>
    </row>
    <row r="12" spans="1:59" ht="16" x14ac:dyDescent="0.2">
      <c r="A12">
        <v>9</v>
      </c>
      <c r="B12" t="s">
        <v>25</v>
      </c>
      <c r="C12">
        <v>15.9</v>
      </c>
      <c r="D12">
        <v>27.3</v>
      </c>
      <c r="E12">
        <v>40.4</v>
      </c>
      <c r="F12">
        <v>53.5</v>
      </c>
      <c r="G12">
        <v>62.2</v>
      </c>
      <c r="H12" s="8"/>
      <c r="I12" s="8">
        <f t="shared" si="0"/>
        <v>39.86</v>
      </c>
      <c r="J12" s="8">
        <v>22.48</v>
      </c>
      <c r="K12" s="8"/>
      <c r="L12" s="8"/>
      <c r="M12" s="8"/>
      <c r="N12">
        <v>9</v>
      </c>
      <c r="O12" t="s">
        <v>25</v>
      </c>
      <c r="P12" s="5">
        <f t="shared" si="1"/>
        <v>14.82074863709437</v>
      </c>
      <c r="Q12" s="5">
        <f t="shared" si="2"/>
        <v>10.959927007056207</v>
      </c>
      <c r="R12" s="5">
        <f t="shared" si="3"/>
        <v>17.977764043395386</v>
      </c>
      <c r="S12" s="5">
        <f t="shared" si="4"/>
        <v>25.756552564347583</v>
      </c>
      <c r="T12" s="5">
        <f t="shared" si="5"/>
        <v>32.229489601915823</v>
      </c>
      <c r="V12" s="4"/>
      <c r="W12" s="7"/>
      <c r="X12" s="7"/>
      <c r="Y12" s="7"/>
      <c r="Z12" s="7"/>
      <c r="AA12" s="7"/>
    </row>
    <row r="13" spans="1:59" ht="16" x14ac:dyDescent="0.2">
      <c r="A13">
        <v>10</v>
      </c>
      <c r="B13" t="s">
        <v>27</v>
      </c>
      <c r="C13">
        <v>8</v>
      </c>
      <c r="D13">
        <v>18.3</v>
      </c>
      <c r="E13">
        <v>28.2</v>
      </c>
      <c r="F13">
        <v>37.5</v>
      </c>
      <c r="G13">
        <v>48</v>
      </c>
      <c r="H13" s="8"/>
      <c r="I13" s="8">
        <f t="shared" si="0"/>
        <v>28</v>
      </c>
      <c r="J13" s="8">
        <v>21.8</v>
      </c>
      <c r="K13" s="8"/>
      <c r="L13" s="8"/>
      <c r="M13" s="8"/>
      <c r="N13">
        <v>10</v>
      </c>
      <c r="O13" t="s">
        <v>27</v>
      </c>
      <c r="P13" s="5">
        <f t="shared" si="1"/>
        <v>5.9422508216656578</v>
      </c>
      <c r="Q13" s="5">
        <f t="shared" si="2"/>
        <v>17.0578427709954</v>
      </c>
      <c r="R13" s="5">
        <f t="shared" si="3"/>
        <v>27.746351111452476</v>
      </c>
      <c r="S13" s="5">
        <f t="shared" si="4"/>
        <v>38.923000912057127</v>
      </c>
      <c r="T13" s="5">
        <f t="shared" si="5"/>
        <v>50.675437837279709</v>
      </c>
      <c r="V13" s="4"/>
      <c r="W13" s="7"/>
      <c r="X13" s="7"/>
      <c r="Y13" s="7"/>
      <c r="Z13" s="7"/>
      <c r="AA13" s="7"/>
    </row>
    <row r="14" spans="1:59" ht="16" x14ac:dyDescent="0.2">
      <c r="A14">
        <v>11</v>
      </c>
      <c r="B14" t="s">
        <v>26</v>
      </c>
      <c r="C14">
        <v>8.1</v>
      </c>
      <c r="D14">
        <v>14.5</v>
      </c>
      <c r="E14">
        <v>25.8</v>
      </c>
      <c r="F14">
        <v>34.1</v>
      </c>
      <c r="G14">
        <v>42.8</v>
      </c>
      <c r="H14" s="8"/>
      <c r="I14" s="8">
        <f t="shared" si="0"/>
        <v>25.06</v>
      </c>
      <c r="J14" s="8">
        <v>22.46</v>
      </c>
      <c r="K14" s="8"/>
      <c r="L14" s="8"/>
      <c r="M14" s="8"/>
      <c r="N14">
        <v>11</v>
      </c>
      <c r="O14" t="s">
        <v>26</v>
      </c>
      <c r="P14" s="5">
        <f t="shared" si="1"/>
        <v>5.3026947327346159</v>
      </c>
      <c r="Q14" s="5">
        <f t="shared" si="2"/>
        <v>10.770329614269007</v>
      </c>
      <c r="R14" s="5">
        <f t="shared" si="3"/>
        <v>21.728782754678186</v>
      </c>
      <c r="S14" s="5">
        <f t="shared" si="4"/>
        <v>31.009998387616854</v>
      </c>
      <c r="T14" s="5">
        <f t="shared" si="5"/>
        <v>40.06245124802026</v>
      </c>
      <c r="V14" s="4"/>
      <c r="W14" s="7"/>
      <c r="X14" s="7"/>
      <c r="Y14" s="7"/>
      <c r="Z14" s="7"/>
      <c r="AA14" s="7"/>
    </row>
    <row r="15" spans="1:59" ht="16" x14ac:dyDescent="0.2">
      <c r="A15">
        <v>12</v>
      </c>
      <c r="B15" t="s">
        <v>28</v>
      </c>
      <c r="C15">
        <v>6.5</v>
      </c>
      <c r="D15">
        <v>18.899999999999999</v>
      </c>
      <c r="E15">
        <v>27.7</v>
      </c>
      <c r="F15">
        <v>36.6</v>
      </c>
      <c r="G15">
        <v>47.9</v>
      </c>
      <c r="H15" s="8"/>
      <c r="I15" s="8">
        <f t="shared" si="0"/>
        <v>27.52</v>
      </c>
      <c r="J15" s="8">
        <v>20.6</v>
      </c>
      <c r="K15" s="8"/>
      <c r="L15" s="8"/>
      <c r="M15" s="8"/>
      <c r="N15">
        <v>12</v>
      </c>
      <c r="O15" t="s">
        <v>28</v>
      </c>
      <c r="P15" s="5">
        <f t="shared" si="1"/>
        <v>2.9526689567667366</v>
      </c>
      <c r="Q15" s="5">
        <f t="shared" si="2"/>
        <v>12.372954376380767</v>
      </c>
      <c r="R15" s="5">
        <f t="shared" si="3"/>
        <v>20.041207548448771</v>
      </c>
      <c r="S15" s="5">
        <f t="shared" si="4"/>
        <v>30.729139265524509</v>
      </c>
      <c r="T15" s="5">
        <f t="shared" si="5"/>
        <v>40.415219905377235</v>
      </c>
      <c r="V15" s="4"/>
      <c r="W15" s="7"/>
      <c r="X15" s="7"/>
      <c r="Y15" s="7"/>
      <c r="Z15" s="7"/>
      <c r="AA15" s="7"/>
    </row>
    <row r="16" spans="1:59" ht="16" x14ac:dyDescent="0.2">
      <c r="A16">
        <v>13</v>
      </c>
      <c r="B16" t="s">
        <v>29</v>
      </c>
      <c r="C16">
        <v>14.9</v>
      </c>
      <c r="D16">
        <v>31.5</v>
      </c>
      <c r="E16">
        <v>48</v>
      </c>
      <c r="F16">
        <v>61.7</v>
      </c>
      <c r="G16">
        <v>80</v>
      </c>
      <c r="H16" s="8"/>
      <c r="I16" s="8">
        <f t="shared" si="0"/>
        <v>47.220000000000006</v>
      </c>
      <c r="J16" s="8">
        <v>17.600000000000001</v>
      </c>
      <c r="K16" s="8"/>
      <c r="L16" s="8"/>
      <c r="M16" s="8"/>
      <c r="N16">
        <v>13</v>
      </c>
      <c r="O16" t="s">
        <v>29</v>
      </c>
      <c r="P16" s="5">
        <f t="shared" si="1"/>
        <v>13.632308368749365</v>
      </c>
      <c r="Q16" s="5">
        <f t="shared" si="2"/>
        <v>14.309088021254185</v>
      </c>
      <c r="R16" s="5">
        <f t="shared" si="3"/>
        <v>30.11976095522672</v>
      </c>
      <c r="S16" s="5">
        <f t="shared" si="4"/>
        <v>41.341141735564101</v>
      </c>
      <c r="T16" s="5">
        <f t="shared" si="5"/>
        <v>54.110997033874732</v>
      </c>
      <c r="V16" s="4"/>
      <c r="W16" s="7"/>
      <c r="X16" s="7"/>
      <c r="Y16" s="7"/>
      <c r="Z16" s="7"/>
      <c r="AA16" s="7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G16" s="13"/>
    </row>
    <row r="17" spans="1:59" ht="16" x14ac:dyDescent="0.2">
      <c r="A17">
        <v>14</v>
      </c>
      <c r="B17" t="s">
        <v>30</v>
      </c>
      <c r="C17">
        <v>10.5</v>
      </c>
      <c r="D17">
        <v>17.8</v>
      </c>
      <c r="E17">
        <v>27.3</v>
      </c>
      <c r="F17">
        <v>35</v>
      </c>
      <c r="G17">
        <v>40</v>
      </c>
      <c r="H17" s="8"/>
      <c r="I17" s="8">
        <f t="shared" si="0"/>
        <v>26.119999999999997</v>
      </c>
      <c r="J17" s="8">
        <v>19.8</v>
      </c>
      <c r="K17" s="8"/>
      <c r="L17" s="8"/>
      <c r="M17" s="8"/>
      <c r="N17">
        <v>14</v>
      </c>
      <c r="O17" t="s">
        <v>30</v>
      </c>
      <c r="P17" s="5">
        <f t="shared" si="1"/>
        <v>7.9318599441690223</v>
      </c>
      <c r="Q17" s="5">
        <f t="shared" si="2"/>
        <v>16.285576440519385</v>
      </c>
      <c r="R17" s="5">
        <f t="shared" si="3"/>
        <v>29.324904091914778</v>
      </c>
      <c r="S17" s="5">
        <f t="shared" si="4"/>
        <v>40.987803063838392</v>
      </c>
      <c r="T17" s="5">
        <f t="shared" si="5"/>
        <v>49.678969393496885</v>
      </c>
      <c r="V17" s="4"/>
      <c r="W17" s="7"/>
      <c r="X17" s="7"/>
      <c r="Y17" s="7"/>
      <c r="Z17" s="7"/>
      <c r="AA17" s="7"/>
      <c r="BG17" s="13"/>
    </row>
    <row r="18" spans="1:59" ht="16" x14ac:dyDescent="0.2">
      <c r="A18">
        <v>15</v>
      </c>
      <c r="B18" t="s">
        <v>31</v>
      </c>
      <c r="C18">
        <v>10.5</v>
      </c>
      <c r="D18">
        <v>18.399999999999999</v>
      </c>
      <c r="E18">
        <v>28.8</v>
      </c>
      <c r="F18">
        <v>35.799999999999997</v>
      </c>
      <c r="G18">
        <v>41.1</v>
      </c>
      <c r="H18" s="8"/>
      <c r="I18" s="8">
        <f t="shared" si="0"/>
        <v>26.919999999999998</v>
      </c>
      <c r="J18" s="8">
        <v>25.959999999999997</v>
      </c>
      <c r="K18" s="8"/>
      <c r="L18" s="8"/>
      <c r="M18" s="8"/>
      <c r="N18">
        <v>15</v>
      </c>
      <c r="O18" t="s">
        <v>31</v>
      </c>
      <c r="P18" s="5">
        <f t="shared" si="1"/>
        <v>8.5596381385716978</v>
      </c>
      <c r="Q18" s="5">
        <f t="shared" si="2"/>
        <v>13.899640283115243</v>
      </c>
      <c r="R18" s="5">
        <f t="shared" si="3"/>
        <v>22.641554716935847</v>
      </c>
      <c r="S18" s="5">
        <f t="shared" si="4"/>
        <v>31.262437524927581</v>
      </c>
      <c r="T18" s="5">
        <f t="shared" si="5"/>
        <v>37.927562537025764</v>
      </c>
      <c r="V18" s="4"/>
      <c r="W18" s="7"/>
      <c r="X18" s="7"/>
      <c r="Y18" s="7"/>
      <c r="Z18" s="7"/>
      <c r="AA18" s="7"/>
      <c r="BG18" s="13"/>
    </row>
    <row r="19" spans="1:59" ht="16" x14ac:dyDescent="0.2">
      <c r="A19">
        <v>16</v>
      </c>
      <c r="B19" t="s">
        <v>32</v>
      </c>
      <c r="C19">
        <v>8.6</v>
      </c>
      <c r="D19">
        <v>15.8</v>
      </c>
      <c r="E19">
        <v>25.2</v>
      </c>
      <c r="F19">
        <v>32.9</v>
      </c>
      <c r="G19">
        <v>37.200000000000003</v>
      </c>
      <c r="H19" s="8"/>
      <c r="I19" s="8">
        <f t="shared" si="0"/>
        <v>23.94</v>
      </c>
      <c r="J19" s="8">
        <v>23.18</v>
      </c>
      <c r="K19" s="8"/>
      <c r="L19" s="8"/>
      <c r="M19" s="8"/>
      <c r="N19">
        <v>16</v>
      </c>
      <c r="O19" t="s">
        <v>32</v>
      </c>
      <c r="P19" s="5">
        <f t="shared" si="1"/>
        <v>6.2659968121107994</v>
      </c>
      <c r="Q19" s="5">
        <f t="shared" si="2"/>
        <v>12.880217389469792</v>
      </c>
      <c r="R19" s="5">
        <f t="shared" si="3"/>
        <v>21.53323013391163</v>
      </c>
      <c r="S19" s="5">
        <f t="shared" si="4"/>
        <v>30.781812812113582</v>
      </c>
      <c r="T19" s="5">
        <f t="shared" si="5"/>
        <v>36.493287053922671</v>
      </c>
      <c r="V19" s="4"/>
      <c r="W19" s="7"/>
      <c r="X19" s="7"/>
      <c r="Y19" s="7"/>
      <c r="Z19" s="7"/>
      <c r="AA19" s="7"/>
      <c r="BG19" s="13"/>
    </row>
    <row r="20" spans="1:59" ht="16" x14ac:dyDescent="0.2">
      <c r="A20">
        <v>17</v>
      </c>
      <c r="B20" t="s">
        <v>33</v>
      </c>
      <c r="C20">
        <v>9.1</v>
      </c>
      <c r="D20">
        <v>16.2</v>
      </c>
      <c r="E20">
        <v>25.4</v>
      </c>
      <c r="F20">
        <v>33.9</v>
      </c>
      <c r="G20">
        <v>35.700000000000003</v>
      </c>
      <c r="H20" s="8"/>
      <c r="I20" s="8">
        <f t="shared" si="0"/>
        <v>24.06</v>
      </c>
      <c r="J20" s="8">
        <v>20.98</v>
      </c>
      <c r="K20" s="8"/>
      <c r="L20" s="8"/>
      <c r="M20" s="8"/>
      <c r="N20">
        <v>17</v>
      </c>
      <c r="O20" t="s">
        <v>33</v>
      </c>
      <c r="P20" s="5">
        <f t="shared" si="1"/>
        <v>6.9061108511670728</v>
      </c>
      <c r="Q20" s="5">
        <f t="shared" si="2"/>
        <v>11.803389343743602</v>
      </c>
      <c r="R20" s="5">
        <f t="shared" si="3"/>
        <v>20.032972819828814</v>
      </c>
      <c r="S20" s="5">
        <f t="shared" si="4"/>
        <v>29.228068701164638</v>
      </c>
      <c r="T20" s="5">
        <f t="shared" si="5"/>
        <v>34.271416661702212</v>
      </c>
      <c r="V20" s="4"/>
      <c r="W20" s="7"/>
      <c r="X20" s="7"/>
      <c r="Y20" s="7"/>
      <c r="Z20" s="7"/>
      <c r="AA20" s="7"/>
      <c r="BG20" s="13"/>
    </row>
    <row r="21" spans="1:59" ht="16" x14ac:dyDescent="0.2">
      <c r="A21">
        <v>18</v>
      </c>
      <c r="B21" t="s">
        <v>34</v>
      </c>
      <c r="C21">
        <v>8.6999999999999993</v>
      </c>
      <c r="D21">
        <v>15.8</v>
      </c>
      <c r="E21">
        <v>28.1</v>
      </c>
      <c r="F21">
        <v>35</v>
      </c>
      <c r="G21">
        <v>38.799999999999997</v>
      </c>
      <c r="H21" s="8"/>
      <c r="I21" s="8">
        <f t="shared" si="0"/>
        <v>25.279999999999998</v>
      </c>
      <c r="J21" s="8">
        <v>23.32</v>
      </c>
      <c r="K21" s="8"/>
      <c r="L21" s="8"/>
      <c r="M21" s="8"/>
      <c r="N21">
        <v>18</v>
      </c>
      <c r="O21" t="s">
        <v>34</v>
      </c>
      <c r="P21" s="5">
        <f t="shared" si="1"/>
        <v>7.010136583931379</v>
      </c>
      <c r="Q21" s="5">
        <f t="shared" si="2"/>
        <v>11.990829829498875</v>
      </c>
      <c r="R21" s="5">
        <f t="shared" si="3"/>
        <v>21.335885264033458</v>
      </c>
      <c r="S21" s="5">
        <f t="shared" si="4"/>
        <v>29.816103031751148</v>
      </c>
      <c r="T21" s="5">
        <f t="shared" si="5"/>
        <v>36.267340680011266</v>
      </c>
      <c r="V21" s="4"/>
      <c r="W21" s="7"/>
      <c r="X21" s="7"/>
      <c r="Y21" s="7"/>
      <c r="Z21" s="7"/>
      <c r="AA21" s="7"/>
      <c r="BG21" s="13"/>
    </row>
    <row r="22" spans="1:59" ht="16" x14ac:dyDescent="0.2">
      <c r="A22">
        <v>19</v>
      </c>
      <c r="B22" t="s">
        <v>35</v>
      </c>
      <c r="C22">
        <v>8.1</v>
      </c>
      <c r="D22">
        <v>13.4</v>
      </c>
      <c r="E22">
        <v>25.8</v>
      </c>
      <c r="F22">
        <v>33.200000000000003</v>
      </c>
      <c r="G22">
        <v>41.7</v>
      </c>
      <c r="H22" s="8"/>
      <c r="I22" s="8">
        <f t="shared" si="0"/>
        <v>24.44</v>
      </c>
      <c r="J22" s="8">
        <v>22.439999999999998</v>
      </c>
      <c r="K22" s="8"/>
      <c r="L22" s="8"/>
      <c r="M22" s="8"/>
      <c r="N22">
        <v>19</v>
      </c>
      <c r="O22" t="s">
        <v>35</v>
      </c>
      <c r="P22" s="5">
        <f t="shared" si="1"/>
        <v>6.4435105435624163</v>
      </c>
      <c r="Q22" s="5">
        <f t="shared" si="2"/>
        <v>10.797221864905806</v>
      </c>
      <c r="R22" s="5">
        <f t="shared" si="3"/>
        <v>20.190096582235562</v>
      </c>
      <c r="S22" s="5">
        <f t="shared" si="4"/>
        <v>30.543739129320759</v>
      </c>
      <c r="T22" s="5">
        <f t="shared" si="5"/>
        <v>38.203402989786134</v>
      </c>
      <c r="V22" s="4"/>
      <c r="W22" s="7"/>
      <c r="X22" s="7"/>
      <c r="Y22" s="7"/>
      <c r="Z22" s="7"/>
      <c r="AA22" s="7"/>
      <c r="BG22" s="13"/>
    </row>
    <row r="23" spans="1:59" ht="16" x14ac:dyDescent="0.2">
      <c r="A23">
        <v>20</v>
      </c>
      <c r="B23" t="s">
        <v>36</v>
      </c>
      <c r="C23">
        <v>7.3</v>
      </c>
      <c r="D23">
        <v>12.8</v>
      </c>
      <c r="E23">
        <v>23.7</v>
      </c>
      <c r="F23">
        <v>32.299999999999997</v>
      </c>
      <c r="G23">
        <v>36.1</v>
      </c>
      <c r="H23" s="8"/>
      <c r="I23" s="8">
        <f t="shared" si="0"/>
        <v>22.439999999999998</v>
      </c>
      <c r="J23" s="8">
        <v>22.520000000000003</v>
      </c>
      <c r="K23" s="8"/>
      <c r="L23" s="8"/>
      <c r="M23" s="8"/>
      <c r="N23">
        <v>20</v>
      </c>
      <c r="O23" t="s">
        <v>36</v>
      </c>
      <c r="P23" s="5">
        <f t="shared" si="1"/>
        <v>4.900346422624466</v>
      </c>
      <c r="Q23" s="5">
        <f t="shared" si="2"/>
        <v>10.182337649086286</v>
      </c>
      <c r="R23" s="5">
        <f t="shared" si="3"/>
        <v>17.820774393948206</v>
      </c>
      <c r="S23" s="5">
        <f t="shared" si="4"/>
        <v>28.867628929304185</v>
      </c>
      <c r="T23" s="5">
        <f t="shared" si="5"/>
        <v>34.619647600748337</v>
      </c>
      <c r="V23" s="4"/>
      <c r="W23" s="7"/>
      <c r="X23" s="7"/>
      <c r="Y23" s="7"/>
      <c r="Z23" s="7"/>
      <c r="AA23" s="7"/>
      <c r="BG23" s="13"/>
    </row>
    <row r="24" spans="1:59" ht="16" x14ac:dyDescent="0.2">
      <c r="A24">
        <v>21</v>
      </c>
      <c r="B24" t="s">
        <v>37</v>
      </c>
      <c r="C24">
        <v>9.9</v>
      </c>
      <c r="D24">
        <v>16.2</v>
      </c>
      <c r="E24">
        <v>23</v>
      </c>
      <c r="F24">
        <v>33.9</v>
      </c>
      <c r="G24">
        <v>42</v>
      </c>
      <c r="H24" s="8"/>
      <c r="I24" s="8">
        <f t="shared" si="0"/>
        <v>25</v>
      </c>
      <c r="J24" s="8">
        <v>21.16</v>
      </c>
      <c r="K24" s="8"/>
      <c r="L24" s="8"/>
      <c r="M24" s="8"/>
      <c r="N24">
        <v>21</v>
      </c>
      <c r="O24" t="s">
        <v>37</v>
      </c>
      <c r="P24" s="5">
        <f t="shared" si="1"/>
        <v>6.9136083412040712</v>
      </c>
      <c r="Q24" s="5">
        <f t="shared" si="2"/>
        <v>10.874741376235114</v>
      </c>
      <c r="R24" s="5">
        <f t="shared" si="3"/>
        <v>17.158088471621774</v>
      </c>
      <c r="S24" s="5">
        <f t="shared" si="4"/>
        <v>28.344840800399638</v>
      </c>
      <c r="T24" s="5">
        <f t="shared" si="5"/>
        <v>36.832051259738442</v>
      </c>
      <c r="U24" s="2"/>
      <c r="V24" s="4"/>
      <c r="BG24" s="13"/>
    </row>
    <row r="25" spans="1:59" ht="16" x14ac:dyDescent="0.2">
      <c r="A25">
        <v>22</v>
      </c>
      <c r="B25" t="s">
        <v>38</v>
      </c>
      <c r="C25">
        <v>7.3</v>
      </c>
      <c r="D25">
        <v>20.3</v>
      </c>
      <c r="E25">
        <v>29.3</v>
      </c>
      <c r="F25">
        <v>34.200000000000003</v>
      </c>
      <c r="G25">
        <v>44.8</v>
      </c>
      <c r="H25" s="8"/>
      <c r="I25" s="8">
        <f t="shared" si="0"/>
        <v>27.18</v>
      </c>
      <c r="J25" s="8">
        <v>22</v>
      </c>
      <c r="K25" s="8"/>
      <c r="L25" s="8"/>
      <c r="M25" s="8"/>
      <c r="N25">
        <v>22</v>
      </c>
      <c r="O25" t="s">
        <v>38</v>
      </c>
      <c r="P25" s="5">
        <f t="shared" si="1"/>
        <v>4.5856238338906463</v>
      </c>
      <c r="Q25" s="5">
        <f t="shared" si="2"/>
        <v>14.176388820852791</v>
      </c>
      <c r="R25" s="5">
        <f t="shared" si="3"/>
        <v>21.786693186438367</v>
      </c>
      <c r="S25" s="5">
        <f t="shared" si="4"/>
        <v>28.046390142048583</v>
      </c>
      <c r="T25" s="5">
        <f t="shared" si="5"/>
        <v>38.970758268219519</v>
      </c>
      <c r="U25" s="2"/>
      <c r="V25" s="4"/>
      <c r="BG25" s="13"/>
    </row>
    <row r="26" spans="1:59" ht="16" x14ac:dyDescent="0.2">
      <c r="A26">
        <v>23</v>
      </c>
      <c r="B26" t="s">
        <v>39</v>
      </c>
      <c r="C26">
        <v>10.8</v>
      </c>
      <c r="D26">
        <v>18.5</v>
      </c>
      <c r="E26">
        <v>23.8</v>
      </c>
      <c r="F26">
        <v>32.200000000000003</v>
      </c>
      <c r="G26">
        <v>48.7</v>
      </c>
      <c r="H26" s="8"/>
      <c r="I26" s="8">
        <f t="shared" si="0"/>
        <v>26.8</v>
      </c>
      <c r="J26" s="8">
        <v>23.82</v>
      </c>
      <c r="K26" s="8"/>
      <c r="L26" s="8"/>
      <c r="M26" s="8"/>
      <c r="N26">
        <v>23</v>
      </c>
      <c r="O26" t="s">
        <v>39</v>
      </c>
      <c r="P26" s="5">
        <f t="shared" si="1"/>
        <v>7.2148606969249967</v>
      </c>
      <c r="Q26" s="5">
        <f t="shared" si="2"/>
        <v>11.621101496846157</v>
      </c>
      <c r="R26" s="5">
        <f t="shared" si="3"/>
        <v>21.980445855350617</v>
      </c>
      <c r="S26" s="5">
        <f t="shared" si="4"/>
        <v>30.71579398290072</v>
      </c>
      <c r="T26" s="5">
        <f t="shared" si="5"/>
        <v>40.811027921384195</v>
      </c>
      <c r="U26" s="2"/>
      <c r="V26" s="4"/>
      <c r="BG26" s="13"/>
    </row>
    <row r="27" spans="1:59" ht="16" x14ac:dyDescent="0.2">
      <c r="A27">
        <v>24</v>
      </c>
      <c r="B27" t="s">
        <v>40</v>
      </c>
      <c r="C27">
        <v>11.7</v>
      </c>
      <c r="D27">
        <v>24.2</v>
      </c>
      <c r="E27">
        <v>33.9</v>
      </c>
      <c r="F27">
        <v>45.7</v>
      </c>
      <c r="G27">
        <v>50</v>
      </c>
      <c r="H27" s="8"/>
      <c r="I27" s="8">
        <f t="shared" si="0"/>
        <v>33.1</v>
      </c>
      <c r="J27" s="8">
        <v>24.32</v>
      </c>
      <c r="K27" s="8"/>
      <c r="L27" s="8"/>
      <c r="M27" s="8"/>
      <c r="N27">
        <v>24</v>
      </c>
      <c r="O27" t="s">
        <v>40</v>
      </c>
      <c r="P27" s="5">
        <f t="shared" si="1"/>
        <v>7.9251721079845643</v>
      </c>
      <c r="Q27" s="5">
        <f t="shared" si="2"/>
        <v>16.166632302368974</v>
      </c>
      <c r="R27" s="5">
        <f t="shared" si="3"/>
        <v>25.042963083469175</v>
      </c>
      <c r="S27" s="5">
        <f t="shared" si="4"/>
        <v>32.979690720199301</v>
      </c>
      <c r="T27" s="5">
        <f t="shared" si="5"/>
        <v>40.124805295477763</v>
      </c>
      <c r="U27" s="2"/>
      <c r="V27" s="4"/>
      <c r="BG27" s="13"/>
    </row>
    <row r="28" spans="1:59" ht="16" x14ac:dyDescent="0.2">
      <c r="A28">
        <v>25</v>
      </c>
      <c r="B28" t="s">
        <v>41</v>
      </c>
      <c r="C28">
        <v>8.9</v>
      </c>
      <c r="D28">
        <v>25.5</v>
      </c>
      <c r="E28">
        <v>33</v>
      </c>
      <c r="F28">
        <v>44.8</v>
      </c>
      <c r="G28">
        <v>44.1</v>
      </c>
      <c r="H28" s="8"/>
      <c r="I28" s="8">
        <f t="shared" si="0"/>
        <v>31.26</v>
      </c>
      <c r="J28" s="8">
        <v>27.24</v>
      </c>
      <c r="K28" s="8"/>
      <c r="L28" s="8"/>
      <c r="M28" s="8"/>
      <c r="N28">
        <v>25</v>
      </c>
      <c r="O28" t="s">
        <v>41</v>
      </c>
      <c r="P28" s="5">
        <f t="shared" si="1"/>
        <v>5.3424016191904506</v>
      </c>
      <c r="Q28" s="5">
        <f t="shared" si="2"/>
        <v>17.272811004581737</v>
      </c>
      <c r="R28" s="5">
        <f t="shared" si="3"/>
        <v>28.259511673063287</v>
      </c>
      <c r="S28" s="5">
        <f t="shared" si="4"/>
        <v>38.970758268219519</v>
      </c>
      <c r="T28" s="5">
        <f t="shared" si="5"/>
        <v>44.892872485507098</v>
      </c>
      <c r="U28" s="2"/>
      <c r="V28" s="4"/>
      <c r="BG28" s="13"/>
    </row>
    <row r="29" spans="1:59" ht="16" x14ac:dyDescent="0.2">
      <c r="A29">
        <v>26</v>
      </c>
      <c r="B29" t="s">
        <v>42</v>
      </c>
      <c r="C29">
        <v>10</v>
      </c>
      <c r="D29">
        <v>24.7</v>
      </c>
      <c r="E29">
        <v>35.299999999999997</v>
      </c>
      <c r="F29">
        <v>45.2</v>
      </c>
      <c r="G29">
        <v>49.7</v>
      </c>
      <c r="H29" s="8"/>
      <c r="I29" s="8">
        <f t="shared" si="0"/>
        <v>32.980000000000004</v>
      </c>
      <c r="J29" s="8">
        <v>32.6</v>
      </c>
      <c r="K29" s="8"/>
      <c r="L29" s="8"/>
      <c r="M29" s="8"/>
      <c r="N29">
        <v>26</v>
      </c>
      <c r="O29" t="s">
        <v>42</v>
      </c>
      <c r="P29" s="5">
        <f t="shared" si="1"/>
        <v>6.3757671306333856</v>
      </c>
      <c r="Q29" s="5">
        <f t="shared" si="2"/>
        <v>14.826665167865631</v>
      </c>
      <c r="R29" s="5">
        <f t="shared" si="3"/>
        <v>30.002499895842014</v>
      </c>
      <c r="S29" s="5">
        <f t="shared" si="4"/>
        <v>38.621237680840835</v>
      </c>
      <c r="T29" s="5">
        <f t="shared" si="5"/>
        <v>47.186438729787611</v>
      </c>
      <c r="U29" s="2"/>
      <c r="V29" s="5"/>
      <c r="BG29" s="13"/>
    </row>
    <row r="30" spans="1:59" ht="16" x14ac:dyDescent="0.2">
      <c r="A30" s="1">
        <v>27</v>
      </c>
      <c r="B30" s="1" t="s">
        <v>43</v>
      </c>
      <c r="C30">
        <v>10.5</v>
      </c>
      <c r="D30">
        <v>24.6</v>
      </c>
      <c r="E30">
        <v>34</v>
      </c>
      <c r="F30">
        <v>44.6</v>
      </c>
      <c r="G30">
        <v>54.8</v>
      </c>
      <c r="H30" s="14"/>
      <c r="I30" s="8">
        <f t="shared" si="0"/>
        <v>33.700000000000003</v>
      </c>
      <c r="J30" s="8">
        <v>32.18</v>
      </c>
      <c r="K30" s="14"/>
      <c r="L30" s="14"/>
      <c r="M30" s="14"/>
      <c r="N30" s="1">
        <v>27</v>
      </c>
      <c r="O30" s="1" t="s">
        <v>43</v>
      </c>
      <c r="P30" s="9">
        <f t="shared" si="1"/>
        <v>8.1566029947394814</v>
      </c>
      <c r="Q30" s="9">
        <f t="shared" si="2"/>
        <v>15.684387141358123</v>
      </c>
      <c r="R30" s="9">
        <f t="shared" si="3"/>
        <v>28.979302959181055</v>
      </c>
      <c r="S30" s="9">
        <f t="shared" si="4"/>
        <v>39.678457631314245</v>
      </c>
      <c r="T30" s="9">
        <f t="shared" si="5"/>
        <v>49.769066698100737</v>
      </c>
      <c r="U30" s="2"/>
      <c r="V30" s="4"/>
      <c r="BG30" s="13"/>
    </row>
    <row r="31" spans="1:59" ht="16" x14ac:dyDescent="0.2">
      <c r="A31" s="1">
        <v>28</v>
      </c>
      <c r="B31" s="1" t="s">
        <v>44</v>
      </c>
      <c r="C31">
        <v>6</v>
      </c>
      <c r="D31">
        <v>17.399999999999999</v>
      </c>
      <c r="E31">
        <v>27.9</v>
      </c>
      <c r="F31">
        <v>38.200000000000003</v>
      </c>
      <c r="G31">
        <v>36</v>
      </c>
      <c r="H31" s="14"/>
      <c r="I31" s="8">
        <f t="shared" si="0"/>
        <v>25.1</v>
      </c>
      <c r="J31" s="8">
        <v>27.860000000000003</v>
      </c>
      <c r="K31" s="14"/>
      <c r="L31" s="14"/>
      <c r="M31" s="14"/>
      <c r="N31" s="1">
        <v>28</v>
      </c>
      <c r="O31" s="1" t="s">
        <v>44</v>
      </c>
      <c r="P31" s="9">
        <f t="shared" si="1"/>
        <v>2.9875775863918146</v>
      </c>
      <c r="Q31" s="9">
        <f t="shared" si="2"/>
        <v>13.516656391282572</v>
      </c>
      <c r="R31" s="9">
        <f t="shared" si="3"/>
        <v>26.198091533544957</v>
      </c>
      <c r="S31" s="9">
        <f t="shared" si="4"/>
        <v>36.038867906747576</v>
      </c>
      <c r="T31" s="9">
        <f t="shared" si="5"/>
        <v>40.069938856953605</v>
      </c>
      <c r="BG31" s="13"/>
    </row>
    <row r="32" spans="1:59" ht="16" x14ac:dyDescent="0.2">
      <c r="A32" s="1">
        <v>29</v>
      </c>
      <c r="B32" s="1" t="s">
        <v>45</v>
      </c>
      <c r="C32">
        <v>6.6</v>
      </c>
      <c r="D32">
        <v>24.2</v>
      </c>
      <c r="E32">
        <v>33.4</v>
      </c>
      <c r="F32">
        <v>43.6</v>
      </c>
      <c r="G32">
        <v>54.8</v>
      </c>
      <c r="H32" s="15"/>
      <c r="I32" s="8">
        <f t="shared" si="0"/>
        <v>32.519999999999996</v>
      </c>
      <c r="J32" s="8">
        <v>29.97</v>
      </c>
      <c r="K32" s="15"/>
      <c r="L32" s="15"/>
      <c r="M32" s="15"/>
      <c r="N32" s="1">
        <v>29</v>
      </c>
      <c r="O32" s="1" t="s">
        <v>45</v>
      </c>
      <c r="P32" s="9">
        <f t="shared" si="1"/>
        <v>3.8899059655797115</v>
      </c>
      <c r="Q32" s="9">
        <f t="shared" si="2"/>
        <v>12.049896265113654</v>
      </c>
      <c r="R32" s="9">
        <f t="shared" si="3"/>
        <v>24.107260317174159</v>
      </c>
      <c r="S32" s="9">
        <f t="shared" si="4"/>
        <v>34.877499910400687</v>
      </c>
      <c r="T32" s="9">
        <f t="shared" si="5"/>
        <v>45.753251250594204</v>
      </c>
      <c r="AV32" s="21"/>
      <c r="BG32" s="13"/>
    </row>
    <row r="33" spans="2:31" ht="16" x14ac:dyDescent="0.2">
      <c r="B33" s="1" t="s">
        <v>46</v>
      </c>
      <c r="C33">
        <v>8</v>
      </c>
      <c r="D33">
        <v>19</v>
      </c>
      <c r="E33">
        <v>27.5</v>
      </c>
      <c r="F33">
        <v>36</v>
      </c>
      <c r="G33">
        <v>44</v>
      </c>
      <c r="I33" s="8">
        <f t="shared" ref="I33:I34" si="6">+AVERAGE(C33:G33)</f>
        <v>26.9</v>
      </c>
      <c r="J33" s="8">
        <v>30.97</v>
      </c>
      <c r="O33" s="1" t="s">
        <v>46</v>
      </c>
      <c r="P33" s="9">
        <f t="shared" si="1"/>
        <v>4.8293729122180213</v>
      </c>
      <c r="Q33" s="9">
        <f t="shared" si="2"/>
        <v>11.198214143335534</v>
      </c>
      <c r="R33" s="9">
        <f t="shared" si="3"/>
        <v>25.797286679028861</v>
      </c>
      <c r="S33" s="9">
        <f t="shared" si="4"/>
        <v>34.675639864319734</v>
      </c>
      <c r="T33" s="9">
        <f t="shared" si="5"/>
        <v>43.79954337661524</v>
      </c>
      <c r="AE33" s="19"/>
    </row>
    <row r="34" spans="2:31" ht="25" x14ac:dyDescent="0.25">
      <c r="B34" s="1" t="s">
        <v>49</v>
      </c>
      <c r="C34" s="26">
        <v>11.209265619839041</v>
      </c>
      <c r="D34" s="26">
        <v>21.952727033800226</v>
      </c>
      <c r="E34" s="26">
        <v>32.972031784275401</v>
      </c>
      <c r="F34" s="26">
        <v>41.074448153631934</v>
      </c>
      <c r="G34" s="26">
        <v>42.82433276998001</v>
      </c>
      <c r="I34" s="8">
        <f t="shared" si="6"/>
        <v>30.006561072305324</v>
      </c>
      <c r="J34" s="8">
        <v>31.97</v>
      </c>
      <c r="O34" s="1" t="s">
        <v>49</v>
      </c>
      <c r="P34" s="9">
        <f>+EXP(LN(C34)-0.5*(LN(D38)-LN(C34)))</f>
        <v>8.1067938396960066</v>
      </c>
      <c r="Q34" s="9">
        <f t="shared" si="2"/>
        <v>13.252238160793889</v>
      </c>
      <c r="R34" s="9">
        <f t="shared" si="3"/>
        <v>25.029354843887461</v>
      </c>
      <c r="S34" s="9">
        <f t="shared" si="4"/>
        <v>33.60873880741255</v>
      </c>
      <c r="T34" s="9">
        <f t="shared" si="5"/>
        <v>39.264181892906926</v>
      </c>
    </row>
    <row r="36" spans="2:31" ht="16" x14ac:dyDescent="0.2">
      <c r="I36" s="8"/>
      <c r="J36" s="8"/>
      <c r="K36" s="8"/>
      <c r="L36" s="8"/>
      <c r="M36" s="8"/>
      <c r="N36" s="8"/>
    </row>
    <row r="38" spans="2:31" x14ac:dyDescent="0.2">
      <c r="B38" t="s">
        <v>4</v>
      </c>
      <c r="C38" s="4">
        <f>+AVERAGE(C30:C34)</f>
        <v>8.4618531239678081</v>
      </c>
      <c r="D38" s="4">
        <f t="shared" ref="D38:G38" si="7">+AVERAGE(D30:D34)</f>
        <v>21.430545406760046</v>
      </c>
      <c r="E38" s="4">
        <f t="shared" si="7"/>
        <v>31.154406356855077</v>
      </c>
      <c r="F38" s="4">
        <f t="shared" si="7"/>
        <v>40.694889630726394</v>
      </c>
      <c r="G38" s="4">
        <f t="shared" si="7"/>
        <v>46.484866553996</v>
      </c>
      <c r="O38" t="s">
        <v>4</v>
      </c>
      <c r="P38" s="4">
        <f>+AVERAGE(P29:P33)</f>
        <v>5.2478453179124829</v>
      </c>
      <c r="Q38" s="4">
        <f>+AVERAGE(Q29:Q33)</f>
        <v>13.455163821791103</v>
      </c>
      <c r="R38" s="4">
        <f>+AVERAGE(R29:R33)</f>
        <v>27.016888276954212</v>
      </c>
      <c r="S38" s="4">
        <f>+AVERAGE(S29:S33)</f>
        <v>36.778340598724618</v>
      </c>
      <c r="T38" s="4">
        <f>+AVERAGE(T29:T33)</f>
        <v>45.315647782410281</v>
      </c>
    </row>
    <row r="39" spans="2:31" ht="16" x14ac:dyDescent="0.2">
      <c r="C39" s="8"/>
      <c r="D39" s="8"/>
      <c r="E39" s="8"/>
      <c r="F39" s="8"/>
      <c r="G39" s="8"/>
      <c r="H39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31"/>
  <sheetViews>
    <sheetView workbookViewId="0">
      <selection activeCell="F33" sqref="F33"/>
    </sheetView>
  </sheetViews>
  <sheetFormatPr baseColWidth="10" defaultRowHeight="15" x14ac:dyDescent="0.2"/>
  <sheetData>
    <row r="3" spans="2:12" x14ac:dyDescent="0.2">
      <c r="B3" t="s">
        <v>3</v>
      </c>
      <c r="C3" t="s">
        <v>4</v>
      </c>
      <c r="H3">
        <v>1</v>
      </c>
      <c r="I3">
        <v>165</v>
      </c>
      <c r="J3" t="s">
        <v>14</v>
      </c>
      <c r="K3" s="13">
        <v>0.38007000000000002</v>
      </c>
      <c r="L3" s="13">
        <v>0.12812000000000001</v>
      </c>
    </row>
    <row r="4" spans="2:12" x14ac:dyDescent="0.2">
      <c r="B4">
        <v>5.6</v>
      </c>
      <c r="C4">
        <v>15.5</v>
      </c>
      <c r="D4">
        <v>29.4</v>
      </c>
      <c r="E4">
        <v>38.200000000000003</v>
      </c>
      <c r="F4">
        <v>40.1</v>
      </c>
      <c r="H4">
        <v>2</v>
      </c>
      <c r="I4">
        <v>166</v>
      </c>
      <c r="J4" t="s">
        <v>14</v>
      </c>
      <c r="K4" s="13">
        <v>0.76834999999999998</v>
      </c>
      <c r="L4" s="13">
        <v>0.17015</v>
      </c>
    </row>
    <row r="5" spans="2:12" x14ac:dyDescent="0.2">
      <c r="B5">
        <v>4.5999999999999996</v>
      </c>
      <c r="C5">
        <v>13.2</v>
      </c>
      <c r="D5">
        <v>26.6</v>
      </c>
      <c r="E5">
        <v>40.9</v>
      </c>
      <c r="F5">
        <v>40.1</v>
      </c>
      <c r="H5">
        <v>3</v>
      </c>
      <c r="I5">
        <v>167</v>
      </c>
      <c r="J5" t="s">
        <v>14</v>
      </c>
      <c r="K5" s="13">
        <v>0.94106999999999996</v>
      </c>
      <c r="L5" s="13">
        <v>0.21646000000000001</v>
      </c>
    </row>
    <row r="6" spans="2:12" x14ac:dyDescent="0.2">
      <c r="B6">
        <v>3.1</v>
      </c>
      <c r="C6">
        <v>11.6</v>
      </c>
      <c r="D6">
        <v>25</v>
      </c>
      <c r="E6">
        <v>29.9</v>
      </c>
      <c r="F6">
        <v>40.1</v>
      </c>
      <c r="H6">
        <v>4</v>
      </c>
      <c r="I6">
        <v>168</v>
      </c>
      <c r="J6" t="s">
        <v>14</v>
      </c>
      <c r="K6" s="13">
        <v>0.96436999999999995</v>
      </c>
      <c r="L6" s="13">
        <v>0.18479999999999999</v>
      </c>
    </row>
    <row r="7" spans="2:12" x14ac:dyDescent="0.2">
      <c r="B7">
        <v>5.0999999999999996</v>
      </c>
      <c r="C7">
        <v>12.3</v>
      </c>
      <c r="D7">
        <v>24.7</v>
      </c>
      <c r="E7">
        <v>31.7</v>
      </c>
      <c r="F7">
        <v>40.1</v>
      </c>
      <c r="H7">
        <v>5</v>
      </c>
      <c r="I7">
        <v>169</v>
      </c>
      <c r="J7" t="s">
        <v>14</v>
      </c>
      <c r="K7" s="13">
        <v>0.64554999999999996</v>
      </c>
      <c r="L7" s="13">
        <v>0.14959</v>
      </c>
    </row>
    <row r="8" spans="2:12" x14ac:dyDescent="0.2">
      <c r="B8">
        <v>4.5</v>
      </c>
      <c r="C8">
        <v>13.9</v>
      </c>
      <c r="D8">
        <v>23.5</v>
      </c>
      <c r="E8">
        <v>34.299999999999997</v>
      </c>
      <c r="F8">
        <v>40.1</v>
      </c>
      <c r="H8">
        <v>6</v>
      </c>
      <c r="I8">
        <v>170</v>
      </c>
      <c r="J8" t="s">
        <v>14</v>
      </c>
      <c r="K8" s="13">
        <v>0.62039999999999995</v>
      </c>
      <c r="L8" s="13">
        <v>0.12861</v>
      </c>
    </row>
    <row r="9" spans="2:12" x14ac:dyDescent="0.2">
      <c r="B9">
        <v>6.4</v>
      </c>
      <c r="C9">
        <v>14.4</v>
      </c>
      <c r="D9">
        <v>27.3</v>
      </c>
      <c r="E9">
        <v>33.6</v>
      </c>
      <c r="F9">
        <v>39.9</v>
      </c>
      <c r="H9">
        <v>7</v>
      </c>
      <c r="I9">
        <v>171</v>
      </c>
      <c r="J9" t="s">
        <v>14</v>
      </c>
      <c r="K9" s="13">
        <v>0.46898000000000001</v>
      </c>
      <c r="L9" s="13">
        <v>0.10836999999999999</v>
      </c>
    </row>
    <row r="10" spans="2:12" x14ac:dyDescent="0.2">
      <c r="B10">
        <v>4.9000000000000004</v>
      </c>
      <c r="C10">
        <v>13.5</v>
      </c>
      <c r="D10">
        <v>24</v>
      </c>
      <c r="E10">
        <v>37.1</v>
      </c>
      <c r="F10">
        <v>39.700000000000003</v>
      </c>
      <c r="H10">
        <v>8</v>
      </c>
      <c r="I10">
        <v>172</v>
      </c>
      <c r="J10" t="s">
        <v>14</v>
      </c>
      <c r="K10" s="13">
        <v>0.43132999999999999</v>
      </c>
      <c r="L10" s="13">
        <v>0.12005</v>
      </c>
    </row>
    <row r="11" spans="2:12" x14ac:dyDescent="0.2">
      <c r="B11">
        <v>10.9</v>
      </c>
      <c r="C11">
        <v>17.100000000000001</v>
      </c>
      <c r="D11">
        <v>24.7</v>
      </c>
      <c r="E11">
        <v>35</v>
      </c>
      <c r="F11">
        <v>37.799999999999997</v>
      </c>
      <c r="H11">
        <v>9</v>
      </c>
      <c r="I11">
        <v>173</v>
      </c>
      <c r="J11" t="s">
        <v>14</v>
      </c>
      <c r="K11" s="13">
        <v>0.56569999999999998</v>
      </c>
      <c r="L11" s="13">
        <v>0.11942</v>
      </c>
    </row>
    <row r="12" spans="2:12" x14ac:dyDescent="0.2">
      <c r="B12">
        <v>10.6</v>
      </c>
      <c r="C12">
        <v>14.9</v>
      </c>
      <c r="D12">
        <v>29.2</v>
      </c>
      <c r="E12">
        <v>37.299999999999997</v>
      </c>
      <c r="F12">
        <v>41.7</v>
      </c>
      <c r="H12">
        <v>10</v>
      </c>
      <c r="I12">
        <v>174</v>
      </c>
      <c r="J12" t="s">
        <v>14</v>
      </c>
      <c r="K12" s="13">
        <v>0.40062999999999999</v>
      </c>
      <c r="L12" s="13">
        <v>0.10457</v>
      </c>
    </row>
    <row r="13" spans="2:12" x14ac:dyDescent="0.2">
      <c r="B13">
        <v>6.1</v>
      </c>
      <c r="C13">
        <v>23.1</v>
      </c>
      <c r="D13">
        <v>28.5</v>
      </c>
      <c r="E13">
        <v>39.299999999999997</v>
      </c>
      <c r="F13">
        <v>41.5</v>
      </c>
      <c r="H13">
        <v>11</v>
      </c>
      <c r="I13">
        <v>175</v>
      </c>
      <c r="J13" t="s">
        <v>14</v>
      </c>
      <c r="K13" s="13">
        <v>0.45443</v>
      </c>
      <c r="L13" s="13">
        <v>8.6565000000000003E-2</v>
      </c>
    </row>
    <row r="14" spans="2:12" x14ac:dyDescent="0.2">
      <c r="B14">
        <v>5.6</v>
      </c>
      <c r="C14">
        <v>11</v>
      </c>
      <c r="D14">
        <v>25.4</v>
      </c>
      <c r="E14">
        <v>38.6</v>
      </c>
      <c r="F14">
        <v>40.5</v>
      </c>
      <c r="H14">
        <v>12</v>
      </c>
      <c r="I14">
        <v>176</v>
      </c>
      <c r="J14" t="s">
        <v>14</v>
      </c>
      <c r="K14" s="13">
        <v>0.83848</v>
      </c>
      <c r="L14" s="13">
        <v>0.12859999999999999</v>
      </c>
    </row>
    <row r="15" spans="2:12" x14ac:dyDescent="0.2">
      <c r="B15">
        <v>4.9000000000000004</v>
      </c>
      <c r="C15">
        <v>14.2</v>
      </c>
      <c r="D15">
        <v>24.1</v>
      </c>
      <c r="E15">
        <v>32.1</v>
      </c>
      <c r="F15">
        <v>38.4</v>
      </c>
      <c r="H15">
        <v>13</v>
      </c>
      <c r="I15">
        <v>177</v>
      </c>
      <c r="J15" t="s">
        <v>14</v>
      </c>
      <c r="K15" s="13">
        <v>0.69060999999999995</v>
      </c>
      <c r="L15" s="13">
        <v>0.12051000000000001</v>
      </c>
    </row>
    <row r="16" spans="2:12" x14ac:dyDescent="0.2">
      <c r="B16">
        <v>5.4</v>
      </c>
      <c r="C16">
        <v>12.3</v>
      </c>
      <c r="D16">
        <v>25.1</v>
      </c>
      <c r="E16">
        <v>32.299999999999997</v>
      </c>
      <c r="F16">
        <v>34.1</v>
      </c>
      <c r="H16">
        <v>14</v>
      </c>
      <c r="I16">
        <v>178</v>
      </c>
      <c r="J16" t="s">
        <v>14</v>
      </c>
      <c r="K16" s="13">
        <v>0.83282</v>
      </c>
      <c r="L16" s="13">
        <v>0.14457</v>
      </c>
    </row>
    <row r="17" spans="2:12" x14ac:dyDescent="0.2">
      <c r="B17">
        <v>7.6</v>
      </c>
      <c r="C17">
        <v>10.199999999999999</v>
      </c>
      <c r="D17">
        <v>19.7</v>
      </c>
      <c r="E17">
        <v>26.2</v>
      </c>
      <c r="F17">
        <v>44.2</v>
      </c>
      <c r="H17">
        <v>15</v>
      </c>
      <c r="I17">
        <v>179</v>
      </c>
      <c r="J17" t="s">
        <v>14</v>
      </c>
      <c r="K17" s="13">
        <v>1.2230000000000001</v>
      </c>
      <c r="L17" s="13">
        <v>0.20038</v>
      </c>
    </row>
    <row r="18" spans="2:12" x14ac:dyDescent="0.2">
      <c r="B18">
        <v>8.9</v>
      </c>
      <c r="C18">
        <v>11.2</v>
      </c>
      <c r="D18">
        <v>18.5</v>
      </c>
      <c r="E18">
        <v>22.5</v>
      </c>
      <c r="F18">
        <v>28.3</v>
      </c>
      <c r="H18">
        <v>16</v>
      </c>
      <c r="I18">
        <v>180</v>
      </c>
      <c r="J18" t="s">
        <v>14</v>
      </c>
      <c r="K18" s="13">
        <v>1.2239</v>
      </c>
      <c r="L18" s="13">
        <v>0.18612000000000001</v>
      </c>
    </row>
    <row r="19" spans="2:12" x14ac:dyDescent="0.2">
      <c r="B19">
        <v>5</v>
      </c>
      <c r="C19">
        <v>15.7</v>
      </c>
      <c r="D19">
        <v>24.8</v>
      </c>
      <c r="E19">
        <v>30</v>
      </c>
      <c r="F19">
        <v>36.299999999999997</v>
      </c>
      <c r="H19">
        <v>17</v>
      </c>
      <c r="I19">
        <v>181</v>
      </c>
      <c r="J19" t="s">
        <v>14</v>
      </c>
      <c r="K19" s="13">
        <v>0.96672000000000002</v>
      </c>
      <c r="L19" s="13">
        <v>0.14979000000000001</v>
      </c>
    </row>
    <row r="20" spans="2:12" x14ac:dyDescent="0.2">
      <c r="B20">
        <v>7.4</v>
      </c>
      <c r="C20">
        <v>13.5</v>
      </c>
      <c r="D20">
        <v>24.4</v>
      </c>
      <c r="E20">
        <v>32.6</v>
      </c>
      <c r="F20">
        <v>48.6</v>
      </c>
      <c r="H20">
        <v>18</v>
      </c>
      <c r="I20">
        <v>182</v>
      </c>
      <c r="J20" t="s">
        <v>14</v>
      </c>
      <c r="K20" s="13">
        <v>0.87694000000000005</v>
      </c>
      <c r="L20" s="13">
        <v>0.13708999999999999</v>
      </c>
    </row>
    <row r="21" spans="2:12" x14ac:dyDescent="0.2">
      <c r="B21">
        <v>5.8</v>
      </c>
      <c r="C21">
        <v>23.7</v>
      </c>
      <c r="D21">
        <v>25.8</v>
      </c>
      <c r="E21">
        <v>30.6</v>
      </c>
      <c r="F21">
        <v>37.1</v>
      </c>
      <c r="H21">
        <v>19</v>
      </c>
      <c r="I21">
        <v>183</v>
      </c>
      <c r="J21" t="s">
        <v>14</v>
      </c>
      <c r="K21" s="13">
        <v>0.64734999999999998</v>
      </c>
      <c r="L21" s="13">
        <v>9.4447000000000003E-2</v>
      </c>
    </row>
    <row r="22" spans="2:12" x14ac:dyDescent="0.2">
      <c r="B22">
        <v>5.0999999999999996</v>
      </c>
      <c r="C22">
        <v>11.5</v>
      </c>
      <c r="D22">
        <v>24.8</v>
      </c>
      <c r="E22">
        <v>27.3</v>
      </c>
      <c r="F22">
        <v>38.4</v>
      </c>
      <c r="H22">
        <v>20</v>
      </c>
      <c r="I22">
        <v>184</v>
      </c>
      <c r="J22" t="s">
        <v>14</v>
      </c>
      <c r="K22" s="13">
        <v>0.26623999999999998</v>
      </c>
      <c r="L22" s="13">
        <v>4.7222E-2</v>
      </c>
    </row>
    <row r="23" spans="2:12" x14ac:dyDescent="0.2">
      <c r="B23">
        <v>5</v>
      </c>
      <c r="C23">
        <v>9.5</v>
      </c>
      <c r="D23">
        <v>16.3</v>
      </c>
      <c r="E23">
        <v>29.4</v>
      </c>
      <c r="F23">
        <v>31.5</v>
      </c>
      <c r="H23">
        <v>21</v>
      </c>
      <c r="I23">
        <v>185</v>
      </c>
      <c r="J23" t="s">
        <v>14</v>
      </c>
      <c r="K23" s="13">
        <v>0.10567</v>
      </c>
      <c r="L23" s="13">
        <v>2.198E-2</v>
      </c>
    </row>
    <row r="24" spans="2:12" x14ac:dyDescent="0.2">
      <c r="B24">
        <v>6.8</v>
      </c>
      <c r="C24">
        <v>17.2</v>
      </c>
      <c r="D24">
        <v>31.1</v>
      </c>
      <c r="E24">
        <v>41.8</v>
      </c>
      <c r="F24">
        <v>35.299999999999997</v>
      </c>
      <c r="H24">
        <v>22</v>
      </c>
      <c r="I24">
        <v>186</v>
      </c>
      <c r="J24" t="s">
        <v>14</v>
      </c>
      <c r="K24" s="13">
        <v>8.0445000000000003E-2</v>
      </c>
      <c r="L24" s="13">
        <v>1.5280999999999999E-2</v>
      </c>
    </row>
    <row r="25" spans="2:12" x14ac:dyDescent="0.2">
      <c r="B25">
        <v>4.0999999999999996</v>
      </c>
      <c r="C25">
        <v>13.2</v>
      </c>
      <c r="D25">
        <v>18.2</v>
      </c>
      <c r="E25">
        <v>26.7</v>
      </c>
      <c r="F25">
        <v>35.299999999999997</v>
      </c>
      <c r="H25">
        <v>23</v>
      </c>
      <c r="I25">
        <v>187</v>
      </c>
      <c r="J25" t="s">
        <v>14</v>
      </c>
      <c r="K25" s="13">
        <v>8.5930000000000006E-2</v>
      </c>
      <c r="L25" s="13">
        <v>1.5792E-2</v>
      </c>
    </row>
    <row r="26" spans="2:12" x14ac:dyDescent="0.2">
      <c r="B26">
        <v>7.4</v>
      </c>
      <c r="C26">
        <v>11</v>
      </c>
      <c r="D26">
        <v>19.3</v>
      </c>
      <c r="E26">
        <v>27.2</v>
      </c>
      <c r="F26">
        <v>32.9</v>
      </c>
      <c r="H26">
        <v>24</v>
      </c>
      <c r="I26">
        <v>188</v>
      </c>
      <c r="J26" t="s">
        <v>14</v>
      </c>
      <c r="K26" s="13">
        <v>0.10390000000000001</v>
      </c>
      <c r="L26" s="13">
        <v>1.8932999999999998E-2</v>
      </c>
    </row>
    <row r="27" spans="2:12" x14ac:dyDescent="0.2">
      <c r="B27">
        <v>9.4</v>
      </c>
      <c r="C27">
        <v>15.5</v>
      </c>
      <c r="D27">
        <v>24</v>
      </c>
      <c r="E27">
        <v>27.7</v>
      </c>
      <c r="F27">
        <v>33.6</v>
      </c>
      <c r="H27">
        <v>25</v>
      </c>
      <c r="I27">
        <v>189</v>
      </c>
      <c r="J27" t="s">
        <v>14</v>
      </c>
      <c r="K27" s="13">
        <v>0.14127000000000001</v>
      </c>
      <c r="L27" s="13">
        <v>2.6183000000000001E-2</v>
      </c>
    </row>
    <row r="28" spans="2:12" x14ac:dyDescent="0.2">
      <c r="B28">
        <v>4.9000000000000004</v>
      </c>
      <c r="C28">
        <v>16.2</v>
      </c>
      <c r="D28">
        <v>21.9</v>
      </c>
      <c r="E28">
        <v>28.3</v>
      </c>
      <c r="F28">
        <v>32.200000000000003</v>
      </c>
      <c r="H28">
        <v>26</v>
      </c>
      <c r="I28">
        <v>190</v>
      </c>
      <c r="J28" t="s">
        <v>14</v>
      </c>
      <c r="K28" s="13">
        <v>0.20022000000000001</v>
      </c>
      <c r="L28" s="13">
        <v>3.7666999999999999E-2</v>
      </c>
    </row>
    <row r="29" spans="2:12" x14ac:dyDescent="0.2">
      <c r="B29">
        <v>8.3000000000000007</v>
      </c>
      <c r="C29">
        <v>14.8</v>
      </c>
      <c r="D29">
        <v>21.5</v>
      </c>
      <c r="E29">
        <v>29.7</v>
      </c>
      <c r="F29">
        <v>33.299999999999997</v>
      </c>
      <c r="H29">
        <v>27</v>
      </c>
      <c r="I29">
        <v>191</v>
      </c>
      <c r="J29" t="s">
        <v>14</v>
      </c>
      <c r="K29" s="13">
        <v>0.29150999999999999</v>
      </c>
      <c r="L29" s="13">
        <v>5.7424999999999997E-2</v>
      </c>
    </row>
    <row r="30" spans="2:12" x14ac:dyDescent="0.2">
      <c r="H30">
        <v>28</v>
      </c>
      <c r="I30">
        <v>192</v>
      </c>
      <c r="J30" t="s">
        <v>14</v>
      </c>
      <c r="K30" s="13">
        <v>0.31772</v>
      </c>
      <c r="L30" s="13">
        <v>6.1552000000000003E-2</v>
      </c>
    </row>
    <row r="31" spans="2:12" x14ac:dyDescent="0.2">
      <c r="H31">
        <v>29</v>
      </c>
      <c r="I31">
        <v>193</v>
      </c>
      <c r="J31" t="s">
        <v>14</v>
      </c>
      <c r="K31" s="13">
        <v>0.63460000000000005</v>
      </c>
      <c r="L31" s="13">
        <v>0.14294999999999999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A95-96C0-430F-98B5-F0B388EF9745}">
  <dimension ref="C2:AE35"/>
  <sheetViews>
    <sheetView topLeftCell="B1" zoomScale="50" zoomScaleNormal="50" workbookViewId="0">
      <selection activeCell="AC34" sqref="AC34"/>
    </sheetView>
  </sheetViews>
  <sheetFormatPr baseColWidth="10" defaultRowHeight="15" x14ac:dyDescent="0.2"/>
  <sheetData>
    <row r="2" spans="3:31" ht="35" thickBot="1" x14ac:dyDescent="0.25"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0" t="s">
        <v>11</v>
      </c>
      <c r="T2" s="10" t="s">
        <v>12</v>
      </c>
      <c r="U2" s="10" t="s">
        <v>13</v>
      </c>
      <c r="W2" s="10" t="s">
        <v>5</v>
      </c>
      <c r="X2" s="10" t="s">
        <v>6</v>
      </c>
      <c r="Y2" s="10" t="s">
        <v>7</v>
      </c>
      <c r="Z2" s="10" t="s">
        <v>8</v>
      </c>
      <c r="AA2" s="10" t="s">
        <v>9</v>
      </c>
      <c r="AB2" s="10" t="s">
        <v>10</v>
      </c>
      <c r="AC2" s="10" t="s">
        <v>11</v>
      </c>
      <c r="AD2" s="10" t="s">
        <v>12</v>
      </c>
      <c r="AE2" s="10" t="s">
        <v>13</v>
      </c>
    </row>
    <row r="3" spans="3:31" ht="16" x14ac:dyDescent="0.2">
      <c r="C3" s="11">
        <v>1990</v>
      </c>
      <c r="D3" s="11">
        <v>269170</v>
      </c>
      <c r="E3" s="11">
        <v>373740</v>
      </c>
      <c r="F3" s="11">
        <v>148400</v>
      </c>
      <c r="G3" s="11">
        <v>0.71899999999999997</v>
      </c>
      <c r="H3" s="11">
        <v>1.853</v>
      </c>
      <c r="I3" s="11">
        <v>0.374</v>
      </c>
      <c r="J3" s="11">
        <v>0.40600000000000003</v>
      </c>
      <c r="K3" s="11">
        <v>6.8000000000000005E-2</v>
      </c>
      <c r="M3" s="11">
        <v>1990</v>
      </c>
      <c r="N3" s="11">
        <v>266550</v>
      </c>
      <c r="O3" s="11">
        <v>371400</v>
      </c>
      <c r="P3" s="11">
        <v>148420</v>
      </c>
      <c r="Q3" s="11">
        <v>0.72899999999999998</v>
      </c>
      <c r="R3" s="11">
        <v>1.867</v>
      </c>
      <c r="S3" s="11">
        <v>0.36499999999999999</v>
      </c>
      <c r="T3" s="11">
        <v>0.40799999999999997</v>
      </c>
      <c r="U3" s="11">
        <v>6.8000000000000005E-2</v>
      </c>
      <c r="W3" s="11">
        <v>1990</v>
      </c>
      <c r="X3" s="11">
        <v>260290</v>
      </c>
      <c r="Y3" s="11">
        <v>365070</v>
      </c>
      <c r="Z3" s="11">
        <v>146390</v>
      </c>
      <c r="AA3" s="11">
        <v>0.76400000000000001</v>
      </c>
      <c r="AB3" s="11">
        <v>1.921</v>
      </c>
      <c r="AC3" s="11">
        <v>0.38100000000000001</v>
      </c>
      <c r="AD3" s="11">
        <v>0.41499999999999998</v>
      </c>
      <c r="AE3" s="11">
        <v>6.8000000000000005E-2</v>
      </c>
    </row>
    <row r="4" spans="3:31" ht="16" x14ac:dyDescent="0.2">
      <c r="C4" s="11">
        <v>1991</v>
      </c>
      <c r="D4" s="11">
        <v>542140</v>
      </c>
      <c r="E4" s="11">
        <v>1069700</v>
      </c>
      <c r="F4" s="11">
        <v>70265</v>
      </c>
      <c r="G4" s="11">
        <v>0.72699999999999998</v>
      </c>
      <c r="H4" s="11">
        <v>1.8740000000000001</v>
      </c>
      <c r="I4" s="11">
        <v>0.753</v>
      </c>
      <c r="J4" s="11">
        <v>0.251</v>
      </c>
      <c r="K4" s="11">
        <v>0.13700000000000001</v>
      </c>
      <c r="M4" s="11">
        <v>1991</v>
      </c>
      <c r="N4" s="11">
        <v>539900</v>
      </c>
      <c r="O4" s="11">
        <v>1067900</v>
      </c>
      <c r="P4" s="11">
        <v>70343</v>
      </c>
      <c r="Q4" s="11">
        <v>0.73599999999999999</v>
      </c>
      <c r="R4" s="11">
        <v>1.8839999999999999</v>
      </c>
      <c r="S4" s="11">
        <v>0.74</v>
      </c>
      <c r="T4" s="11">
        <v>0.251</v>
      </c>
      <c r="U4" s="11">
        <v>0.13700000000000001</v>
      </c>
      <c r="W4" s="11">
        <v>1991</v>
      </c>
      <c r="X4" s="11">
        <v>529330</v>
      </c>
      <c r="Y4" s="11">
        <v>1052000</v>
      </c>
      <c r="Z4" s="11">
        <v>69447</v>
      </c>
      <c r="AA4" s="11">
        <v>0.77100000000000002</v>
      </c>
      <c r="AB4" s="11">
        <v>1.94</v>
      </c>
      <c r="AC4" s="11">
        <v>0.77600000000000002</v>
      </c>
      <c r="AD4" s="11">
        <v>0.255</v>
      </c>
      <c r="AE4" s="11">
        <v>0.13800000000000001</v>
      </c>
    </row>
    <row r="5" spans="3:31" ht="16" x14ac:dyDescent="0.2">
      <c r="C5" s="11">
        <v>1992</v>
      </c>
      <c r="D5" s="11">
        <v>664800</v>
      </c>
      <c r="E5" s="11">
        <v>1192000</v>
      </c>
      <c r="F5" s="11">
        <v>70755</v>
      </c>
      <c r="G5" s="11">
        <v>0.47899999999999998</v>
      </c>
      <c r="H5" s="11">
        <v>1.2350000000000001</v>
      </c>
      <c r="I5" s="11">
        <v>0.92300000000000004</v>
      </c>
      <c r="J5" s="11">
        <v>0.22</v>
      </c>
      <c r="K5" s="11">
        <v>0.1</v>
      </c>
      <c r="M5" s="11">
        <v>1992</v>
      </c>
      <c r="N5" s="11">
        <v>663580</v>
      </c>
      <c r="O5" s="11">
        <v>1191100</v>
      </c>
      <c r="P5" s="11">
        <v>70888</v>
      </c>
      <c r="Q5" s="11">
        <v>0.48199999999999998</v>
      </c>
      <c r="R5" s="11">
        <v>1.234</v>
      </c>
      <c r="S5" s="11">
        <v>0.91</v>
      </c>
      <c r="T5" s="11">
        <v>0.22</v>
      </c>
      <c r="U5" s="11">
        <v>0.1</v>
      </c>
      <c r="W5" s="11">
        <v>1992</v>
      </c>
      <c r="X5" s="11">
        <v>650290</v>
      </c>
      <c r="Y5" s="11">
        <v>1174700</v>
      </c>
      <c r="Z5" s="11">
        <v>70541</v>
      </c>
      <c r="AA5" s="11">
        <v>0.501</v>
      </c>
      <c r="AB5" s="11">
        <v>1.2589999999999999</v>
      </c>
      <c r="AC5" s="11">
        <v>0.95299999999999996</v>
      </c>
      <c r="AD5" s="11">
        <v>0.223</v>
      </c>
      <c r="AE5" s="11">
        <v>0.10100000000000001</v>
      </c>
    </row>
    <row r="6" spans="3:31" ht="16" x14ac:dyDescent="0.2">
      <c r="C6" s="11">
        <v>1993</v>
      </c>
      <c r="D6" s="11">
        <v>678790</v>
      </c>
      <c r="E6" s="11">
        <v>1675100</v>
      </c>
      <c r="F6" s="11">
        <v>86847</v>
      </c>
      <c r="G6" s="11">
        <v>0.39200000000000002</v>
      </c>
      <c r="H6" s="11">
        <v>1.01</v>
      </c>
      <c r="I6" s="11">
        <v>0.94299999999999995</v>
      </c>
      <c r="J6" s="11">
        <v>0.123</v>
      </c>
      <c r="K6" s="11">
        <v>6.8000000000000005E-2</v>
      </c>
      <c r="M6" s="11">
        <v>1993</v>
      </c>
      <c r="N6" s="11">
        <v>678570</v>
      </c>
      <c r="O6" s="11">
        <v>1674900</v>
      </c>
      <c r="P6" s="11">
        <v>86867</v>
      </c>
      <c r="Q6" s="11">
        <v>0.39400000000000002</v>
      </c>
      <c r="R6" s="11">
        <v>1.008</v>
      </c>
      <c r="S6" s="11">
        <v>0.93</v>
      </c>
      <c r="T6" s="11">
        <v>0.123</v>
      </c>
      <c r="U6" s="11">
        <v>6.8000000000000005E-2</v>
      </c>
      <c r="W6" s="11">
        <v>1993</v>
      </c>
      <c r="X6" s="11">
        <v>667380</v>
      </c>
      <c r="Y6" s="11">
        <v>1656900</v>
      </c>
      <c r="Z6" s="11">
        <v>86364</v>
      </c>
      <c r="AA6" s="11">
        <v>0.40899999999999997</v>
      </c>
      <c r="AB6" s="11">
        <v>1.028</v>
      </c>
      <c r="AC6" s="11">
        <v>0.97799999999999998</v>
      </c>
      <c r="AD6" s="11">
        <v>0.124</v>
      </c>
      <c r="AE6" s="11">
        <v>6.9000000000000006E-2</v>
      </c>
    </row>
    <row r="7" spans="3:31" ht="16" x14ac:dyDescent="0.2">
      <c r="C7" s="11">
        <v>1994</v>
      </c>
      <c r="D7" s="11">
        <v>457040</v>
      </c>
      <c r="E7" s="11">
        <v>1474600</v>
      </c>
      <c r="F7" s="11">
        <v>99697</v>
      </c>
      <c r="G7" s="11">
        <v>1.222</v>
      </c>
      <c r="H7" s="11">
        <v>3.149</v>
      </c>
      <c r="I7" s="11">
        <v>0.63500000000000001</v>
      </c>
      <c r="J7" s="11">
        <v>0.32200000000000001</v>
      </c>
      <c r="K7" s="11">
        <v>0.16200000000000001</v>
      </c>
      <c r="M7" s="11">
        <v>1994</v>
      </c>
      <c r="N7" s="11">
        <v>456800</v>
      </c>
      <c r="O7" s="11">
        <v>1474500</v>
      </c>
      <c r="P7" s="11">
        <v>99659</v>
      </c>
      <c r="Q7" s="11">
        <v>1.228</v>
      </c>
      <c r="R7" s="11">
        <v>3.1429999999999998</v>
      </c>
      <c r="S7" s="11">
        <v>0.626</v>
      </c>
      <c r="T7" s="11">
        <v>0.32200000000000001</v>
      </c>
      <c r="U7" s="11">
        <v>0.16200000000000001</v>
      </c>
      <c r="W7" s="11">
        <v>1994</v>
      </c>
      <c r="X7" s="11">
        <v>446890</v>
      </c>
      <c r="Y7" s="11">
        <v>1460800</v>
      </c>
      <c r="Z7" s="11">
        <v>99313</v>
      </c>
      <c r="AA7" s="11">
        <v>1.282</v>
      </c>
      <c r="AB7" s="11">
        <v>3.2250000000000001</v>
      </c>
      <c r="AC7" s="11">
        <v>0.65500000000000003</v>
      </c>
      <c r="AD7" s="11">
        <v>0.32500000000000001</v>
      </c>
      <c r="AE7" s="11">
        <v>0.16200000000000001</v>
      </c>
    </row>
    <row r="8" spans="3:31" ht="16" x14ac:dyDescent="0.2">
      <c r="C8" s="11">
        <v>1995</v>
      </c>
      <c r="D8" s="11">
        <v>435500</v>
      </c>
      <c r="E8" s="11">
        <v>1029500</v>
      </c>
      <c r="F8" s="11">
        <v>69739</v>
      </c>
      <c r="G8" s="11">
        <v>0.82899999999999996</v>
      </c>
      <c r="H8" s="11">
        <v>2.1360000000000001</v>
      </c>
      <c r="I8" s="11">
        <v>0.60499999999999998</v>
      </c>
      <c r="J8" s="11">
        <v>0.249</v>
      </c>
      <c r="K8" s="11">
        <v>0.13500000000000001</v>
      </c>
      <c r="M8" s="11">
        <v>1995</v>
      </c>
      <c r="N8" s="11">
        <v>435580</v>
      </c>
      <c r="O8" s="11">
        <v>1029700</v>
      </c>
      <c r="P8" s="11">
        <v>69744</v>
      </c>
      <c r="Q8" s="11">
        <v>0.83299999999999996</v>
      </c>
      <c r="R8" s="11">
        <v>2.1320000000000001</v>
      </c>
      <c r="S8" s="11">
        <v>0.59699999999999998</v>
      </c>
      <c r="T8" s="11">
        <v>0.249</v>
      </c>
      <c r="U8" s="11">
        <v>0.13500000000000001</v>
      </c>
      <c r="W8" s="11">
        <v>1995</v>
      </c>
      <c r="X8" s="11">
        <v>429160</v>
      </c>
      <c r="Y8" s="11">
        <v>1018300</v>
      </c>
      <c r="Z8" s="11">
        <v>69018</v>
      </c>
      <c r="AA8" s="11">
        <v>0.87</v>
      </c>
      <c r="AB8" s="11">
        <v>2.19</v>
      </c>
      <c r="AC8" s="11">
        <v>0.629</v>
      </c>
      <c r="AD8" s="11">
        <v>0.252</v>
      </c>
      <c r="AE8" s="11">
        <v>0.13600000000000001</v>
      </c>
    </row>
    <row r="9" spans="3:31" ht="16" x14ac:dyDescent="0.2">
      <c r="C9" s="11">
        <v>1996</v>
      </c>
      <c r="D9" s="11">
        <v>332060</v>
      </c>
      <c r="E9" s="11">
        <v>944420</v>
      </c>
      <c r="F9" s="11">
        <v>58030</v>
      </c>
      <c r="G9" s="11">
        <v>1.3380000000000001</v>
      </c>
      <c r="H9" s="11">
        <v>3.4460000000000002</v>
      </c>
      <c r="I9" s="11">
        <v>0.46100000000000002</v>
      </c>
      <c r="J9" s="11">
        <v>0.38200000000000001</v>
      </c>
      <c r="K9" s="11">
        <v>0.21</v>
      </c>
      <c r="M9" s="11">
        <v>1996</v>
      </c>
      <c r="N9" s="11">
        <v>332240</v>
      </c>
      <c r="O9" s="11">
        <v>945500</v>
      </c>
      <c r="P9" s="11">
        <v>58164</v>
      </c>
      <c r="Q9" s="11">
        <v>1.343</v>
      </c>
      <c r="R9" s="11">
        <v>3.4380000000000002</v>
      </c>
      <c r="S9" s="11">
        <v>0.45500000000000002</v>
      </c>
      <c r="T9" s="11">
        <v>0.38200000000000001</v>
      </c>
      <c r="U9" s="11">
        <v>0.20899999999999999</v>
      </c>
      <c r="W9" s="11">
        <v>1996</v>
      </c>
      <c r="X9" s="11">
        <v>324590</v>
      </c>
      <c r="Y9" s="11">
        <v>931580</v>
      </c>
      <c r="Z9" s="11">
        <v>57085</v>
      </c>
      <c r="AA9" s="11">
        <v>1.4039999999999999</v>
      </c>
      <c r="AB9" s="11">
        <v>3.5329999999999999</v>
      </c>
      <c r="AC9" s="11">
        <v>0.47599999999999998</v>
      </c>
      <c r="AD9" s="11">
        <v>0.38700000000000001</v>
      </c>
      <c r="AE9" s="11">
        <v>0.21199999999999999</v>
      </c>
    </row>
    <row r="10" spans="3:31" ht="16" x14ac:dyDescent="0.2">
      <c r="C10" s="11">
        <v>1997</v>
      </c>
      <c r="D10" s="11">
        <v>309350</v>
      </c>
      <c r="E10" s="11">
        <v>980290</v>
      </c>
      <c r="F10" s="11">
        <v>71384</v>
      </c>
      <c r="G10" s="11">
        <v>1.24</v>
      </c>
      <c r="H10" s="11">
        <v>3.1960000000000002</v>
      </c>
      <c r="I10" s="11">
        <v>0.43</v>
      </c>
      <c r="J10" s="11">
        <v>0.29799999999999999</v>
      </c>
      <c r="K10" s="11">
        <v>0.14699999999999999</v>
      </c>
      <c r="M10" s="11">
        <v>1997</v>
      </c>
      <c r="N10" s="11">
        <v>310390</v>
      </c>
      <c r="O10" s="11">
        <v>984340</v>
      </c>
      <c r="P10" s="11">
        <v>71830</v>
      </c>
      <c r="Q10" s="11">
        <v>1.244</v>
      </c>
      <c r="R10" s="11">
        <v>3.1840000000000002</v>
      </c>
      <c r="S10" s="11">
        <v>0.42499999999999999</v>
      </c>
      <c r="T10" s="11">
        <v>0.29699999999999999</v>
      </c>
      <c r="U10" s="11">
        <v>0.14599999999999999</v>
      </c>
      <c r="W10" s="11">
        <v>1997</v>
      </c>
      <c r="X10" s="11">
        <v>299480</v>
      </c>
      <c r="Y10" s="11">
        <v>965320</v>
      </c>
      <c r="Z10" s="11">
        <v>70620</v>
      </c>
      <c r="AA10" s="11">
        <v>1.319</v>
      </c>
      <c r="AB10" s="11">
        <v>3.319</v>
      </c>
      <c r="AC10" s="11">
        <v>0.439</v>
      </c>
      <c r="AD10" s="11">
        <v>0.30299999999999999</v>
      </c>
      <c r="AE10" s="11">
        <v>0.14799999999999999</v>
      </c>
    </row>
    <row r="11" spans="3:31" ht="16" x14ac:dyDescent="0.2">
      <c r="C11" s="11">
        <v>1998</v>
      </c>
      <c r="D11" s="11">
        <v>402860</v>
      </c>
      <c r="E11" s="11">
        <v>910880</v>
      </c>
      <c r="F11" s="11">
        <v>62803</v>
      </c>
      <c r="G11" s="11">
        <v>0.46100000000000002</v>
      </c>
      <c r="H11" s="11">
        <v>1.1879999999999999</v>
      </c>
      <c r="I11" s="11">
        <v>0.55900000000000005</v>
      </c>
      <c r="J11" s="11">
        <v>0.13300000000000001</v>
      </c>
      <c r="K11" s="11">
        <v>7.0999999999999994E-2</v>
      </c>
      <c r="M11" s="11">
        <v>1998</v>
      </c>
      <c r="N11" s="11">
        <v>405910</v>
      </c>
      <c r="O11" s="11">
        <v>918380</v>
      </c>
      <c r="P11" s="11">
        <v>63525</v>
      </c>
      <c r="Q11" s="11">
        <v>0.46100000000000002</v>
      </c>
      <c r="R11" s="11">
        <v>1.179</v>
      </c>
      <c r="S11" s="11">
        <v>0.55600000000000005</v>
      </c>
      <c r="T11" s="11">
        <v>0.13200000000000001</v>
      </c>
      <c r="U11" s="11">
        <v>7.0000000000000007E-2</v>
      </c>
      <c r="W11" s="11">
        <v>1998</v>
      </c>
      <c r="X11" s="11">
        <v>393410</v>
      </c>
      <c r="Y11" s="11">
        <v>891340</v>
      </c>
      <c r="Z11" s="11">
        <v>61312</v>
      </c>
      <c r="AA11" s="11">
        <v>0.49</v>
      </c>
      <c r="AB11" s="11">
        <v>1.232</v>
      </c>
      <c r="AC11" s="11">
        <v>0.57699999999999996</v>
      </c>
      <c r="AD11" s="11">
        <v>0.13600000000000001</v>
      </c>
      <c r="AE11" s="11">
        <v>7.1999999999999995E-2</v>
      </c>
    </row>
    <row r="12" spans="3:31" ht="16" x14ac:dyDescent="0.2">
      <c r="C12" s="11">
        <v>1999</v>
      </c>
      <c r="D12" s="11">
        <v>294750</v>
      </c>
      <c r="E12" s="11">
        <v>881960</v>
      </c>
      <c r="F12" s="11">
        <v>51522</v>
      </c>
      <c r="G12" s="11">
        <v>1.5740000000000001</v>
      </c>
      <c r="H12" s="11">
        <v>4.056</v>
      </c>
      <c r="I12" s="11">
        <v>0.40899999999999997</v>
      </c>
      <c r="J12" s="11">
        <v>0.45900000000000002</v>
      </c>
      <c r="K12" s="11">
        <v>0.23100000000000001</v>
      </c>
      <c r="M12" s="11">
        <v>1999</v>
      </c>
      <c r="N12" s="11">
        <v>300750</v>
      </c>
      <c r="O12" s="11">
        <v>894470</v>
      </c>
      <c r="P12" s="11">
        <v>52792</v>
      </c>
      <c r="Q12" s="11">
        <v>1.556</v>
      </c>
      <c r="R12" s="11">
        <v>3.984</v>
      </c>
      <c r="S12" s="11">
        <v>0.41199999999999998</v>
      </c>
      <c r="T12" s="11">
        <v>0.45300000000000001</v>
      </c>
      <c r="U12" s="11">
        <v>0.22700000000000001</v>
      </c>
      <c r="W12" s="11">
        <v>1999</v>
      </c>
      <c r="X12" s="11">
        <v>280150</v>
      </c>
      <c r="Y12" s="11">
        <v>856320</v>
      </c>
      <c r="Z12" s="11">
        <v>49325</v>
      </c>
      <c r="AA12" s="11">
        <v>1.6870000000000001</v>
      </c>
      <c r="AB12" s="11">
        <v>4.2450000000000001</v>
      </c>
      <c r="AC12" s="11">
        <v>0.41099999999999998</v>
      </c>
      <c r="AD12" s="11">
        <v>0.47299999999999998</v>
      </c>
      <c r="AE12" s="11">
        <v>0.23799999999999999</v>
      </c>
    </row>
    <row r="13" spans="3:31" ht="16" x14ac:dyDescent="0.2">
      <c r="C13" s="11">
        <v>2000</v>
      </c>
      <c r="D13" s="11">
        <v>332420</v>
      </c>
      <c r="E13" s="11">
        <v>750530</v>
      </c>
      <c r="F13" s="11">
        <v>101030</v>
      </c>
      <c r="G13" s="11">
        <v>0.16700000000000001</v>
      </c>
      <c r="H13" s="11">
        <v>0.43</v>
      </c>
      <c r="I13" s="11">
        <v>0.46200000000000002</v>
      </c>
      <c r="J13" s="11">
        <v>5.1999999999999998E-2</v>
      </c>
      <c r="K13" s="11">
        <v>1.9E-2</v>
      </c>
      <c r="M13" s="11">
        <v>2000</v>
      </c>
      <c r="N13" s="11">
        <v>341730</v>
      </c>
      <c r="O13" s="11">
        <v>771240</v>
      </c>
      <c r="P13" s="11">
        <v>103990</v>
      </c>
      <c r="Q13" s="11">
        <v>0.16300000000000001</v>
      </c>
      <c r="R13" s="11">
        <v>0.41699999999999998</v>
      </c>
      <c r="S13" s="11">
        <v>0.46800000000000003</v>
      </c>
      <c r="T13" s="11">
        <v>5.0999999999999997E-2</v>
      </c>
      <c r="U13" s="11">
        <v>1.7999999999999999E-2</v>
      </c>
      <c r="W13" s="11">
        <v>2000</v>
      </c>
      <c r="X13" s="11">
        <v>316000</v>
      </c>
      <c r="Y13" s="11">
        <v>720720</v>
      </c>
      <c r="Z13" s="11">
        <v>97997</v>
      </c>
      <c r="AA13" s="11">
        <v>0.18</v>
      </c>
      <c r="AB13" s="11">
        <v>0.45300000000000001</v>
      </c>
      <c r="AC13" s="11">
        <v>0.46300000000000002</v>
      </c>
      <c r="AD13" s="11">
        <v>5.5E-2</v>
      </c>
      <c r="AE13" s="11">
        <v>1.9E-2</v>
      </c>
    </row>
    <row r="14" spans="3:31" ht="16" x14ac:dyDescent="0.2">
      <c r="C14" s="11">
        <v>2001</v>
      </c>
      <c r="D14" s="11">
        <v>604290</v>
      </c>
      <c r="E14" s="11">
        <v>1052400</v>
      </c>
      <c r="F14" s="11">
        <v>76206</v>
      </c>
      <c r="G14" s="11">
        <v>3.9E-2</v>
      </c>
      <c r="H14" s="11">
        <v>0.10100000000000001</v>
      </c>
      <c r="I14" s="11">
        <v>0.83899999999999997</v>
      </c>
      <c r="J14" s="11">
        <v>1.6E-2</v>
      </c>
      <c r="K14" s="11">
        <v>7.0000000000000001E-3</v>
      </c>
      <c r="M14" s="11">
        <v>2001</v>
      </c>
      <c r="N14" s="11">
        <v>621900</v>
      </c>
      <c r="O14" s="11">
        <v>1083600</v>
      </c>
      <c r="P14" s="11">
        <v>78516</v>
      </c>
      <c r="Q14" s="11">
        <v>0.04</v>
      </c>
      <c r="R14" s="11">
        <v>0.10199999999999999</v>
      </c>
      <c r="S14" s="11">
        <v>0.85299999999999998</v>
      </c>
      <c r="T14" s="11">
        <v>1.6E-2</v>
      </c>
      <c r="U14" s="11">
        <v>8.0000000000000002E-3</v>
      </c>
      <c r="W14" s="11">
        <v>2001</v>
      </c>
      <c r="X14" s="11">
        <v>581010</v>
      </c>
      <c r="Y14" s="11">
        <v>1016500</v>
      </c>
      <c r="Z14" s="11">
        <v>74246</v>
      </c>
      <c r="AA14" s="11">
        <v>4.3999999999999997E-2</v>
      </c>
      <c r="AB14" s="11">
        <v>0.11</v>
      </c>
      <c r="AC14" s="11">
        <v>0.85099999999999998</v>
      </c>
      <c r="AD14" s="11">
        <v>1.7000000000000001E-2</v>
      </c>
      <c r="AE14" s="11">
        <v>8.0000000000000002E-3</v>
      </c>
    </row>
    <row r="15" spans="3:31" ht="16" x14ac:dyDescent="0.2">
      <c r="C15" s="11">
        <v>2002</v>
      </c>
      <c r="D15" s="11">
        <v>506240</v>
      </c>
      <c r="E15" s="11">
        <v>1200600</v>
      </c>
      <c r="F15" s="11">
        <v>101930</v>
      </c>
      <c r="G15" s="11">
        <v>0.58399999999999996</v>
      </c>
      <c r="H15" s="11">
        <v>1.5049999999999999</v>
      </c>
      <c r="I15" s="11">
        <v>0.70299999999999996</v>
      </c>
      <c r="J15" s="11">
        <v>0.222</v>
      </c>
      <c r="K15" s="11">
        <v>0.1</v>
      </c>
      <c r="M15" s="11">
        <v>2002</v>
      </c>
      <c r="N15" s="11">
        <v>519360</v>
      </c>
      <c r="O15" s="11">
        <v>1236800</v>
      </c>
      <c r="P15" s="11">
        <v>105130</v>
      </c>
      <c r="Q15" s="11">
        <v>0.59299999999999997</v>
      </c>
      <c r="R15" s="11">
        <v>1.518</v>
      </c>
      <c r="S15" s="11">
        <v>0.71199999999999997</v>
      </c>
      <c r="T15" s="11">
        <v>0.224</v>
      </c>
      <c r="U15" s="11">
        <v>0.10100000000000001</v>
      </c>
      <c r="W15" s="11">
        <v>2002</v>
      </c>
      <c r="X15" s="11">
        <v>477690</v>
      </c>
      <c r="Y15" s="11">
        <v>1169300</v>
      </c>
      <c r="Z15" s="11">
        <v>100870</v>
      </c>
      <c r="AA15" s="11">
        <v>0.65200000000000002</v>
      </c>
      <c r="AB15" s="11">
        <v>1.64</v>
      </c>
      <c r="AC15" s="11">
        <v>0.7</v>
      </c>
      <c r="AD15" s="11">
        <v>0.23699999999999999</v>
      </c>
      <c r="AE15" s="11">
        <v>0.106</v>
      </c>
    </row>
    <row r="16" spans="3:31" ht="16" x14ac:dyDescent="0.2">
      <c r="C16" s="11">
        <v>2003</v>
      </c>
      <c r="D16" s="11">
        <v>611160</v>
      </c>
      <c r="E16" s="11">
        <v>1479500</v>
      </c>
      <c r="F16" s="11">
        <v>114070</v>
      </c>
      <c r="G16" s="11">
        <v>0.66200000000000003</v>
      </c>
      <c r="H16" s="11">
        <v>1.7070000000000001</v>
      </c>
      <c r="I16" s="11">
        <v>0.84899999999999998</v>
      </c>
      <c r="J16" s="11">
        <v>0.19900000000000001</v>
      </c>
      <c r="K16" s="11">
        <v>9.9000000000000005E-2</v>
      </c>
      <c r="M16" s="11">
        <v>2003</v>
      </c>
      <c r="N16" s="11">
        <v>626770</v>
      </c>
      <c r="O16" s="11">
        <v>1526100</v>
      </c>
      <c r="P16" s="11">
        <v>118150</v>
      </c>
      <c r="Q16" s="11">
        <v>0.67600000000000005</v>
      </c>
      <c r="R16" s="11">
        <v>1.73</v>
      </c>
      <c r="S16" s="11">
        <v>0.85899999999999999</v>
      </c>
      <c r="T16" s="11">
        <v>0.20100000000000001</v>
      </c>
      <c r="U16" s="11">
        <v>9.9000000000000005E-2</v>
      </c>
      <c r="W16" s="11">
        <v>2003</v>
      </c>
      <c r="X16" s="11">
        <v>576490</v>
      </c>
      <c r="Y16" s="11">
        <v>1441300</v>
      </c>
      <c r="Z16" s="11">
        <v>112960</v>
      </c>
      <c r="AA16" s="11">
        <v>0.75900000000000001</v>
      </c>
      <c r="AB16" s="11">
        <v>1.909</v>
      </c>
      <c r="AC16" s="11">
        <v>0.84499999999999997</v>
      </c>
      <c r="AD16" s="11">
        <v>0.21299999999999999</v>
      </c>
      <c r="AE16" s="11">
        <v>0.105</v>
      </c>
    </row>
    <row r="17" spans="3:31" ht="16" x14ac:dyDescent="0.2">
      <c r="C17" s="11">
        <v>2004</v>
      </c>
      <c r="D17" s="11">
        <v>888020</v>
      </c>
      <c r="E17" s="11">
        <v>1935900</v>
      </c>
      <c r="F17" s="11">
        <v>124010</v>
      </c>
      <c r="G17" s="11">
        <v>0.53200000000000003</v>
      </c>
      <c r="H17" s="11">
        <v>1.371</v>
      </c>
      <c r="I17" s="11">
        <v>1.2330000000000001</v>
      </c>
      <c r="J17" s="11">
        <v>0.182</v>
      </c>
      <c r="K17" s="11">
        <v>8.1000000000000003E-2</v>
      </c>
      <c r="M17" s="11">
        <v>2004</v>
      </c>
      <c r="N17" s="11">
        <v>912930</v>
      </c>
      <c r="O17" s="11">
        <v>2001600</v>
      </c>
      <c r="P17" s="11">
        <v>128880</v>
      </c>
      <c r="Q17" s="11">
        <v>0.54200000000000004</v>
      </c>
      <c r="R17" s="11">
        <v>1.387</v>
      </c>
      <c r="S17" s="11">
        <v>1.2509999999999999</v>
      </c>
      <c r="T17" s="11">
        <v>0.183</v>
      </c>
      <c r="U17" s="11">
        <v>8.2000000000000003E-2</v>
      </c>
      <c r="W17" s="11">
        <v>2004</v>
      </c>
      <c r="X17" s="11">
        <v>839360</v>
      </c>
      <c r="Y17" s="11">
        <v>1888800</v>
      </c>
      <c r="Z17" s="11">
        <v>123320</v>
      </c>
      <c r="AA17" s="11">
        <v>0.60699999999999998</v>
      </c>
      <c r="AB17" s="11">
        <v>1.528</v>
      </c>
      <c r="AC17" s="11">
        <v>1.23</v>
      </c>
      <c r="AD17" s="11">
        <v>0.19400000000000001</v>
      </c>
      <c r="AE17" s="11">
        <v>8.6999999999999994E-2</v>
      </c>
    </row>
    <row r="18" spans="3:31" ht="16" x14ac:dyDescent="0.2">
      <c r="C18" s="11">
        <v>2005</v>
      </c>
      <c r="D18" s="11">
        <v>876240</v>
      </c>
      <c r="E18" s="11">
        <v>2257300</v>
      </c>
      <c r="F18" s="11">
        <v>130330</v>
      </c>
      <c r="G18" s="11">
        <v>0.66</v>
      </c>
      <c r="H18" s="11">
        <v>1.702</v>
      </c>
      <c r="I18" s="11">
        <v>1.2170000000000001</v>
      </c>
      <c r="J18" s="11">
        <v>0.191</v>
      </c>
      <c r="K18" s="11">
        <v>0.10199999999999999</v>
      </c>
      <c r="M18" s="11">
        <v>2005</v>
      </c>
      <c r="N18" s="11">
        <v>904840</v>
      </c>
      <c r="O18" s="11">
        <v>2341900</v>
      </c>
      <c r="P18" s="11">
        <v>135990</v>
      </c>
      <c r="Q18" s="11">
        <v>0.67</v>
      </c>
      <c r="R18" s="11">
        <v>1.7150000000000001</v>
      </c>
      <c r="S18" s="11">
        <v>1.24</v>
      </c>
      <c r="T18" s="11">
        <v>0.191</v>
      </c>
      <c r="U18" s="11">
        <v>0.10299999999999999</v>
      </c>
      <c r="W18" s="11">
        <v>2005</v>
      </c>
      <c r="X18" s="11">
        <v>830020</v>
      </c>
      <c r="Y18" s="11">
        <v>2197300</v>
      </c>
      <c r="Z18" s="11">
        <v>128370</v>
      </c>
      <c r="AA18" s="11">
        <v>0.751</v>
      </c>
      <c r="AB18" s="11">
        <v>1.89</v>
      </c>
      <c r="AC18" s="11">
        <v>1.216</v>
      </c>
      <c r="AD18" s="11">
        <v>0.20399999999999999</v>
      </c>
      <c r="AE18" s="11">
        <v>0.109</v>
      </c>
    </row>
    <row r="19" spans="3:31" ht="16" x14ac:dyDescent="0.2">
      <c r="C19" s="11">
        <v>2006</v>
      </c>
      <c r="D19" s="11">
        <v>694690</v>
      </c>
      <c r="E19" s="11">
        <v>1900000</v>
      </c>
      <c r="F19" s="11">
        <v>115770</v>
      </c>
      <c r="G19" s="11">
        <v>1.169</v>
      </c>
      <c r="H19" s="11">
        <v>3.0110000000000001</v>
      </c>
      <c r="I19" s="11">
        <v>0.96499999999999997</v>
      </c>
      <c r="J19" s="11">
        <v>0.33200000000000002</v>
      </c>
      <c r="K19" s="11">
        <v>0.17299999999999999</v>
      </c>
      <c r="M19" s="11">
        <v>2006</v>
      </c>
      <c r="N19" s="11">
        <v>720280</v>
      </c>
      <c r="O19" s="11">
        <v>1973400</v>
      </c>
      <c r="P19" s="11">
        <v>120430</v>
      </c>
      <c r="Q19" s="11">
        <v>1.181</v>
      </c>
      <c r="R19" s="11">
        <v>3.0219999999999998</v>
      </c>
      <c r="S19" s="11">
        <v>0.98699999999999999</v>
      </c>
      <c r="T19" s="11">
        <v>0.33200000000000002</v>
      </c>
      <c r="U19" s="11">
        <v>0.17299999999999999</v>
      </c>
      <c r="W19" s="11">
        <v>2006</v>
      </c>
      <c r="X19" s="11">
        <v>646590</v>
      </c>
      <c r="Y19" s="11">
        <v>1911400</v>
      </c>
      <c r="Z19" s="11">
        <v>127600</v>
      </c>
      <c r="AA19" s="11">
        <v>1.361</v>
      </c>
      <c r="AB19" s="11">
        <v>3.4239999999999999</v>
      </c>
      <c r="AC19" s="11">
        <v>0.94799999999999995</v>
      </c>
      <c r="AD19" s="11">
        <v>0.34300000000000003</v>
      </c>
      <c r="AE19" s="11">
        <v>0.17499999999999999</v>
      </c>
    </row>
    <row r="20" spans="3:31" ht="16" x14ac:dyDescent="0.2">
      <c r="C20" s="11">
        <v>2007</v>
      </c>
      <c r="D20" s="11">
        <v>594070</v>
      </c>
      <c r="E20" s="11">
        <v>1313700</v>
      </c>
      <c r="F20" s="11">
        <v>70663</v>
      </c>
      <c r="G20" s="11">
        <v>1.1850000000000001</v>
      </c>
      <c r="H20" s="11">
        <v>3.0539999999999998</v>
      </c>
      <c r="I20" s="11">
        <v>0.82499999999999996</v>
      </c>
      <c r="J20" s="11">
        <v>0.42799999999999999</v>
      </c>
      <c r="K20" s="11">
        <v>0.20100000000000001</v>
      </c>
      <c r="M20" s="11">
        <v>2007</v>
      </c>
      <c r="N20" s="11">
        <v>616840</v>
      </c>
      <c r="O20" s="11">
        <v>1365400</v>
      </c>
      <c r="P20" s="11">
        <v>73545</v>
      </c>
      <c r="Q20" s="11">
        <v>1.1930000000000001</v>
      </c>
      <c r="R20" s="11">
        <v>3.0550000000000002</v>
      </c>
      <c r="S20" s="11">
        <v>0.84599999999999997</v>
      </c>
      <c r="T20" s="11">
        <v>0.42799999999999999</v>
      </c>
      <c r="U20" s="11">
        <v>0.20100000000000001</v>
      </c>
      <c r="W20" s="11">
        <v>2007</v>
      </c>
      <c r="X20" s="11">
        <v>589700</v>
      </c>
      <c r="Y20" s="11">
        <v>1334900</v>
      </c>
      <c r="Z20" s="11">
        <v>74694</v>
      </c>
      <c r="AA20" s="11">
        <v>1.335</v>
      </c>
      <c r="AB20" s="11">
        <v>3.359</v>
      </c>
      <c r="AC20" s="11">
        <v>0.86399999999999999</v>
      </c>
      <c r="AD20" s="11">
        <v>0.438</v>
      </c>
      <c r="AE20" s="11">
        <v>0.20599999999999999</v>
      </c>
    </row>
    <row r="21" spans="3:31" ht="16" x14ac:dyDescent="0.2">
      <c r="C21" s="11">
        <v>2008</v>
      </c>
      <c r="D21" s="11">
        <v>431510</v>
      </c>
      <c r="E21" s="11">
        <v>1003100</v>
      </c>
      <c r="F21" s="11">
        <v>52597</v>
      </c>
      <c r="G21" s="11">
        <v>0.97299999999999998</v>
      </c>
      <c r="H21" s="11">
        <v>2.508</v>
      </c>
      <c r="I21" s="11">
        <v>0.59899999999999998</v>
      </c>
      <c r="J21" s="11">
        <v>0.35</v>
      </c>
      <c r="K21" s="11">
        <v>0.17599999999999999</v>
      </c>
      <c r="M21" s="11">
        <v>2008</v>
      </c>
      <c r="N21" s="11">
        <v>448730</v>
      </c>
      <c r="O21" s="11">
        <v>1043200</v>
      </c>
      <c r="P21" s="11">
        <v>54715</v>
      </c>
      <c r="Q21" s="11">
        <v>0.97699999999999998</v>
      </c>
      <c r="R21" s="11">
        <v>2.5019999999999998</v>
      </c>
      <c r="S21" s="11">
        <v>0.61499999999999999</v>
      </c>
      <c r="T21" s="11">
        <v>0.35</v>
      </c>
      <c r="U21" s="11">
        <v>0.17499999999999999</v>
      </c>
      <c r="W21" s="11">
        <v>2008</v>
      </c>
      <c r="X21" s="11">
        <v>436690</v>
      </c>
      <c r="Y21" s="11">
        <v>1016200</v>
      </c>
      <c r="Z21" s="11">
        <v>52783</v>
      </c>
      <c r="AA21" s="11">
        <v>1.0349999999999999</v>
      </c>
      <c r="AB21" s="11">
        <v>2.6030000000000002</v>
      </c>
      <c r="AC21" s="11">
        <v>0.64</v>
      </c>
      <c r="AD21" s="11">
        <v>0.35899999999999999</v>
      </c>
      <c r="AE21" s="11">
        <v>0.18099999999999999</v>
      </c>
    </row>
    <row r="22" spans="3:31" ht="16" x14ac:dyDescent="0.2">
      <c r="C22" s="11">
        <v>2009</v>
      </c>
      <c r="D22" s="11">
        <v>181900</v>
      </c>
      <c r="E22" s="11">
        <v>676020</v>
      </c>
      <c r="F22" s="11">
        <v>29217</v>
      </c>
      <c r="G22" s="11">
        <v>2.2000000000000002</v>
      </c>
      <c r="H22" s="11">
        <v>5.6680000000000001</v>
      </c>
      <c r="I22" s="11">
        <v>0.253</v>
      </c>
      <c r="J22" s="11">
        <v>0.622</v>
      </c>
      <c r="K22" s="11">
        <v>0.33600000000000002</v>
      </c>
      <c r="M22" s="11">
        <v>2009</v>
      </c>
      <c r="N22" s="11">
        <v>189350</v>
      </c>
      <c r="O22" s="11">
        <v>703190</v>
      </c>
      <c r="P22" s="11">
        <v>30341</v>
      </c>
      <c r="Q22" s="11">
        <v>2.2069999999999999</v>
      </c>
      <c r="R22" s="11">
        <v>5.649</v>
      </c>
      <c r="S22" s="11">
        <v>0.26</v>
      </c>
      <c r="T22" s="11">
        <v>0.621</v>
      </c>
      <c r="U22" s="11">
        <v>0.33600000000000002</v>
      </c>
      <c r="W22" s="11">
        <v>2009</v>
      </c>
      <c r="X22" s="11">
        <v>176890</v>
      </c>
      <c r="Y22" s="11">
        <v>692800</v>
      </c>
      <c r="Z22" s="11">
        <v>31460</v>
      </c>
      <c r="AA22" s="11">
        <v>2.3769999999999998</v>
      </c>
      <c r="AB22" s="11">
        <v>5.9809999999999999</v>
      </c>
      <c r="AC22" s="11">
        <v>0.25900000000000001</v>
      </c>
      <c r="AD22" s="11">
        <v>0.63100000000000001</v>
      </c>
      <c r="AE22" s="11">
        <v>0.33500000000000002</v>
      </c>
    </row>
    <row r="23" spans="3:31" ht="16" x14ac:dyDescent="0.2">
      <c r="C23" s="11">
        <v>2010</v>
      </c>
      <c r="D23" s="11">
        <v>70136</v>
      </c>
      <c r="E23" s="11">
        <v>315510</v>
      </c>
      <c r="F23" s="11">
        <v>20835</v>
      </c>
      <c r="G23" s="11">
        <v>3.3660000000000001</v>
      </c>
      <c r="H23" s="11">
        <v>8.6709999999999994</v>
      </c>
      <c r="I23" s="11">
        <v>9.7000000000000003E-2</v>
      </c>
      <c r="J23" s="11">
        <v>0.69699999999999995</v>
      </c>
      <c r="K23" s="11">
        <v>0.34300000000000003</v>
      </c>
      <c r="M23" s="11">
        <v>2010</v>
      </c>
      <c r="N23" s="11">
        <v>73100</v>
      </c>
      <c r="O23" s="11">
        <v>328330</v>
      </c>
      <c r="P23" s="11">
        <v>21636</v>
      </c>
      <c r="Q23" s="11">
        <v>3.379</v>
      </c>
      <c r="R23" s="11">
        <v>8.65</v>
      </c>
      <c r="S23" s="11">
        <v>0.1</v>
      </c>
      <c r="T23" s="11">
        <v>0.69599999999999995</v>
      </c>
      <c r="U23" s="11">
        <v>0.34300000000000003</v>
      </c>
      <c r="W23" s="11">
        <v>2010</v>
      </c>
      <c r="X23" s="11">
        <v>70511</v>
      </c>
      <c r="Y23" s="11">
        <v>324230</v>
      </c>
      <c r="Z23" s="11">
        <v>21526</v>
      </c>
      <c r="AA23" s="11">
        <v>3.6850000000000001</v>
      </c>
      <c r="AB23" s="11">
        <v>9.27</v>
      </c>
      <c r="AC23" s="11">
        <v>0.10299999999999999</v>
      </c>
      <c r="AD23" s="11">
        <v>0.70499999999999996</v>
      </c>
      <c r="AE23" s="11">
        <v>0.34899999999999998</v>
      </c>
    </row>
    <row r="24" spans="3:31" ht="16" x14ac:dyDescent="0.2">
      <c r="C24" s="11">
        <v>2011</v>
      </c>
      <c r="D24" s="11">
        <v>54755</v>
      </c>
      <c r="E24" s="11">
        <v>217200</v>
      </c>
      <c r="F24" s="11">
        <v>17880</v>
      </c>
      <c r="G24" s="11">
        <v>2.9620000000000002</v>
      </c>
      <c r="H24" s="11">
        <v>7.6319999999999997</v>
      </c>
      <c r="I24" s="11">
        <v>7.5999999999999998E-2</v>
      </c>
      <c r="J24" s="11">
        <v>0.51100000000000001</v>
      </c>
      <c r="K24" s="11">
        <v>0.254</v>
      </c>
      <c r="M24" s="11">
        <v>2011</v>
      </c>
      <c r="N24" s="11">
        <v>56995</v>
      </c>
      <c r="O24" s="11">
        <v>225820</v>
      </c>
      <c r="P24" s="11">
        <v>18538</v>
      </c>
      <c r="Q24" s="11">
        <v>2.9820000000000002</v>
      </c>
      <c r="R24" s="11">
        <v>7.6340000000000003</v>
      </c>
      <c r="S24" s="11">
        <v>7.8E-2</v>
      </c>
      <c r="T24" s="11">
        <v>0.51100000000000001</v>
      </c>
      <c r="U24" s="11">
        <v>0.254</v>
      </c>
      <c r="W24" s="11">
        <v>2011</v>
      </c>
      <c r="X24" s="11">
        <v>53935</v>
      </c>
      <c r="Y24" s="11">
        <v>216590</v>
      </c>
      <c r="Z24" s="11">
        <v>17230</v>
      </c>
      <c r="AA24" s="11">
        <v>3.2450000000000001</v>
      </c>
      <c r="AB24" s="11">
        <v>8.1620000000000008</v>
      </c>
      <c r="AC24" s="11">
        <v>7.9000000000000001E-2</v>
      </c>
      <c r="AD24" s="11">
        <v>0.53300000000000003</v>
      </c>
      <c r="AE24" s="11">
        <v>0.26700000000000002</v>
      </c>
    </row>
    <row r="25" spans="3:31" ht="16" x14ac:dyDescent="0.2">
      <c r="C25" s="11">
        <v>2012</v>
      </c>
      <c r="D25" s="11">
        <v>62678</v>
      </c>
      <c r="E25" s="11">
        <v>163400</v>
      </c>
      <c r="F25" s="11">
        <v>10171</v>
      </c>
      <c r="G25" s="11">
        <v>1.782</v>
      </c>
      <c r="H25" s="11">
        <v>4.5919999999999996</v>
      </c>
      <c r="I25" s="11">
        <v>8.6999999999999994E-2</v>
      </c>
      <c r="J25" s="11">
        <v>0.45600000000000002</v>
      </c>
      <c r="K25" s="11">
        <v>0.22700000000000001</v>
      </c>
      <c r="M25" s="11">
        <v>2012</v>
      </c>
      <c r="N25" s="11">
        <v>65074</v>
      </c>
      <c r="O25" s="11">
        <v>169680</v>
      </c>
      <c r="P25" s="11">
        <v>10529</v>
      </c>
      <c r="Q25" s="11">
        <v>1.796</v>
      </c>
      <c r="R25" s="11">
        <v>4.5979999999999999</v>
      </c>
      <c r="S25" s="11">
        <v>8.8999999999999996E-2</v>
      </c>
      <c r="T25" s="11">
        <v>0.45700000000000002</v>
      </c>
      <c r="U25" s="11">
        <v>0.22700000000000001</v>
      </c>
      <c r="W25" s="11">
        <v>2012</v>
      </c>
      <c r="X25" s="11">
        <v>57044</v>
      </c>
      <c r="Y25" s="11">
        <v>159730</v>
      </c>
      <c r="Z25" s="11">
        <v>10187</v>
      </c>
      <c r="AA25" s="11">
        <v>2.0920000000000001</v>
      </c>
      <c r="AB25" s="11">
        <v>5.2619999999999996</v>
      </c>
      <c r="AC25" s="11">
        <v>8.4000000000000005E-2</v>
      </c>
      <c r="AD25" s="11">
        <v>0.48499999999999999</v>
      </c>
      <c r="AE25" s="11">
        <v>0.24</v>
      </c>
    </row>
    <row r="26" spans="3:31" ht="16" x14ac:dyDescent="0.2">
      <c r="C26" s="11">
        <v>2013</v>
      </c>
      <c r="D26" s="11">
        <v>75351</v>
      </c>
      <c r="E26" s="11">
        <v>212920</v>
      </c>
      <c r="F26" s="11">
        <v>15330</v>
      </c>
      <c r="G26" s="11">
        <v>0.89500000000000002</v>
      </c>
      <c r="H26" s="11">
        <v>2.3069999999999999</v>
      </c>
      <c r="I26" s="11">
        <v>0.105</v>
      </c>
      <c r="J26" s="11">
        <v>0.20599999999999999</v>
      </c>
      <c r="K26" s="11">
        <v>0.1</v>
      </c>
      <c r="M26" s="11">
        <v>2013</v>
      </c>
      <c r="N26" s="11">
        <v>77933</v>
      </c>
      <c r="O26" s="11">
        <v>220010</v>
      </c>
      <c r="P26" s="11">
        <v>15792</v>
      </c>
      <c r="Q26" s="11">
        <v>0.90400000000000003</v>
      </c>
      <c r="R26" s="11">
        <v>2.3149999999999999</v>
      </c>
      <c r="S26" s="11">
        <v>0.107</v>
      </c>
      <c r="T26" s="11">
        <v>0.20699999999999999</v>
      </c>
      <c r="U26" s="11">
        <v>0.10100000000000001</v>
      </c>
      <c r="W26" s="11">
        <v>2013</v>
      </c>
      <c r="X26" s="11">
        <v>70576</v>
      </c>
      <c r="Y26" s="11">
        <v>211960</v>
      </c>
      <c r="Z26" s="11">
        <v>15863</v>
      </c>
      <c r="AA26" s="11">
        <v>1.0649999999999999</v>
      </c>
      <c r="AB26" s="11">
        <v>2.6789999999999998</v>
      </c>
      <c r="AC26" s="11">
        <v>0.10299999999999999</v>
      </c>
      <c r="AD26" s="11">
        <v>0.215</v>
      </c>
      <c r="AE26" s="11">
        <v>0.105</v>
      </c>
    </row>
    <row r="27" spans="3:31" ht="16" x14ac:dyDescent="0.2">
      <c r="C27" s="11">
        <v>2014</v>
      </c>
      <c r="D27" s="11">
        <v>105830</v>
      </c>
      <c r="E27" s="11">
        <v>240510</v>
      </c>
      <c r="F27" s="11">
        <v>17914</v>
      </c>
      <c r="G27" s="11">
        <v>0.81799999999999995</v>
      </c>
      <c r="H27" s="11">
        <v>2.1070000000000002</v>
      </c>
      <c r="I27" s="11">
        <v>0.14699999999999999</v>
      </c>
      <c r="J27" s="11">
        <v>0.23200000000000001</v>
      </c>
      <c r="K27" s="11">
        <v>9.8000000000000004E-2</v>
      </c>
      <c r="M27" s="11">
        <v>2014</v>
      </c>
      <c r="N27" s="11">
        <v>108760</v>
      </c>
      <c r="O27" s="11">
        <v>247430</v>
      </c>
      <c r="P27" s="11">
        <v>18338</v>
      </c>
      <c r="Q27" s="11">
        <v>0.83099999999999996</v>
      </c>
      <c r="R27" s="11">
        <v>2.1269999999999998</v>
      </c>
      <c r="S27" s="11">
        <v>0.14899999999999999</v>
      </c>
      <c r="T27" s="11">
        <v>0.23499999999999999</v>
      </c>
      <c r="U27" s="11">
        <v>9.9000000000000005E-2</v>
      </c>
      <c r="W27" s="11">
        <v>2014</v>
      </c>
      <c r="X27" s="11">
        <v>102690</v>
      </c>
      <c r="Y27" s="11">
        <v>234070</v>
      </c>
      <c r="Z27" s="11">
        <v>16929</v>
      </c>
      <c r="AA27" s="11">
        <v>0.92800000000000005</v>
      </c>
      <c r="AB27" s="11">
        <v>2.3340000000000001</v>
      </c>
      <c r="AC27" s="11">
        <v>0.15</v>
      </c>
      <c r="AD27" s="11">
        <v>0.248</v>
      </c>
      <c r="AE27" s="11">
        <v>0.107</v>
      </c>
    </row>
    <row r="28" spans="3:31" ht="16" x14ac:dyDescent="0.2">
      <c r="C28" s="11">
        <v>2015</v>
      </c>
      <c r="D28" s="11">
        <v>181080</v>
      </c>
      <c r="E28" s="11">
        <v>619880</v>
      </c>
      <c r="F28" s="11">
        <v>27082</v>
      </c>
      <c r="G28" s="11">
        <v>0.56000000000000005</v>
      </c>
      <c r="H28" s="11">
        <v>1.4419999999999999</v>
      </c>
      <c r="I28" s="11">
        <v>0.251</v>
      </c>
      <c r="J28" s="11">
        <v>0.10299999999999999</v>
      </c>
      <c r="K28" s="11">
        <v>6.5000000000000002E-2</v>
      </c>
      <c r="M28" s="11">
        <v>2015</v>
      </c>
      <c r="N28" s="11">
        <v>184230</v>
      </c>
      <c r="O28" s="11">
        <v>626190</v>
      </c>
      <c r="P28" s="11">
        <v>27178</v>
      </c>
      <c r="Q28" s="11">
        <v>0.57299999999999995</v>
      </c>
      <c r="R28" s="11">
        <v>1.468</v>
      </c>
      <c r="S28" s="11">
        <v>0.253</v>
      </c>
      <c r="T28" s="11">
        <v>0.106</v>
      </c>
      <c r="U28" s="11">
        <v>6.7000000000000004E-2</v>
      </c>
      <c r="W28" s="11">
        <v>2015</v>
      </c>
      <c r="X28" s="11">
        <v>167130</v>
      </c>
      <c r="Y28" s="11">
        <v>564930</v>
      </c>
      <c r="Z28" s="11">
        <v>24165</v>
      </c>
      <c r="AA28" s="11">
        <v>0.64100000000000001</v>
      </c>
      <c r="AB28" s="11">
        <v>1.613</v>
      </c>
      <c r="AC28" s="11">
        <v>0.245</v>
      </c>
      <c r="AD28" s="11">
        <v>0.11799999999999999</v>
      </c>
      <c r="AE28" s="11">
        <v>7.3999999999999996E-2</v>
      </c>
    </row>
    <row r="29" spans="3:31" ht="16" x14ac:dyDescent="0.2">
      <c r="C29" s="11">
        <v>2016</v>
      </c>
      <c r="D29" s="11">
        <v>133850</v>
      </c>
      <c r="E29" s="11">
        <v>502670</v>
      </c>
      <c r="F29" s="11">
        <v>27439</v>
      </c>
      <c r="G29" s="11">
        <v>0.89300000000000002</v>
      </c>
      <c r="H29" s="11">
        <v>2.2999999999999998</v>
      </c>
      <c r="I29" s="11">
        <v>0.186</v>
      </c>
      <c r="J29" s="11">
        <v>0.14699999999999999</v>
      </c>
      <c r="K29" s="11">
        <v>0.11899999999999999</v>
      </c>
      <c r="M29" s="11">
        <v>2016</v>
      </c>
      <c r="N29" s="11">
        <v>131960</v>
      </c>
      <c r="O29" s="11">
        <v>456240</v>
      </c>
      <c r="P29" s="11">
        <v>25010</v>
      </c>
      <c r="Q29" s="11">
        <v>0.91500000000000004</v>
      </c>
      <c r="R29" s="11">
        <v>2.3439999999999999</v>
      </c>
      <c r="S29" s="11">
        <v>0.18099999999999999</v>
      </c>
      <c r="T29" s="11">
        <v>0.16500000000000001</v>
      </c>
      <c r="U29" s="11">
        <v>0.127</v>
      </c>
      <c r="W29" s="11">
        <v>2016</v>
      </c>
      <c r="X29" s="11">
        <v>115560</v>
      </c>
      <c r="Y29" s="11">
        <v>430700</v>
      </c>
      <c r="Z29" s="11">
        <v>25382</v>
      </c>
      <c r="AA29" s="11">
        <v>1.085</v>
      </c>
      <c r="AB29" s="11">
        <v>2.73</v>
      </c>
      <c r="AC29" s="11">
        <v>0.16900000000000001</v>
      </c>
      <c r="AD29" s="11">
        <v>0.17499999999999999</v>
      </c>
      <c r="AE29" s="11">
        <v>0.13200000000000001</v>
      </c>
    </row>
    <row r="30" spans="3:31" ht="16" x14ac:dyDescent="0.2">
      <c r="C30" s="11">
        <v>2017</v>
      </c>
      <c r="D30" s="11">
        <v>203180</v>
      </c>
      <c r="E30" s="11">
        <v>629830</v>
      </c>
      <c r="F30" s="11">
        <v>66036</v>
      </c>
      <c r="G30" s="11">
        <v>0.44800000000000001</v>
      </c>
      <c r="H30" s="11">
        <v>1.1539999999999999</v>
      </c>
      <c r="I30" s="11">
        <v>0.28199999999999997</v>
      </c>
      <c r="J30" s="11">
        <v>9.2999999999999999E-2</v>
      </c>
      <c r="K30" s="11">
        <v>4.1000000000000002E-2</v>
      </c>
      <c r="M30" s="11">
        <v>2017</v>
      </c>
      <c r="N30" s="11">
        <v>259120</v>
      </c>
      <c r="O30" s="11">
        <v>823530</v>
      </c>
      <c r="P30" s="11">
        <v>65674</v>
      </c>
      <c r="Q30" s="11">
        <v>0.35199999999999998</v>
      </c>
      <c r="R30" s="11">
        <v>0.9</v>
      </c>
      <c r="S30" s="11">
        <v>0.35499999999999998</v>
      </c>
      <c r="T30" s="11">
        <v>7.0000000000000007E-2</v>
      </c>
      <c r="U30" s="11">
        <v>3.2000000000000001E-2</v>
      </c>
      <c r="W30" s="11">
        <v>2017</v>
      </c>
      <c r="X30" s="11">
        <v>232620</v>
      </c>
      <c r="Y30" s="11">
        <v>702260</v>
      </c>
      <c r="Z30" s="11">
        <v>53321</v>
      </c>
      <c r="AA30" s="11">
        <v>0.40899999999999997</v>
      </c>
      <c r="AB30" s="11">
        <v>1.0289999999999999</v>
      </c>
      <c r="AC30" s="11">
        <v>0.34100000000000003</v>
      </c>
      <c r="AD30" s="11">
        <v>8.3000000000000004E-2</v>
      </c>
      <c r="AE30" s="11">
        <v>3.9E-2</v>
      </c>
    </row>
    <row r="31" spans="3:31" ht="16" x14ac:dyDescent="0.2">
      <c r="I31">
        <f>1-I30</f>
        <v>0.71799999999999997</v>
      </c>
      <c r="M31" s="11">
        <v>2018</v>
      </c>
      <c r="N31" s="11">
        <v>369220</v>
      </c>
      <c r="O31" s="11">
        <v>1002600</v>
      </c>
      <c r="P31" s="11">
        <v>56015</v>
      </c>
      <c r="Q31" s="11">
        <v>0.39100000000000001</v>
      </c>
      <c r="R31" s="11">
        <v>1</v>
      </c>
      <c r="S31" s="11">
        <v>0.50600000000000001</v>
      </c>
      <c r="T31" s="11">
        <v>0.09</v>
      </c>
      <c r="U31" s="11">
        <v>5.8000000000000003E-2</v>
      </c>
      <c r="W31" s="11">
        <v>2018</v>
      </c>
      <c r="X31" s="11">
        <v>316340</v>
      </c>
      <c r="Y31" s="11">
        <v>1001000</v>
      </c>
      <c r="Z31" s="11">
        <v>65474</v>
      </c>
      <c r="AA31" s="11">
        <v>0.46200000000000002</v>
      </c>
      <c r="AB31" s="11">
        <v>1.1619999999999999</v>
      </c>
      <c r="AC31" s="11">
        <v>0.46400000000000002</v>
      </c>
      <c r="AD31" s="11">
        <v>8.8999999999999996E-2</v>
      </c>
      <c r="AE31" s="11">
        <v>5.5E-2</v>
      </c>
    </row>
    <row r="32" spans="3:31" x14ac:dyDescent="0.2">
      <c r="N32" s="13">
        <f t="shared" ref="N32" si="0">1-N30/N31</f>
        <v>0.29819619738909053</v>
      </c>
      <c r="O32" s="12">
        <f>1-O30/O31</f>
        <v>0.17860562537402758</v>
      </c>
      <c r="P32" s="13">
        <f>1-P30/P31</f>
        <v>-0.17243595465500317</v>
      </c>
      <c r="Q32" s="13">
        <f t="shared" ref="Q32" si="1">1-Q30/Q31</f>
        <v>9.9744245524296726E-2</v>
      </c>
      <c r="R32" s="13">
        <f t="shared" ref="R32:S32" si="2">1-R30/R31</f>
        <v>9.9999999999999978E-2</v>
      </c>
      <c r="S32" s="13">
        <f t="shared" si="2"/>
        <v>0.29841897233201586</v>
      </c>
      <c r="T32" s="13">
        <f t="shared" ref="T32" si="3">1-T30/T31</f>
        <v>0.2222222222222221</v>
      </c>
      <c r="U32" s="13">
        <f t="shared" ref="U32" si="4">1-U30/U31</f>
        <v>0.44827586206896552</v>
      </c>
      <c r="X32" s="13">
        <f t="shared" ref="X32" si="5">1-X30/X31</f>
        <v>0.26465195675538977</v>
      </c>
      <c r="Y32" s="13">
        <f>1-Y30/Y31</f>
        <v>0.2984415584415584</v>
      </c>
      <c r="Z32" s="13">
        <f>1-Z30/Z31</f>
        <v>0.18561566423313069</v>
      </c>
      <c r="AA32" s="13">
        <f t="shared" ref="AA32" si="6">1-AA30/AA31</f>
        <v>0.11471861471861478</v>
      </c>
      <c r="AB32" s="13">
        <f t="shared" ref="AB32" si="7">1-AB30/AB31</f>
        <v>0.11445783132530118</v>
      </c>
      <c r="AC32" s="13">
        <f t="shared" ref="AC32" si="8">1-AC30/AC31</f>
        <v>0.26508620689655171</v>
      </c>
      <c r="AD32" s="13">
        <f t="shared" ref="AD32" si="9">1-AD30/AD31</f>
        <v>6.7415730337078594E-2</v>
      </c>
      <c r="AE32" s="13">
        <f t="shared" ref="AE32" si="10">1-AE30/AE31</f>
        <v>0.29090909090909089</v>
      </c>
    </row>
    <row r="33" spans="14:29" x14ac:dyDescent="0.2">
      <c r="N33">
        <f>1-D30/N30</f>
        <v>0.21588453226304416</v>
      </c>
      <c r="O33" s="13"/>
      <c r="P33" s="13"/>
      <c r="Q33" s="13"/>
      <c r="R33" s="13"/>
      <c r="S33" s="12">
        <f>1-S30</f>
        <v>0.64500000000000002</v>
      </c>
      <c r="T33" s="13"/>
      <c r="U33" s="13"/>
      <c r="X33">
        <f>1-N30/X30</f>
        <v>-0.11391969736050211</v>
      </c>
      <c r="Y33">
        <f>1-O30/Y30</f>
        <v>-0.17268533021957677</v>
      </c>
      <c r="AC33">
        <f>1-AC31</f>
        <v>0.53600000000000003</v>
      </c>
    </row>
    <row r="34" spans="14:29" x14ac:dyDescent="0.2">
      <c r="S34">
        <f>1-S31</f>
        <v>0.49399999999999999</v>
      </c>
      <c r="X34">
        <f>1-D30/X30</f>
        <v>0.12655833548276163</v>
      </c>
      <c r="Y34">
        <f>1-E30/Y30</f>
        <v>0.10313843875487716</v>
      </c>
      <c r="AC34">
        <f>1-AC31</f>
        <v>0.53600000000000003</v>
      </c>
    </row>
    <row r="35" spans="14:29" x14ac:dyDescent="0.2">
      <c r="AC35">
        <f>1-AC30</f>
        <v>0.65900000000000003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456C-73B9-4BF5-85B4-8DCA8CAFE462}">
  <dimension ref="B1:H8"/>
  <sheetViews>
    <sheetView workbookViewId="0">
      <selection activeCell="B22" sqref="B22"/>
    </sheetView>
  </sheetViews>
  <sheetFormatPr baseColWidth="10" defaultRowHeight="15" x14ac:dyDescent="0.2"/>
  <cols>
    <col min="6" max="6" width="13.33203125" bestFit="1" customWidth="1"/>
  </cols>
  <sheetData>
    <row r="1" spans="2:8" x14ac:dyDescent="0.2">
      <c r="C1" t="s">
        <v>19</v>
      </c>
      <c r="D1" t="s">
        <v>20</v>
      </c>
      <c r="E1" t="s">
        <v>21</v>
      </c>
    </row>
    <row r="2" spans="2:8" ht="17" x14ac:dyDescent="0.2">
      <c r="B2" s="17" t="s">
        <v>17</v>
      </c>
      <c r="C2" s="18">
        <v>110500</v>
      </c>
      <c r="D2" s="18">
        <v>109420</v>
      </c>
      <c r="E2" s="18">
        <v>111710</v>
      </c>
      <c r="F2" s="19">
        <f>+C2*0.96</f>
        <v>106080</v>
      </c>
      <c r="G2" s="19">
        <f t="shared" ref="G2:H2" si="0">+D2*0.96</f>
        <v>105043.2</v>
      </c>
      <c r="H2" s="19">
        <f t="shared" si="0"/>
        <v>107241.59999999999</v>
      </c>
    </row>
    <row r="3" spans="2:8" ht="17" x14ac:dyDescent="0.2">
      <c r="B3" s="17" t="s">
        <v>18</v>
      </c>
      <c r="C3" s="18">
        <v>28784</v>
      </c>
      <c r="D3" s="18">
        <v>28832</v>
      </c>
      <c r="E3" s="18">
        <v>28784</v>
      </c>
      <c r="F3" s="19"/>
      <c r="G3" s="19"/>
      <c r="H3" s="19"/>
    </row>
    <row r="4" spans="2:8" ht="16" x14ac:dyDescent="0.2">
      <c r="B4" s="17">
        <v>10</v>
      </c>
      <c r="C4" s="18">
        <v>73611.820000000007</v>
      </c>
      <c r="D4" s="18">
        <v>72470.31</v>
      </c>
      <c r="E4" s="18">
        <v>74821.820000000007</v>
      </c>
      <c r="F4" s="19">
        <f t="shared" ref="F4:F8" si="1">+C4*0.96</f>
        <v>70667.347200000004</v>
      </c>
      <c r="G4" s="19">
        <f t="shared" ref="G4:G8" si="2">+D4*0.96</f>
        <v>69571.497600000002</v>
      </c>
      <c r="H4" s="19">
        <f t="shared" ref="H4:H8" si="3">+E4*0.96</f>
        <v>71828.94720000001</v>
      </c>
    </row>
    <row r="5" spans="2:8" ht="16" x14ac:dyDescent="0.2">
      <c r="B5" s="17">
        <v>20</v>
      </c>
      <c r="C5" s="18">
        <v>86274.77</v>
      </c>
      <c r="D5" s="18">
        <v>85154.38</v>
      </c>
      <c r="E5" s="18">
        <v>87484.77</v>
      </c>
      <c r="F5" s="19">
        <f t="shared" si="1"/>
        <v>82823.779200000004</v>
      </c>
      <c r="G5" s="19">
        <f t="shared" si="2"/>
        <v>81748.204800000007</v>
      </c>
      <c r="H5" s="19">
        <f t="shared" si="3"/>
        <v>83985.379199999996</v>
      </c>
    </row>
    <row r="6" spans="2:8" ht="16" x14ac:dyDescent="0.2">
      <c r="B6" s="17">
        <v>30</v>
      </c>
      <c r="C6" s="18">
        <v>95405.66</v>
      </c>
      <c r="D6" s="18">
        <v>94300.479999999996</v>
      </c>
      <c r="E6" s="18">
        <v>96615.66</v>
      </c>
      <c r="F6" s="19">
        <f t="shared" si="1"/>
        <v>91589.433600000004</v>
      </c>
      <c r="G6" s="19">
        <f t="shared" si="2"/>
        <v>90528.460799999986</v>
      </c>
      <c r="H6" s="19">
        <f t="shared" si="3"/>
        <v>92751.033599999995</v>
      </c>
    </row>
    <row r="7" spans="2:8" ht="16" x14ac:dyDescent="0.2">
      <c r="B7" s="17">
        <v>40</v>
      </c>
      <c r="C7" s="18">
        <v>103207.66</v>
      </c>
      <c r="D7" s="18">
        <v>102115.5</v>
      </c>
      <c r="E7" s="18">
        <v>104417.66</v>
      </c>
      <c r="F7" s="19">
        <f t="shared" si="1"/>
        <v>99079.353600000002</v>
      </c>
      <c r="G7" s="19">
        <f t="shared" si="2"/>
        <v>98030.87999999999</v>
      </c>
      <c r="H7" s="19">
        <f t="shared" si="3"/>
        <v>100240.95359999999</v>
      </c>
    </row>
    <row r="8" spans="2:8" ht="16" x14ac:dyDescent="0.2">
      <c r="B8" s="17">
        <v>50</v>
      </c>
      <c r="C8" s="18">
        <v>110500</v>
      </c>
      <c r="D8" s="18">
        <v>109420</v>
      </c>
      <c r="E8" s="18">
        <v>111710</v>
      </c>
      <c r="F8" s="19">
        <f t="shared" si="1"/>
        <v>106080</v>
      </c>
      <c r="G8" s="19">
        <f t="shared" si="2"/>
        <v>105043.2</v>
      </c>
      <c r="H8" s="19">
        <f t="shared" si="3"/>
        <v>107241.59999999999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calendario</vt:lpstr>
      <vt:lpstr>biologico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Zuñiga</dc:creator>
  <cp:lastModifiedBy>Microsoft Office User</cp:lastModifiedBy>
  <dcterms:created xsi:type="dcterms:W3CDTF">2016-09-01T21:38:05Z</dcterms:created>
  <dcterms:modified xsi:type="dcterms:W3CDTF">2021-09-06T19:01:52Z</dcterms:modified>
</cp:coreProperties>
</file>